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5" windowWidth="23715" windowHeight="10035" tabRatio="805" activeTab="12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44525"/>
</workbook>
</file>

<file path=xl/calcChain.xml><?xml version="1.0" encoding="utf-8"?>
<calcChain xmlns="http://schemas.openxmlformats.org/spreadsheetml/2006/main">
  <c r="O370" i="13" l="1"/>
  <c r="N370" i="13"/>
  <c r="M370" i="13"/>
  <c r="L370" i="13"/>
  <c r="K370" i="13"/>
  <c r="J370" i="13"/>
  <c r="I370" i="13"/>
  <c r="H370" i="13"/>
  <c r="G370" i="13"/>
  <c r="F370" i="13"/>
  <c r="E370" i="13"/>
  <c r="D370" i="13"/>
  <c r="C370" i="13"/>
  <c r="B367" i="13"/>
  <c r="B366" i="13"/>
  <c r="B370" i="13" s="1"/>
  <c r="B365" i="13"/>
  <c r="AO360" i="13"/>
  <c r="AN360" i="13"/>
  <c r="AM360" i="13"/>
  <c r="AL360" i="13"/>
  <c r="AK360" i="13"/>
  <c r="AJ360" i="13"/>
  <c r="AI360" i="13"/>
  <c r="AH360" i="13"/>
  <c r="AG360" i="13"/>
  <c r="AF360" i="13"/>
  <c r="AE360" i="13"/>
  <c r="AD360" i="13"/>
  <c r="AC360" i="13"/>
  <c r="AB360" i="13"/>
  <c r="AA360" i="13"/>
  <c r="Z360" i="13"/>
  <c r="Y360" i="13"/>
  <c r="X360" i="13"/>
  <c r="W360" i="13"/>
  <c r="V360" i="13"/>
  <c r="U360" i="13"/>
  <c r="T360" i="13"/>
  <c r="S360" i="13"/>
  <c r="R360" i="13"/>
  <c r="Q360" i="13"/>
  <c r="P360" i="13"/>
  <c r="O360" i="13"/>
  <c r="N360" i="13"/>
  <c r="M360" i="13"/>
  <c r="L360" i="13"/>
  <c r="K360" i="13"/>
  <c r="J360" i="13"/>
  <c r="I360" i="13"/>
  <c r="H360" i="13"/>
  <c r="G360" i="13"/>
  <c r="E360" i="13" s="1"/>
  <c r="C360" i="13" s="1"/>
  <c r="F360" i="13"/>
  <c r="D360" i="13"/>
  <c r="BR359" i="13"/>
  <c r="E359" i="13"/>
  <c r="C359" i="13" s="1"/>
  <c r="D359" i="13"/>
  <c r="E358" i="13"/>
  <c r="C358" i="13" s="1"/>
  <c r="D358" i="13"/>
  <c r="BR357" i="13"/>
  <c r="E357" i="13"/>
  <c r="C357" i="13" s="1"/>
  <c r="D357" i="13"/>
  <c r="E351" i="13"/>
  <c r="C351" i="13" s="1"/>
  <c r="D351" i="13"/>
  <c r="BR350" i="13"/>
  <c r="E350" i="13"/>
  <c r="C350" i="13" s="1"/>
  <c r="D350" i="13"/>
  <c r="E349" i="13"/>
  <c r="C349" i="13" s="1"/>
  <c r="D349" i="13"/>
  <c r="BR348" i="13"/>
  <c r="E348" i="13"/>
  <c r="C348" i="13" s="1"/>
  <c r="D348" i="13"/>
  <c r="E347" i="13"/>
  <c r="C347" i="13" s="1"/>
  <c r="D347" i="13"/>
  <c r="BR346" i="13"/>
  <c r="E346" i="13"/>
  <c r="C346" i="13" s="1"/>
  <c r="D346" i="13"/>
  <c r="E345" i="13"/>
  <c r="C345" i="13" s="1"/>
  <c r="D345" i="13"/>
  <c r="BR344" i="13"/>
  <c r="E344" i="13"/>
  <c r="C344" i="13" s="1"/>
  <c r="D344" i="13"/>
  <c r="E343" i="13"/>
  <c r="C343" i="13" s="1"/>
  <c r="D343" i="13"/>
  <c r="BR342" i="13"/>
  <c r="E342" i="13"/>
  <c r="C342" i="13" s="1"/>
  <c r="D342" i="13"/>
  <c r="CF337" i="13"/>
  <c r="BU337" i="13"/>
  <c r="D337" i="13"/>
  <c r="C337" i="13"/>
  <c r="CF336" i="13"/>
  <c r="D336" i="13"/>
  <c r="BU336" i="13" s="1"/>
  <c r="C336" i="13"/>
  <c r="BQ331" i="13"/>
  <c r="E331" i="13"/>
  <c r="CB331" i="13" s="1"/>
  <c r="D331" i="13"/>
  <c r="CC330" i="13"/>
  <c r="BR330" i="13"/>
  <c r="E330" i="13"/>
  <c r="BQ330" i="13" s="1"/>
  <c r="D330" i="13"/>
  <c r="BQ329" i="13"/>
  <c r="E329" i="13"/>
  <c r="CB329" i="13" s="1"/>
  <c r="D329" i="13"/>
  <c r="CB324" i="13"/>
  <c r="BQ324" i="13"/>
  <c r="E324" i="13"/>
  <c r="D324" i="13"/>
  <c r="CB323" i="13"/>
  <c r="BQ323" i="13"/>
  <c r="E323" i="13"/>
  <c r="D323" i="13"/>
  <c r="CB322" i="13"/>
  <c r="BQ322" i="13"/>
  <c r="E322" i="13"/>
  <c r="D322" i="13"/>
  <c r="CB321" i="13"/>
  <c r="BQ321" i="13"/>
  <c r="E321" i="13"/>
  <c r="D321" i="13"/>
  <c r="CB320" i="13"/>
  <c r="BQ320" i="13"/>
  <c r="E320" i="13"/>
  <c r="D320" i="13"/>
  <c r="E319" i="13"/>
  <c r="D319" i="13"/>
  <c r="CC318" i="13"/>
  <c r="E318" i="13"/>
  <c r="BQ318" i="13" s="1"/>
  <c r="D318" i="13"/>
  <c r="E317" i="13"/>
  <c r="BQ317" i="13" s="1"/>
  <c r="D317" i="13"/>
  <c r="CC316" i="13"/>
  <c r="E316" i="13"/>
  <c r="BQ316" i="13" s="1"/>
  <c r="D316" i="13"/>
  <c r="E315" i="13"/>
  <c r="BQ315" i="13" s="1"/>
  <c r="D315" i="13"/>
  <c r="CF314" i="13"/>
  <c r="CB314" i="13"/>
  <c r="BU314" i="13"/>
  <c r="BQ314" i="13"/>
  <c r="E314" i="13"/>
  <c r="C314" i="13"/>
  <c r="CG314" i="13" s="1"/>
  <c r="CC309" i="13"/>
  <c r="CB309" i="13"/>
  <c r="BR309" i="13"/>
  <c r="BQ309" i="13"/>
  <c r="E309" i="13"/>
  <c r="D309" i="13"/>
  <c r="CD308" i="13"/>
  <c r="CB308" i="13"/>
  <c r="BR308" i="13"/>
  <c r="BQ308" i="13"/>
  <c r="E308" i="13"/>
  <c r="CC308" i="13" s="1"/>
  <c r="D308" i="13"/>
  <c r="CC307" i="13"/>
  <c r="CB307" i="13"/>
  <c r="BR307" i="13"/>
  <c r="BQ307" i="13"/>
  <c r="E307" i="13"/>
  <c r="D307" i="13"/>
  <c r="CB306" i="13"/>
  <c r="BR306" i="13"/>
  <c r="BQ306" i="13"/>
  <c r="E306" i="13"/>
  <c r="CC306" i="13" s="1"/>
  <c r="D306" i="13"/>
  <c r="CD305" i="13"/>
  <c r="CC305" i="13"/>
  <c r="CB305" i="13"/>
  <c r="BR305" i="13"/>
  <c r="BQ305" i="13"/>
  <c r="E305" i="13"/>
  <c r="D305" i="13"/>
  <c r="CD304" i="13"/>
  <c r="CB304" i="13"/>
  <c r="BR304" i="13"/>
  <c r="BQ304" i="13"/>
  <c r="E304" i="13"/>
  <c r="CC304" i="13" s="1"/>
  <c r="D304" i="13"/>
  <c r="CC303" i="13"/>
  <c r="CB303" i="13"/>
  <c r="BR303" i="13"/>
  <c r="BQ303" i="13"/>
  <c r="E303" i="13"/>
  <c r="D303" i="13"/>
  <c r="CB302" i="13"/>
  <c r="BR302" i="13"/>
  <c r="BQ302" i="13"/>
  <c r="E302" i="13"/>
  <c r="CC302" i="13" s="1"/>
  <c r="D302" i="13"/>
  <c r="CD301" i="13"/>
  <c r="CC301" i="13"/>
  <c r="CB301" i="13"/>
  <c r="BR301" i="13"/>
  <c r="BQ301" i="13"/>
  <c r="E301" i="13"/>
  <c r="D301" i="13"/>
  <c r="CC300" i="13"/>
  <c r="CB300" i="13"/>
  <c r="BW300" i="13"/>
  <c r="BR300" i="13"/>
  <c r="BQ300" i="13"/>
  <c r="E300" i="13"/>
  <c r="C300" i="13"/>
  <c r="CC299" i="13"/>
  <c r="CB299" i="13"/>
  <c r="BQ299" i="13"/>
  <c r="E299" i="13"/>
  <c r="CB298" i="13"/>
  <c r="BR298" i="13"/>
  <c r="BQ298" i="13"/>
  <c r="E298" i="13"/>
  <c r="CC298" i="13" s="1"/>
  <c r="C298" i="13"/>
  <c r="CH298" i="13" s="1"/>
  <c r="CB297" i="13"/>
  <c r="BQ297" i="13"/>
  <c r="E297" i="13"/>
  <c r="BR297" i="13" s="1"/>
  <c r="CE296" i="13"/>
  <c r="CC296" i="13"/>
  <c r="CB296" i="13"/>
  <c r="BR296" i="13"/>
  <c r="BQ296" i="13"/>
  <c r="E296" i="13"/>
  <c r="C296" i="13"/>
  <c r="CC295" i="13"/>
  <c r="CB295" i="13"/>
  <c r="BQ295" i="13"/>
  <c r="E295" i="13"/>
  <c r="CF294" i="13"/>
  <c r="CB294" i="13"/>
  <c r="BU294" i="13"/>
  <c r="BR294" i="13"/>
  <c r="BQ294" i="13"/>
  <c r="E294" i="13"/>
  <c r="CC294" i="13" s="1"/>
  <c r="C294" i="13"/>
  <c r="CB293" i="13"/>
  <c r="BR293" i="13"/>
  <c r="BQ293" i="13"/>
  <c r="E293" i="13"/>
  <c r="CH292" i="13"/>
  <c r="CC292" i="13"/>
  <c r="CB292" i="13"/>
  <c r="BV292" i="13"/>
  <c r="BR292" i="13"/>
  <c r="BQ292" i="13"/>
  <c r="E292" i="13"/>
  <c r="C292" i="13"/>
  <c r="AV291" i="13"/>
  <c r="AU291" i="13"/>
  <c r="AT291" i="13"/>
  <c r="AS291" i="13"/>
  <c r="AR291" i="13"/>
  <c r="AQ291" i="13"/>
  <c r="AP291" i="13"/>
  <c r="AO291" i="13"/>
  <c r="AN291" i="13"/>
  <c r="AM291" i="13"/>
  <c r="AL291" i="13"/>
  <c r="AK291" i="13"/>
  <c r="AJ291" i="13"/>
  <c r="AI291" i="13"/>
  <c r="AH291" i="13"/>
  <c r="AG291" i="13"/>
  <c r="AF291" i="13"/>
  <c r="AE291" i="13"/>
  <c r="AD291" i="13"/>
  <c r="AC291" i="13"/>
  <c r="AB291" i="13"/>
  <c r="AA291" i="13"/>
  <c r="Z291" i="13"/>
  <c r="Y291" i="13"/>
  <c r="X291" i="13"/>
  <c r="W291" i="13"/>
  <c r="V291" i="13"/>
  <c r="U291" i="13"/>
  <c r="T291" i="13"/>
  <c r="S291" i="13"/>
  <c r="R291" i="13"/>
  <c r="Q291" i="13"/>
  <c r="P291" i="13"/>
  <c r="O291" i="13"/>
  <c r="N291" i="13"/>
  <c r="M291" i="13"/>
  <c r="L291" i="13"/>
  <c r="K291" i="13"/>
  <c r="J291" i="13"/>
  <c r="I291" i="13"/>
  <c r="H291" i="13"/>
  <c r="G291" i="13"/>
  <c r="F291" i="13"/>
  <c r="E291" i="13"/>
  <c r="C291" i="13" s="1"/>
  <c r="D291" i="13"/>
  <c r="E286" i="13"/>
  <c r="D286" i="13"/>
  <c r="C286" i="13" s="1"/>
  <c r="BQ286" i="13" s="1"/>
  <c r="E285" i="13"/>
  <c r="C285" i="13" s="1"/>
  <c r="D285" i="13"/>
  <c r="BS284" i="13"/>
  <c r="BQ284" i="13"/>
  <c r="E284" i="13"/>
  <c r="D284" i="13"/>
  <c r="C284" i="13" s="1"/>
  <c r="CD283" i="13"/>
  <c r="BR283" i="13"/>
  <c r="E283" i="13"/>
  <c r="D283" i="13"/>
  <c r="C283" i="13"/>
  <c r="CB278" i="13"/>
  <c r="BS278" i="13"/>
  <c r="BR278" i="13"/>
  <c r="E278" i="13"/>
  <c r="D278" i="13"/>
  <c r="CD277" i="13"/>
  <c r="E277" i="13"/>
  <c r="CC277" i="13" s="1"/>
  <c r="D277" i="13"/>
  <c r="BT277" i="13" s="1"/>
  <c r="CD276" i="13"/>
  <c r="CB276" i="13"/>
  <c r="BR276" i="13"/>
  <c r="E276" i="13"/>
  <c r="BS276" i="13" s="1"/>
  <c r="D276" i="13"/>
  <c r="CF275" i="13"/>
  <c r="BX275" i="13"/>
  <c r="BS275" i="13"/>
  <c r="E275" i="13"/>
  <c r="D275" i="13"/>
  <c r="BT275" i="13" s="1"/>
  <c r="C275" i="13"/>
  <c r="CB274" i="13"/>
  <c r="BS274" i="13"/>
  <c r="BR274" i="13"/>
  <c r="E274" i="13"/>
  <c r="D274" i="13"/>
  <c r="CD273" i="13"/>
  <c r="CC273" i="13"/>
  <c r="BV273" i="13"/>
  <c r="E273" i="13"/>
  <c r="D273" i="13"/>
  <c r="BT273" i="13" s="1"/>
  <c r="C273" i="13"/>
  <c r="CF273" i="13" s="1"/>
  <c r="CD272" i="13"/>
  <c r="CB272" i="13"/>
  <c r="BR272" i="13"/>
  <c r="E272" i="13"/>
  <c r="BS272" i="13" s="1"/>
  <c r="D272" i="13"/>
  <c r="BS271" i="13"/>
  <c r="E271" i="13"/>
  <c r="D271" i="13"/>
  <c r="CD270" i="13"/>
  <c r="CB270" i="13"/>
  <c r="BX270" i="13"/>
  <c r="BS270" i="13"/>
  <c r="BR270" i="13"/>
  <c r="E270" i="13"/>
  <c r="D270" i="13"/>
  <c r="C270" i="13" s="1"/>
  <c r="CH269" i="13"/>
  <c r="CD269" i="13"/>
  <c r="CC269" i="13"/>
  <c r="BX269" i="13"/>
  <c r="BV269" i="13"/>
  <c r="BS269" i="13"/>
  <c r="BR269" i="13"/>
  <c r="E269" i="13"/>
  <c r="D269" i="13"/>
  <c r="BT269" i="13" s="1"/>
  <c r="C269" i="13"/>
  <c r="CF269" i="13" s="1"/>
  <c r="CD268" i="13"/>
  <c r="BT268" i="13"/>
  <c r="E268" i="13"/>
  <c r="CB268" i="13" s="1"/>
  <c r="D268" i="13"/>
  <c r="CE267" i="13"/>
  <c r="CD267" i="13"/>
  <c r="CB267" i="13"/>
  <c r="BU267" i="13"/>
  <c r="BT267" i="13"/>
  <c r="BR267" i="13"/>
  <c r="E267" i="13"/>
  <c r="C267" i="13" s="1"/>
  <c r="D267" i="13"/>
  <c r="CE266" i="13"/>
  <c r="CD266" i="13"/>
  <c r="BT266" i="13"/>
  <c r="E266" i="13"/>
  <c r="BU266" i="13" s="1"/>
  <c r="D266" i="13"/>
  <c r="CD265" i="13"/>
  <c r="BT265" i="13"/>
  <c r="E265" i="13"/>
  <c r="D265" i="13"/>
  <c r="C265" i="13"/>
  <c r="CF265" i="13" s="1"/>
  <c r="CH264" i="13"/>
  <c r="CE264" i="13"/>
  <c r="CD264" i="13"/>
  <c r="BX264" i="13"/>
  <c r="BV264" i="13"/>
  <c r="BT264" i="13"/>
  <c r="E264" i="13"/>
  <c r="BU264" i="13" s="1"/>
  <c r="D264" i="13"/>
  <c r="C264" i="13"/>
  <c r="CF264" i="13" s="1"/>
  <c r="CE263" i="13"/>
  <c r="CC263" i="13"/>
  <c r="CB263" i="13"/>
  <c r="BU263" i="13"/>
  <c r="BS263" i="13"/>
  <c r="BR263" i="13"/>
  <c r="E263" i="13"/>
  <c r="D263" i="13"/>
  <c r="CE262" i="13"/>
  <c r="CC262" i="13"/>
  <c r="CB262" i="13"/>
  <c r="BU262" i="13"/>
  <c r="BS262" i="13"/>
  <c r="BR262" i="13"/>
  <c r="E262" i="13"/>
  <c r="D262" i="13"/>
  <c r="CE261" i="13"/>
  <c r="CC261" i="13"/>
  <c r="CB261" i="13"/>
  <c r="BU261" i="13"/>
  <c r="BS261" i="13"/>
  <c r="BR261" i="13"/>
  <c r="E261" i="13"/>
  <c r="D261" i="13"/>
  <c r="CE260" i="13"/>
  <c r="CC260" i="13"/>
  <c r="CB260" i="13"/>
  <c r="BU260" i="13"/>
  <c r="BS260" i="13"/>
  <c r="BR260" i="13"/>
  <c r="E260" i="13"/>
  <c r="D260" i="13"/>
  <c r="CE259" i="13"/>
  <c r="CC259" i="13"/>
  <c r="CB259" i="13"/>
  <c r="BU259" i="13"/>
  <c r="BS259" i="13"/>
  <c r="BR259" i="13"/>
  <c r="E259" i="13"/>
  <c r="D259" i="13"/>
  <c r="CE258" i="13"/>
  <c r="CB258" i="13"/>
  <c r="BT258" i="13"/>
  <c r="E258" i="13"/>
  <c r="BU258" i="13" s="1"/>
  <c r="D258" i="13"/>
  <c r="CE257" i="13"/>
  <c r="CB257" i="13"/>
  <c r="BR257" i="13"/>
  <c r="E257" i="13"/>
  <c r="BU257" i="13" s="1"/>
  <c r="D257" i="13"/>
  <c r="CE256" i="13"/>
  <c r="CB256" i="13"/>
  <c r="E256" i="13"/>
  <c r="BU256" i="13" s="1"/>
  <c r="D256" i="13"/>
  <c r="CE255" i="13"/>
  <c r="CB255" i="13"/>
  <c r="BR255" i="13"/>
  <c r="E255" i="13"/>
  <c r="BU255" i="13" s="1"/>
  <c r="D255" i="13"/>
  <c r="CE254" i="13"/>
  <c r="CC254" i="13"/>
  <c r="CB254" i="13"/>
  <c r="BU254" i="13"/>
  <c r="BS254" i="13"/>
  <c r="BR254" i="13"/>
  <c r="E254" i="13"/>
  <c r="D254" i="13"/>
  <c r="CE253" i="13"/>
  <c r="CC253" i="13"/>
  <c r="CB253" i="13"/>
  <c r="BU253" i="13"/>
  <c r="BS253" i="13"/>
  <c r="BR253" i="13"/>
  <c r="E253" i="13"/>
  <c r="D253" i="13"/>
  <c r="CE252" i="13"/>
  <c r="CC252" i="13"/>
  <c r="CB252" i="13"/>
  <c r="BU252" i="13"/>
  <c r="BS252" i="13"/>
  <c r="BR252" i="13"/>
  <c r="E252" i="13"/>
  <c r="D252" i="13"/>
  <c r="CE251" i="13"/>
  <c r="CC251" i="13"/>
  <c r="CB251" i="13"/>
  <c r="BU251" i="13"/>
  <c r="BS251" i="13"/>
  <c r="BR251" i="13"/>
  <c r="E251" i="13"/>
  <c r="D251" i="13"/>
  <c r="CE250" i="13"/>
  <c r="CC250" i="13"/>
  <c r="CB250" i="13"/>
  <c r="BU250" i="13"/>
  <c r="BS250" i="13"/>
  <c r="BR250" i="13"/>
  <c r="E250" i="13"/>
  <c r="D250" i="13"/>
  <c r="CE249" i="13"/>
  <c r="CC249" i="13"/>
  <c r="CB249" i="13"/>
  <c r="BU249" i="13"/>
  <c r="BS249" i="13"/>
  <c r="BR249" i="13"/>
  <c r="E249" i="13"/>
  <c r="D249" i="13"/>
  <c r="CE248" i="13"/>
  <c r="CC248" i="13"/>
  <c r="CB248" i="13"/>
  <c r="BU248" i="13"/>
  <c r="BS248" i="13"/>
  <c r="BR248" i="13"/>
  <c r="E248" i="13"/>
  <c r="D248" i="13"/>
  <c r="CE247" i="13"/>
  <c r="CC247" i="13"/>
  <c r="CB247" i="13"/>
  <c r="BU247" i="13"/>
  <c r="BS247" i="13"/>
  <c r="BR247" i="13"/>
  <c r="E247" i="13"/>
  <c r="D247" i="13"/>
  <c r="CE246" i="13"/>
  <c r="CC246" i="13"/>
  <c r="CB246" i="13"/>
  <c r="BU246" i="13"/>
  <c r="BS246" i="13"/>
  <c r="BR246" i="13"/>
  <c r="E246" i="13"/>
  <c r="D246" i="13"/>
  <c r="CD245" i="13"/>
  <c r="BU245" i="13"/>
  <c r="E245" i="13"/>
  <c r="CE244" i="13"/>
  <c r="CC244" i="13"/>
  <c r="BU244" i="13"/>
  <c r="BS244" i="13"/>
  <c r="E244" i="13"/>
  <c r="CB244" i="13" s="1"/>
  <c r="D244" i="13"/>
  <c r="CE243" i="13"/>
  <c r="CC243" i="13"/>
  <c r="BU243" i="13"/>
  <c r="BS243" i="13"/>
  <c r="E243" i="13"/>
  <c r="CB243" i="13" s="1"/>
  <c r="D243" i="13"/>
  <c r="CE242" i="13"/>
  <c r="CC242" i="13"/>
  <c r="BU242" i="13"/>
  <c r="BS242" i="13"/>
  <c r="E242" i="13"/>
  <c r="CB242" i="13" s="1"/>
  <c r="D242" i="13"/>
  <c r="CE241" i="13"/>
  <c r="CC241" i="13"/>
  <c r="BU241" i="13"/>
  <c r="BS241" i="13"/>
  <c r="E241" i="13"/>
  <c r="CB241" i="13" s="1"/>
  <c r="D241" i="13"/>
  <c r="CE240" i="13"/>
  <c r="CC240" i="13"/>
  <c r="BU240" i="13"/>
  <c r="BS240" i="13"/>
  <c r="E240" i="13"/>
  <c r="CB240" i="13" s="1"/>
  <c r="D240" i="13"/>
  <c r="CE239" i="13"/>
  <c r="CC239" i="13"/>
  <c r="BU239" i="13"/>
  <c r="BS239" i="13"/>
  <c r="E239" i="13"/>
  <c r="CB239" i="13" s="1"/>
  <c r="D239" i="13"/>
  <c r="CE238" i="13"/>
  <c r="CC238" i="13"/>
  <c r="BU238" i="13"/>
  <c r="BS238" i="13"/>
  <c r="E238" i="13"/>
  <c r="CB238" i="13" s="1"/>
  <c r="D238" i="13"/>
  <c r="CE237" i="13"/>
  <c r="CC237" i="13"/>
  <c r="BU237" i="13"/>
  <c r="BS237" i="13"/>
  <c r="E237" i="13"/>
  <c r="CB237" i="13" s="1"/>
  <c r="D237" i="13"/>
  <c r="CE236" i="13"/>
  <c r="CC236" i="13"/>
  <c r="BU236" i="13"/>
  <c r="BS236" i="13"/>
  <c r="E236" i="13"/>
  <c r="CB236" i="13" s="1"/>
  <c r="D236" i="13"/>
  <c r="CE234" i="13"/>
  <c r="CC234" i="13"/>
  <c r="BU234" i="13"/>
  <c r="BS234" i="13"/>
  <c r="E234" i="13"/>
  <c r="CB234" i="13" s="1"/>
  <c r="D234" i="13"/>
  <c r="CK230" i="13"/>
  <c r="CI230" i="13"/>
  <c r="CE230" i="13"/>
  <c r="CC230" i="13"/>
  <c r="BZ230" i="13"/>
  <c r="BX230" i="13"/>
  <c r="BT230" i="13"/>
  <c r="BR230" i="13"/>
  <c r="E230" i="13"/>
  <c r="CB230" i="13" s="1"/>
  <c r="D230" i="13"/>
  <c r="CK229" i="13"/>
  <c r="CI229" i="13"/>
  <c r="CE229" i="13"/>
  <c r="CC229" i="13"/>
  <c r="BZ229" i="13"/>
  <c r="BX229" i="13"/>
  <c r="BT229" i="13"/>
  <c r="BR229" i="13"/>
  <c r="E229" i="13"/>
  <c r="CB229" i="13" s="1"/>
  <c r="D229" i="13"/>
  <c r="CI228" i="13"/>
  <c r="CE228" i="13"/>
  <c r="BZ228" i="13"/>
  <c r="BS228" i="13"/>
  <c r="E228" i="13"/>
  <c r="BX228" i="13" s="1"/>
  <c r="D228" i="13"/>
  <c r="CI227" i="13"/>
  <c r="CE227" i="13"/>
  <c r="CC227" i="13"/>
  <c r="CB227" i="13"/>
  <c r="BX227" i="13"/>
  <c r="BR227" i="13"/>
  <c r="E227" i="13"/>
  <c r="BQ227" i="13" s="1"/>
  <c r="D227" i="13"/>
  <c r="CE226" i="13"/>
  <c r="CB226" i="13"/>
  <c r="BX226" i="13"/>
  <c r="E226" i="13"/>
  <c r="BQ226" i="13" s="1"/>
  <c r="D226" i="13"/>
  <c r="CI225" i="13"/>
  <c r="CE225" i="13"/>
  <c r="CC225" i="13"/>
  <c r="CB225" i="13"/>
  <c r="BX225" i="13"/>
  <c r="BR225" i="13"/>
  <c r="E225" i="13"/>
  <c r="BQ225" i="13" s="1"/>
  <c r="D225" i="13"/>
  <c r="CJ224" i="13"/>
  <c r="CE224" i="13"/>
  <c r="CB224" i="13"/>
  <c r="BX224" i="13"/>
  <c r="BS224" i="13"/>
  <c r="E224" i="13"/>
  <c r="BQ224" i="13" s="1"/>
  <c r="D224" i="13"/>
  <c r="CI223" i="13"/>
  <c r="CE223" i="13"/>
  <c r="CC223" i="13"/>
  <c r="CB223" i="13"/>
  <c r="BX223" i="13"/>
  <c r="BR223" i="13"/>
  <c r="E223" i="13"/>
  <c r="BQ223" i="13" s="1"/>
  <c r="D223" i="13"/>
  <c r="CE222" i="13"/>
  <c r="CB222" i="13"/>
  <c r="BX222" i="13"/>
  <c r="E222" i="13"/>
  <c r="BQ222" i="13" s="1"/>
  <c r="D222" i="13"/>
  <c r="BS222" i="13" s="1"/>
  <c r="CI221" i="13"/>
  <c r="CE221" i="13"/>
  <c r="CC221" i="13"/>
  <c r="CB221" i="13"/>
  <c r="BX221" i="13"/>
  <c r="BR221" i="13"/>
  <c r="E221" i="13"/>
  <c r="BQ221" i="13" s="1"/>
  <c r="D221" i="13"/>
  <c r="CJ220" i="13"/>
  <c r="CE220" i="13"/>
  <c r="CB220" i="13"/>
  <c r="BX220" i="13"/>
  <c r="BS220" i="13"/>
  <c r="E220" i="13"/>
  <c r="BQ220" i="13" s="1"/>
  <c r="D220" i="13"/>
  <c r="CI219" i="13"/>
  <c r="CE219" i="13"/>
  <c r="CC219" i="13"/>
  <c r="CB219" i="13"/>
  <c r="BX219" i="13"/>
  <c r="BR219" i="13"/>
  <c r="E219" i="13"/>
  <c r="BQ219" i="13" s="1"/>
  <c r="D219" i="13"/>
  <c r="CJ218" i="13"/>
  <c r="BY218" i="13"/>
  <c r="BT218" i="13"/>
  <c r="E218" i="13"/>
  <c r="D218" i="13"/>
  <c r="CK217" i="13"/>
  <c r="CI217" i="13"/>
  <c r="BZ217" i="13"/>
  <c r="BX217" i="13"/>
  <c r="E217" i="13"/>
  <c r="CE217" i="13" s="1"/>
  <c r="D217" i="13"/>
  <c r="CJ216" i="13"/>
  <c r="BY216" i="13"/>
  <c r="E216" i="13"/>
  <c r="D216" i="13"/>
  <c r="CK215" i="13"/>
  <c r="CI215" i="13"/>
  <c r="CC215" i="13"/>
  <c r="CB215" i="13"/>
  <c r="BZ215" i="13"/>
  <c r="BW215" i="13"/>
  <c r="BT215" i="13"/>
  <c r="BR215" i="13"/>
  <c r="BQ215" i="13"/>
  <c r="E215" i="13"/>
  <c r="CE215" i="13" s="1"/>
  <c r="D215" i="13"/>
  <c r="CK214" i="13"/>
  <c r="CI214" i="13"/>
  <c r="CE214" i="13"/>
  <c r="CC214" i="13"/>
  <c r="BZ214" i="13"/>
  <c r="BX214" i="13"/>
  <c r="BT214" i="13"/>
  <c r="BR214" i="13"/>
  <c r="BQ214" i="13"/>
  <c r="E214" i="13"/>
  <c r="CB214" i="13" s="1"/>
  <c r="D214" i="13"/>
  <c r="CK213" i="13"/>
  <c r="CI213" i="13"/>
  <c r="CE213" i="13"/>
  <c r="CC213" i="13"/>
  <c r="BZ213" i="13"/>
  <c r="BX213" i="13"/>
  <c r="BT213" i="13"/>
  <c r="BR213" i="13"/>
  <c r="BQ213" i="13"/>
  <c r="E213" i="13"/>
  <c r="CB213" i="13" s="1"/>
  <c r="D213" i="13"/>
  <c r="CK212" i="13"/>
  <c r="CI212" i="13"/>
  <c r="CE212" i="13"/>
  <c r="CC212" i="13"/>
  <c r="BZ212" i="13"/>
  <c r="BX212" i="13"/>
  <c r="BT212" i="13"/>
  <c r="BR212" i="13"/>
  <c r="BQ212" i="13"/>
  <c r="E212" i="13"/>
  <c r="CB212" i="13" s="1"/>
  <c r="D212" i="13"/>
  <c r="CK211" i="13"/>
  <c r="CI211" i="13"/>
  <c r="CE211" i="13"/>
  <c r="CC211" i="13"/>
  <c r="BZ211" i="13"/>
  <c r="BX211" i="13"/>
  <c r="BT211" i="13"/>
  <c r="BR211" i="13"/>
  <c r="BQ211" i="13"/>
  <c r="E211" i="13"/>
  <c r="CB211" i="13" s="1"/>
  <c r="D211" i="13"/>
  <c r="CK210" i="13"/>
  <c r="CI210" i="13"/>
  <c r="CE210" i="13"/>
  <c r="CB210" i="13"/>
  <c r="BY210" i="13"/>
  <c r="E210" i="13"/>
  <c r="BX210" i="13" s="1"/>
  <c r="D210" i="13"/>
  <c r="CK209" i="13"/>
  <c r="CI209" i="13"/>
  <c r="CE209" i="13"/>
  <c r="CB209" i="13"/>
  <c r="BZ209" i="13"/>
  <c r="BQ209" i="13"/>
  <c r="E209" i="13"/>
  <c r="BX209" i="13" s="1"/>
  <c r="D209" i="13"/>
  <c r="BY209" i="13" s="1"/>
  <c r="CK208" i="13"/>
  <c r="CI208" i="13"/>
  <c r="CE208" i="13"/>
  <c r="CB208" i="13"/>
  <c r="E208" i="13"/>
  <c r="BX208" i="13" s="1"/>
  <c r="D208" i="13"/>
  <c r="BS208" i="13" s="1"/>
  <c r="CK207" i="13"/>
  <c r="CI207" i="13"/>
  <c r="CE207" i="13"/>
  <c r="CB207" i="13"/>
  <c r="BZ207" i="13"/>
  <c r="BW207" i="13"/>
  <c r="BQ207" i="13"/>
  <c r="E207" i="13"/>
  <c r="BX207" i="13" s="1"/>
  <c r="D207" i="13"/>
  <c r="CK206" i="13"/>
  <c r="CI206" i="13"/>
  <c r="CE206" i="13"/>
  <c r="CC206" i="13"/>
  <c r="BZ206" i="13"/>
  <c r="BX206" i="13"/>
  <c r="BT206" i="13"/>
  <c r="BR206" i="13"/>
  <c r="BQ206" i="13"/>
  <c r="E206" i="13"/>
  <c r="CB206" i="13" s="1"/>
  <c r="D206" i="13"/>
  <c r="CK205" i="13"/>
  <c r="CI205" i="13"/>
  <c r="CE205" i="13"/>
  <c r="CC205" i="13"/>
  <c r="BZ205" i="13"/>
  <c r="BX205" i="13"/>
  <c r="BT205" i="13"/>
  <c r="BR205" i="13"/>
  <c r="BQ205" i="13"/>
  <c r="E205" i="13"/>
  <c r="CB205" i="13" s="1"/>
  <c r="D205" i="13"/>
  <c r="CK204" i="13"/>
  <c r="CI204" i="13"/>
  <c r="CE204" i="13"/>
  <c r="CC204" i="13"/>
  <c r="BZ204" i="13"/>
  <c r="BX204" i="13"/>
  <c r="BT204" i="13"/>
  <c r="BR204" i="13"/>
  <c r="BQ204" i="13"/>
  <c r="E204" i="13"/>
  <c r="CB204" i="13" s="1"/>
  <c r="D204" i="13"/>
  <c r="CK203" i="13"/>
  <c r="CI203" i="13"/>
  <c r="CE203" i="13"/>
  <c r="CC203" i="13"/>
  <c r="BZ203" i="13"/>
  <c r="BX203" i="13"/>
  <c r="BT203" i="13"/>
  <c r="BR203" i="13"/>
  <c r="BQ203" i="13"/>
  <c r="E203" i="13"/>
  <c r="CB203" i="13" s="1"/>
  <c r="D203" i="13"/>
  <c r="CK202" i="13"/>
  <c r="CI202" i="13"/>
  <c r="CE202" i="13"/>
  <c r="CC202" i="13"/>
  <c r="BZ202" i="13"/>
  <c r="BX202" i="13"/>
  <c r="BT202" i="13"/>
  <c r="BR202" i="13"/>
  <c r="BQ202" i="13"/>
  <c r="E202" i="13"/>
  <c r="CB202" i="13" s="1"/>
  <c r="D202" i="13"/>
  <c r="CK201" i="13"/>
  <c r="CI201" i="13"/>
  <c r="CE201" i="13"/>
  <c r="CC201" i="13"/>
  <c r="BZ201" i="13"/>
  <c r="BX201" i="13"/>
  <c r="BT201" i="13"/>
  <c r="BR201" i="13"/>
  <c r="BQ201" i="13"/>
  <c r="E201" i="13"/>
  <c r="CB201" i="13" s="1"/>
  <c r="D201" i="13"/>
  <c r="CK200" i="13"/>
  <c r="CI200" i="13"/>
  <c r="CE200" i="13"/>
  <c r="CC200" i="13"/>
  <c r="BZ200" i="13"/>
  <c r="BX200" i="13"/>
  <c r="BT200" i="13"/>
  <c r="BR200" i="13"/>
  <c r="BQ200" i="13"/>
  <c r="E200" i="13"/>
  <c r="CB200" i="13" s="1"/>
  <c r="D200" i="13"/>
  <c r="CK199" i="13"/>
  <c r="CI199" i="13"/>
  <c r="CE199" i="13"/>
  <c r="CC199" i="13"/>
  <c r="BZ199" i="13"/>
  <c r="BX199" i="13"/>
  <c r="BT199" i="13"/>
  <c r="BR199" i="13"/>
  <c r="BQ199" i="13"/>
  <c r="E199" i="13"/>
  <c r="CB199" i="13" s="1"/>
  <c r="D199" i="13"/>
  <c r="CK198" i="13"/>
  <c r="CI198" i="13"/>
  <c r="CE198" i="13"/>
  <c r="CC198" i="13"/>
  <c r="BZ198" i="13"/>
  <c r="BX198" i="13"/>
  <c r="BT198" i="13"/>
  <c r="BR198" i="13"/>
  <c r="BQ198" i="13"/>
  <c r="E198" i="13"/>
  <c r="CB198" i="13" s="1"/>
  <c r="D198" i="13"/>
  <c r="CK197" i="13"/>
  <c r="CE197" i="13"/>
  <c r="CB197" i="13"/>
  <c r="BX197" i="13"/>
  <c r="BR197" i="13"/>
  <c r="E197" i="13"/>
  <c r="BZ197" i="13" s="1"/>
  <c r="C197" i="13"/>
  <c r="CJ196" i="13"/>
  <c r="CH196" i="13"/>
  <c r="CD196" i="13"/>
  <c r="CB196" i="13"/>
  <c r="BY196" i="13"/>
  <c r="BW196" i="13"/>
  <c r="BU196" i="13"/>
  <c r="BS196" i="13"/>
  <c r="BQ196" i="13"/>
  <c r="E196" i="13"/>
  <c r="D196" i="13"/>
  <c r="C196" i="13"/>
  <c r="CF196" i="13" s="1"/>
  <c r="CJ195" i="13"/>
  <c r="CH195" i="13"/>
  <c r="CD195" i="13"/>
  <c r="CB195" i="13"/>
  <c r="BY195" i="13"/>
  <c r="BW195" i="13"/>
  <c r="BS195" i="13"/>
  <c r="E195" i="13"/>
  <c r="D195" i="13"/>
  <c r="C195" i="13"/>
  <c r="CF195" i="13" s="1"/>
  <c r="CJ194" i="13"/>
  <c r="CH194" i="13"/>
  <c r="CD194" i="13"/>
  <c r="BY194" i="13"/>
  <c r="BW194" i="13"/>
  <c r="BS194" i="13"/>
  <c r="BQ194" i="13"/>
  <c r="E194" i="13"/>
  <c r="CB194" i="13" s="1"/>
  <c r="D194" i="13"/>
  <c r="CJ193" i="13"/>
  <c r="CH193" i="13"/>
  <c r="CD193" i="13"/>
  <c r="BY193" i="13"/>
  <c r="BW193" i="13"/>
  <c r="BS193" i="13"/>
  <c r="E193" i="13"/>
  <c r="CB193" i="13" s="1"/>
  <c r="D193" i="13"/>
  <c r="CJ192" i="13"/>
  <c r="CH192" i="13"/>
  <c r="CD192" i="13"/>
  <c r="CB192" i="13"/>
  <c r="BY192" i="13"/>
  <c r="BW192" i="13"/>
  <c r="BU192" i="13"/>
  <c r="BS192" i="13"/>
  <c r="BQ192" i="13"/>
  <c r="E192" i="13"/>
  <c r="D192" i="13"/>
  <c r="C192" i="13"/>
  <c r="CF192" i="13" s="1"/>
  <c r="CJ191" i="13"/>
  <c r="CH191" i="13"/>
  <c r="CD191" i="13"/>
  <c r="CB191" i="13"/>
  <c r="BY191" i="13"/>
  <c r="BW191" i="13"/>
  <c r="BS191" i="13"/>
  <c r="E191" i="13"/>
  <c r="D191" i="13"/>
  <c r="C191" i="13"/>
  <c r="CF191" i="13" s="1"/>
  <c r="CJ190" i="13"/>
  <c r="CH190" i="13"/>
  <c r="CD190" i="13"/>
  <c r="BY190" i="13"/>
  <c r="BW190" i="13"/>
  <c r="BS190" i="13"/>
  <c r="BQ190" i="13"/>
  <c r="E190" i="13"/>
  <c r="CB190" i="13" s="1"/>
  <c r="D190" i="13"/>
  <c r="CJ189" i="13"/>
  <c r="CH189" i="13"/>
  <c r="CD189" i="13"/>
  <c r="BY189" i="13"/>
  <c r="BW189" i="13"/>
  <c r="BS189" i="13"/>
  <c r="E189" i="13"/>
  <c r="CB189" i="13" s="1"/>
  <c r="D189" i="13"/>
  <c r="CJ188" i="13"/>
  <c r="CH188" i="13"/>
  <c r="CD188" i="13"/>
  <c r="CB188" i="13"/>
  <c r="BY188" i="13"/>
  <c r="BW188" i="13"/>
  <c r="BU188" i="13"/>
  <c r="BS188" i="13"/>
  <c r="BQ188" i="13"/>
  <c r="E188" i="13"/>
  <c r="D188" i="13"/>
  <c r="C188" i="13"/>
  <c r="CF188" i="13" s="1"/>
  <c r="CJ186" i="13"/>
  <c r="CH186" i="13"/>
  <c r="CD186" i="13"/>
  <c r="CB186" i="13"/>
  <c r="BY186" i="13"/>
  <c r="BW186" i="13"/>
  <c r="BS186" i="13"/>
  <c r="E186" i="13"/>
  <c r="D186" i="13"/>
  <c r="C186" i="13"/>
  <c r="CF186" i="13" s="1"/>
  <c r="E180" i="13"/>
  <c r="C180" i="13" s="1"/>
  <c r="D180" i="13"/>
  <c r="E179" i="13"/>
  <c r="C179" i="13" s="1"/>
  <c r="D179" i="13"/>
  <c r="BQ178" i="13"/>
  <c r="E178" i="13"/>
  <c r="D178" i="13"/>
  <c r="C178" i="13"/>
  <c r="E177" i="13"/>
  <c r="D177" i="13"/>
  <c r="C177" i="13"/>
  <c r="BQ177" i="13" s="1"/>
  <c r="Q176" i="13"/>
  <c r="P176" i="13"/>
  <c r="O176" i="13"/>
  <c r="N176" i="13"/>
  <c r="M176" i="13"/>
  <c r="L176" i="13"/>
  <c r="K176" i="13"/>
  <c r="J176" i="13"/>
  <c r="I176" i="13"/>
  <c r="H176" i="13"/>
  <c r="G176" i="13"/>
  <c r="F176" i="13"/>
  <c r="E175" i="13"/>
  <c r="D175" i="13"/>
  <c r="C175" i="13" s="1"/>
  <c r="BR174" i="13"/>
  <c r="E174" i="13"/>
  <c r="D174" i="13"/>
  <c r="C174" i="13" s="1"/>
  <c r="E173" i="13"/>
  <c r="E176" i="13" s="1"/>
  <c r="D173" i="13"/>
  <c r="C173" i="13" s="1"/>
  <c r="BR173" i="13" s="1"/>
  <c r="P169" i="13"/>
  <c r="L169" i="13"/>
  <c r="H169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BR167" i="13"/>
  <c r="E167" i="13"/>
  <c r="D167" i="13"/>
  <c r="C167" i="13" s="1"/>
  <c r="E166" i="13"/>
  <c r="D166" i="13"/>
  <c r="C166" i="13" s="1"/>
  <c r="BR166" i="13" s="1"/>
  <c r="BR165" i="13"/>
  <c r="E165" i="13"/>
  <c r="D165" i="13"/>
  <c r="C165" i="13" s="1"/>
  <c r="E164" i="13"/>
  <c r="E168" i="13" s="1"/>
  <c r="D164" i="13"/>
  <c r="C164" i="13" s="1"/>
  <c r="R163" i="13"/>
  <c r="R169" i="13" s="1"/>
  <c r="Q163" i="13"/>
  <c r="Q169" i="13" s="1"/>
  <c r="P163" i="13"/>
  <c r="O163" i="13"/>
  <c r="O169" i="13" s="1"/>
  <c r="N163" i="13"/>
  <c r="N169" i="13" s="1"/>
  <c r="M163" i="13"/>
  <c r="M169" i="13" s="1"/>
  <c r="L163" i="13"/>
  <c r="K163" i="13"/>
  <c r="K169" i="13" s="1"/>
  <c r="J163" i="13"/>
  <c r="J169" i="13" s="1"/>
  <c r="I163" i="13"/>
  <c r="I169" i="13" s="1"/>
  <c r="H163" i="13"/>
  <c r="G163" i="13"/>
  <c r="G169" i="13" s="1"/>
  <c r="F163" i="13"/>
  <c r="F169" i="13" s="1"/>
  <c r="D163" i="13"/>
  <c r="BR162" i="13"/>
  <c r="E162" i="13"/>
  <c r="D162" i="13"/>
  <c r="C162" i="13" s="1"/>
  <c r="E161" i="13"/>
  <c r="D161" i="13"/>
  <c r="C161" i="13" s="1"/>
  <c r="BR160" i="13"/>
  <c r="E160" i="13"/>
  <c r="E163" i="13" s="1"/>
  <c r="E169" i="13" s="1"/>
  <c r="D160" i="13"/>
  <c r="C160" i="13" s="1"/>
  <c r="O155" i="13"/>
  <c r="N155" i="13"/>
  <c r="M155" i="13"/>
  <c r="L155" i="13"/>
  <c r="L156" i="13" s="1"/>
  <c r="K155" i="13"/>
  <c r="J155" i="13"/>
  <c r="I155" i="13"/>
  <c r="H155" i="13"/>
  <c r="H156" i="13" s="1"/>
  <c r="G155" i="13"/>
  <c r="F155" i="13"/>
  <c r="E154" i="13"/>
  <c r="D154" i="13"/>
  <c r="C154" i="13" s="1"/>
  <c r="BR153" i="13"/>
  <c r="E153" i="13"/>
  <c r="D153" i="13"/>
  <c r="C153" i="13" s="1"/>
  <c r="E152" i="13"/>
  <c r="D152" i="13"/>
  <c r="E151" i="13"/>
  <c r="D151" i="13"/>
  <c r="D155" i="13" s="1"/>
  <c r="O150" i="13"/>
  <c r="O156" i="13" s="1"/>
  <c r="N150" i="13"/>
  <c r="M150" i="13"/>
  <c r="M156" i="13" s="1"/>
  <c r="L150" i="13"/>
  <c r="K150" i="13"/>
  <c r="K156" i="13" s="1"/>
  <c r="J150" i="13"/>
  <c r="I150" i="13"/>
  <c r="I156" i="13" s="1"/>
  <c r="H150" i="13"/>
  <c r="G150" i="13"/>
  <c r="G156" i="13" s="1"/>
  <c r="F150" i="13"/>
  <c r="E149" i="13"/>
  <c r="C149" i="13" s="1"/>
  <c r="D149" i="13"/>
  <c r="E148" i="13"/>
  <c r="C148" i="13" s="1"/>
  <c r="D148" i="13"/>
  <c r="E147" i="13"/>
  <c r="E150" i="13" s="1"/>
  <c r="D147" i="13"/>
  <c r="D150" i="13" s="1"/>
  <c r="C147" i="13"/>
  <c r="BR147" i="13" s="1"/>
  <c r="CB143" i="13"/>
  <c r="E143" i="13"/>
  <c r="D143" i="13"/>
  <c r="C143" i="13"/>
  <c r="BR143" i="13" s="1"/>
  <c r="E142" i="13"/>
  <c r="C142" i="13" s="1"/>
  <c r="D142" i="13"/>
  <c r="E141" i="13"/>
  <c r="C141" i="13" s="1"/>
  <c r="D141" i="13"/>
  <c r="E140" i="13"/>
  <c r="D140" i="13"/>
  <c r="C140" i="13"/>
  <c r="BR140" i="13" s="1"/>
  <c r="CB139" i="13"/>
  <c r="E139" i="13"/>
  <c r="D139" i="13"/>
  <c r="C139" i="13"/>
  <c r="BR139" i="13" s="1"/>
  <c r="E134" i="13"/>
  <c r="D134" i="13"/>
  <c r="C134" i="13" s="1"/>
  <c r="CC133" i="13"/>
  <c r="BS133" i="13"/>
  <c r="E133" i="13"/>
  <c r="D133" i="13"/>
  <c r="C133" i="13"/>
  <c r="CB133" i="13" s="1"/>
  <c r="E132" i="13"/>
  <c r="D132" i="13"/>
  <c r="C132" i="13" s="1"/>
  <c r="CC131" i="13"/>
  <c r="BS131" i="13"/>
  <c r="E131" i="13"/>
  <c r="D131" i="13"/>
  <c r="C131" i="13"/>
  <c r="CB131" i="13" s="1"/>
  <c r="CD130" i="13"/>
  <c r="BQ130" i="13"/>
  <c r="E130" i="13"/>
  <c r="D130" i="13"/>
  <c r="C130" i="13" s="1"/>
  <c r="CC129" i="13"/>
  <c r="BS129" i="13"/>
  <c r="E129" i="13"/>
  <c r="D129" i="13"/>
  <c r="C129" i="13"/>
  <c r="CB129" i="13" s="1"/>
  <c r="CD128" i="13"/>
  <c r="E128" i="13"/>
  <c r="D128" i="13"/>
  <c r="C128" i="13" s="1"/>
  <c r="CC127" i="13"/>
  <c r="BS127" i="13"/>
  <c r="E127" i="13"/>
  <c r="D127" i="13"/>
  <c r="C127" i="13"/>
  <c r="CB127" i="13" s="1"/>
  <c r="E122" i="13"/>
  <c r="C122" i="13" s="1"/>
  <c r="D122" i="13"/>
  <c r="E121" i="13"/>
  <c r="C121" i="13" s="1"/>
  <c r="D121" i="13"/>
  <c r="BQ120" i="13"/>
  <c r="E120" i="13"/>
  <c r="D120" i="13"/>
  <c r="C120" i="13"/>
  <c r="CB119" i="13"/>
  <c r="E119" i="13"/>
  <c r="D119" i="13"/>
  <c r="C119" i="13"/>
  <c r="BR119" i="13" s="1"/>
  <c r="E118" i="13"/>
  <c r="C118" i="13" s="1"/>
  <c r="D118" i="13"/>
  <c r="CB117" i="13"/>
  <c r="E117" i="13"/>
  <c r="C117" i="13" s="1"/>
  <c r="D117" i="13"/>
  <c r="BQ116" i="13"/>
  <c r="E116" i="13"/>
  <c r="D116" i="13"/>
  <c r="C116" i="13"/>
  <c r="CB115" i="13"/>
  <c r="E115" i="13"/>
  <c r="D115" i="13"/>
  <c r="C115" i="13"/>
  <c r="BR115" i="13" s="1"/>
  <c r="CC114" i="13"/>
  <c r="E114" i="13"/>
  <c r="C114" i="13" s="1"/>
  <c r="D114" i="13"/>
  <c r="E109" i="13"/>
  <c r="D109" i="13"/>
  <c r="C109" i="13" s="1"/>
  <c r="E108" i="13"/>
  <c r="D108" i="13"/>
  <c r="C108" i="13" s="1"/>
  <c r="E107" i="13"/>
  <c r="D107" i="13"/>
  <c r="C107" i="13"/>
  <c r="M106" i="13"/>
  <c r="L106" i="13"/>
  <c r="K106" i="13"/>
  <c r="J106" i="13"/>
  <c r="I106" i="13"/>
  <c r="H106" i="13"/>
  <c r="G106" i="13"/>
  <c r="F106" i="13"/>
  <c r="D106" i="13" s="1"/>
  <c r="E106" i="13"/>
  <c r="C106" i="13"/>
  <c r="E101" i="13"/>
  <c r="D101" i="13"/>
  <c r="C101" i="13" s="1"/>
  <c r="CC100" i="13"/>
  <c r="E100" i="13"/>
  <c r="D100" i="13"/>
  <c r="C100" i="13" s="1"/>
  <c r="CC99" i="13"/>
  <c r="E99" i="13"/>
  <c r="D99" i="13"/>
  <c r="C99" i="13" s="1"/>
  <c r="CC98" i="13"/>
  <c r="E98" i="13"/>
  <c r="D98" i="13"/>
  <c r="C98" i="13" s="1"/>
  <c r="CC93" i="13"/>
  <c r="E93" i="13"/>
  <c r="D93" i="13"/>
  <c r="C93" i="13" s="1"/>
  <c r="CC92" i="13"/>
  <c r="E92" i="13"/>
  <c r="D92" i="13"/>
  <c r="C92" i="13" s="1"/>
  <c r="CC91" i="13"/>
  <c r="E91" i="13"/>
  <c r="D91" i="13"/>
  <c r="C91" i="13" s="1"/>
  <c r="CC90" i="13"/>
  <c r="E90" i="13"/>
  <c r="D90" i="13"/>
  <c r="C90" i="13" s="1"/>
  <c r="C85" i="13"/>
  <c r="BQ79" i="13"/>
  <c r="S79" i="13" s="1"/>
  <c r="C79" i="13"/>
  <c r="BR79" i="13" s="1"/>
  <c r="C78" i="13"/>
  <c r="BQ77" i="13"/>
  <c r="S77" i="13" s="1"/>
  <c r="C77" i="13"/>
  <c r="BR77" i="13" s="1"/>
  <c r="C76" i="13"/>
  <c r="BQ75" i="13"/>
  <c r="S75" i="13" s="1"/>
  <c r="C75" i="13"/>
  <c r="BR75" i="13" s="1"/>
  <c r="C74" i="13"/>
  <c r="BQ73" i="13"/>
  <c r="S73" i="13" s="1"/>
  <c r="C73" i="13"/>
  <c r="BR73" i="13" s="1"/>
  <c r="C72" i="13"/>
  <c r="BQ71" i="13"/>
  <c r="S71" i="13" s="1"/>
  <c r="C71" i="13"/>
  <c r="BR71" i="13" s="1"/>
  <c r="C70" i="13"/>
  <c r="BQ69" i="13"/>
  <c r="S69" i="13" s="1"/>
  <c r="C69" i="13"/>
  <c r="BR69" i="13" s="1"/>
  <c r="C68" i="13"/>
  <c r="BQ67" i="13"/>
  <c r="S67" i="13" s="1"/>
  <c r="C67" i="13"/>
  <c r="BR67" i="13" s="1"/>
  <c r="C66" i="13"/>
  <c r="BQ65" i="13"/>
  <c r="S65" i="13" s="1"/>
  <c r="C65" i="13"/>
  <c r="BR65" i="13" s="1"/>
  <c r="C64" i="13"/>
  <c r="BQ63" i="13"/>
  <c r="S63" i="13" s="1"/>
  <c r="C63" i="13"/>
  <c r="BR63" i="13" s="1"/>
  <c r="C62" i="13"/>
  <c r="BQ61" i="13"/>
  <c r="S61" i="13" s="1"/>
  <c r="C61" i="13"/>
  <c r="BR61" i="13" s="1"/>
  <c r="C60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CC55" i="13"/>
  <c r="C55" i="13"/>
  <c r="CC54" i="13"/>
  <c r="BS54" i="13"/>
  <c r="C54" i="13"/>
  <c r="C53" i="13"/>
  <c r="C52" i="13"/>
  <c r="CC51" i="13"/>
  <c r="C51" i="13"/>
  <c r="CC50" i="13"/>
  <c r="BS50" i="13"/>
  <c r="C50" i="13"/>
  <c r="C49" i="13"/>
  <c r="CC49" i="13" s="1"/>
  <c r="C48" i="13"/>
  <c r="CC47" i="13"/>
  <c r="C47" i="13"/>
  <c r="CC46" i="13"/>
  <c r="BS46" i="13"/>
  <c r="C46" i="13"/>
  <c r="C45" i="13"/>
  <c r="C44" i="13"/>
  <c r="CC43" i="13"/>
  <c r="C43" i="13"/>
  <c r="CC42" i="13"/>
  <c r="BS42" i="13"/>
  <c r="C42" i="13"/>
  <c r="C41" i="13"/>
  <c r="CC41" i="13" s="1"/>
  <c r="C40" i="13"/>
  <c r="CC39" i="13"/>
  <c r="C39" i="13"/>
  <c r="CC38" i="13"/>
  <c r="BS38" i="13"/>
  <c r="C38" i="13"/>
  <c r="C37" i="13"/>
  <c r="C36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D31" i="13"/>
  <c r="CC31" i="13"/>
  <c r="CB31" i="13"/>
  <c r="BS31" i="13"/>
  <c r="BR31" i="13"/>
  <c r="G31" i="13" s="1"/>
  <c r="BQ31" i="13"/>
  <c r="CD30" i="13"/>
  <c r="CC30" i="13"/>
  <c r="CB30" i="13"/>
  <c r="BS30" i="13"/>
  <c r="BR30" i="13"/>
  <c r="BQ30" i="13"/>
  <c r="G30" i="13" s="1"/>
  <c r="CD29" i="13"/>
  <c r="CC29" i="13"/>
  <c r="CB29" i="13"/>
  <c r="BS29" i="13"/>
  <c r="BR29" i="13"/>
  <c r="BQ29" i="13"/>
  <c r="G29" i="13"/>
  <c r="CD28" i="13"/>
  <c r="CC28" i="13"/>
  <c r="CB28" i="13"/>
  <c r="BS28" i="13"/>
  <c r="BR28" i="13"/>
  <c r="BQ28" i="13"/>
  <c r="CD27" i="13"/>
  <c r="CC27" i="13"/>
  <c r="CB27" i="13"/>
  <c r="BS27" i="13"/>
  <c r="BR27" i="13"/>
  <c r="G27" i="13" s="1"/>
  <c r="BQ27" i="13"/>
  <c r="CD26" i="13"/>
  <c r="CC26" i="13"/>
  <c r="CB26" i="13"/>
  <c r="BS26" i="13"/>
  <c r="BR26" i="13"/>
  <c r="BQ26" i="13"/>
  <c r="G26" i="13" s="1"/>
  <c r="CD25" i="13"/>
  <c r="CC25" i="13"/>
  <c r="CB25" i="13"/>
  <c r="BS25" i="13"/>
  <c r="BR25" i="13"/>
  <c r="BQ25" i="13"/>
  <c r="G25" i="13"/>
  <c r="CD24" i="13"/>
  <c r="CC24" i="13"/>
  <c r="CB24" i="13"/>
  <c r="BS24" i="13"/>
  <c r="BR24" i="13"/>
  <c r="BQ24" i="13"/>
  <c r="G24" i="13" s="1"/>
  <c r="CD23" i="13"/>
  <c r="CC23" i="13"/>
  <c r="CB23" i="13"/>
  <c r="BS23" i="13"/>
  <c r="BR23" i="13"/>
  <c r="G23" i="13" s="1"/>
  <c r="BQ23" i="13"/>
  <c r="CD22" i="13"/>
  <c r="CC22" i="13"/>
  <c r="CB22" i="13"/>
  <c r="BS22" i="13"/>
  <c r="BR22" i="13"/>
  <c r="BQ22" i="13"/>
  <c r="G22" i="13" s="1"/>
  <c r="CD21" i="13"/>
  <c r="CC21" i="13"/>
  <c r="CB21" i="13"/>
  <c r="BS21" i="13"/>
  <c r="BR21" i="13"/>
  <c r="BQ21" i="13"/>
  <c r="G21" i="13"/>
  <c r="CD20" i="13"/>
  <c r="CC20" i="13"/>
  <c r="CB20" i="13"/>
  <c r="BS20" i="13"/>
  <c r="BR20" i="13"/>
  <c r="BQ20" i="13"/>
  <c r="G20" i="13" s="1"/>
  <c r="CD19" i="13"/>
  <c r="CC19" i="13"/>
  <c r="CB19" i="13"/>
  <c r="BS19" i="13"/>
  <c r="BR19" i="13"/>
  <c r="G19" i="13" s="1"/>
  <c r="BQ19" i="13"/>
  <c r="CD18" i="13"/>
  <c r="CC18" i="13"/>
  <c r="CB18" i="13"/>
  <c r="BS18" i="13"/>
  <c r="BR18" i="13"/>
  <c r="BQ18" i="13"/>
  <c r="G18" i="13" s="1"/>
  <c r="CF14" i="13"/>
  <c r="CE14" i="13"/>
  <c r="CD14" i="13"/>
  <c r="CB14" i="13"/>
  <c r="BU14" i="13"/>
  <c r="BT14" i="13"/>
  <c r="BR14" i="13"/>
  <c r="BQ14" i="13"/>
  <c r="C14" i="13"/>
  <c r="CC14" i="13" s="1"/>
  <c r="CF13" i="13"/>
  <c r="CE13" i="13"/>
  <c r="CD13" i="13"/>
  <c r="CB13" i="13"/>
  <c r="BU13" i="13"/>
  <c r="BT13" i="13"/>
  <c r="BR13" i="13"/>
  <c r="BQ13" i="13"/>
  <c r="C13" i="13"/>
  <c r="CC13" i="13" s="1"/>
  <c r="CF12" i="13"/>
  <c r="CE12" i="13"/>
  <c r="CD12" i="13"/>
  <c r="CB12" i="13"/>
  <c r="BU12" i="13"/>
  <c r="BT12" i="13"/>
  <c r="BR12" i="13"/>
  <c r="BQ12" i="13"/>
  <c r="C12" i="13"/>
  <c r="CC12" i="13" s="1"/>
  <c r="CF11" i="13"/>
  <c r="CE11" i="13"/>
  <c r="CD11" i="13"/>
  <c r="CB11" i="13"/>
  <c r="BU11" i="13"/>
  <c r="BT11" i="13"/>
  <c r="BR11" i="13"/>
  <c r="BQ11" i="13"/>
  <c r="C11" i="13"/>
  <c r="A5" i="13"/>
  <c r="A4" i="13"/>
  <c r="A3" i="13"/>
  <c r="A2" i="13"/>
  <c r="CD37" i="13" l="1"/>
  <c r="BT37" i="13"/>
  <c r="CG37" i="13"/>
  <c r="CB37" i="13"/>
  <c r="BR37" i="13"/>
  <c r="CE37" i="13"/>
  <c r="BU37" i="13"/>
  <c r="BQ37" i="13"/>
  <c r="V37" i="13" s="1"/>
  <c r="CD45" i="13"/>
  <c r="BT45" i="13"/>
  <c r="CG45" i="13"/>
  <c r="CB45" i="13"/>
  <c r="BR45" i="13"/>
  <c r="CE45" i="13"/>
  <c r="BU45" i="13"/>
  <c r="BQ45" i="13"/>
  <c r="V45" i="13" s="1"/>
  <c r="CD53" i="13"/>
  <c r="BT53" i="13"/>
  <c r="CG53" i="13"/>
  <c r="CB53" i="13"/>
  <c r="BR53" i="13"/>
  <c r="CE53" i="13"/>
  <c r="BU53" i="13"/>
  <c r="BQ53" i="13"/>
  <c r="V53" i="13" s="1"/>
  <c r="CD36" i="13"/>
  <c r="BT36" i="13"/>
  <c r="CG36" i="13"/>
  <c r="CB36" i="13"/>
  <c r="BR36" i="13"/>
  <c r="CE36" i="13"/>
  <c r="BU36" i="13"/>
  <c r="BQ36" i="13"/>
  <c r="V36" i="13" s="1"/>
  <c r="BS37" i="13"/>
  <c r="CD40" i="13"/>
  <c r="BT40" i="13"/>
  <c r="CG40" i="13"/>
  <c r="CB40" i="13"/>
  <c r="BR40" i="13"/>
  <c r="CE40" i="13"/>
  <c r="BU40" i="13"/>
  <c r="BQ40" i="13"/>
  <c r="BS41" i="13"/>
  <c r="CD44" i="13"/>
  <c r="BT44" i="13"/>
  <c r="CG44" i="13"/>
  <c r="CB44" i="13"/>
  <c r="BR44" i="13"/>
  <c r="CE44" i="13"/>
  <c r="BU44" i="13"/>
  <c r="BQ44" i="13"/>
  <c r="BS45" i="13"/>
  <c r="CD48" i="13"/>
  <c r="BT48" i="13"/>
  <c r="CG48" i="13"/>
  <c r="CB48" i="13"/>
  <c r="BR48" i="13"/>
  <c r="CE48" i="13"/>
  <c r="BU48" i="13"/>
  <c r="BQ48" i="13"/>
  <c r="BS49" i="13"/>
  <c r="CD52" i="13"/>
  <c r="BT52" i="13"/>
  <c r="CG52" i="13"/>
  <c r="CB52" i="13"/>
  <c r="BR52" i="13"/>
  <c r="CE52" i="13"/>
  <c r="BU52" i="13"/>
  <c r="BQ52" i="13"/>
  <c r="V52" i="13" s="1"/>
  <c r="BS53" i="13"/>
  <c r="CC60" i="13"/>
  <c r="BR60" i="13"/>
  <c r="BQ60" i="13"/>
  <c r="S60" i="13" s="1"/>
  <c r="CC62" i="13"/>
  <c r="BR62" i="13"/>
  <c r="BQ62" i="13"/>
  <c r="S62" i="13" s="1"/>
  <c r="CC64" i="13"/>
  <c r="BR64" i="13"/>
  <c r="BQ64" i="13"/>
  <c r="CC66" i="13"/>
  <c r="BR66" i="13"/>
  <c r="BQ66" i="13"/>
  <c r="CC68" i="13"/>
  <c r="BR68" i="13"/>
  <c r="BQ68" i="13"/>
  <c r="S68" i="13" s="1"/>
  <c r="CC70" i="13"/>
  <c r="BR70" i="13"/>
  <c r="BQ70" i="13"/>
  <c r="S70" i="13" s="1"/>
  <c r="CC72" i="13"/>
  <c r="BR72" i="13"/>
  <c r="BQ72" i="13"/>
  <c r="CC74" i="13"/>
  <c r="BR74" i="13"/>
  <c r="BQ74" i="13"/>
  <c r="CC76" i="13"/>
  <c r="BR76" i="13"/>
  <c r="BQ76" i="13"/>
  <c r="S76" i="13" s="1"/>
  <c r="CC78" i="13"/>
  <c r="BR78" i="13"/>
  <c r="BQ78" i="13"/>
  <c r="S78" i="13" s="1"/>
  <c r="AJ116" i="13"/>
  <c r="BR120" i="13"/>
  <c r="CB120" i="13"/>
  <c r="CC120" i="13"/>
  <c r="BR122" i="13"/>
  <c r="CB122" i="13"/>
  <c r="BQ122" i="13"/>
  <c r="CB128" i="13"/>
  <c r="BR128" i="13"/>
  <c r="CC128" i="13"/>
  <c r="BS128" i="13"/>
  <c r="BR148" i="13"/>
  <c r="CC148" i="13"/>
  <c r="CB148" i="13"/>
  <c r="BQ148" i="13"/>
  <c r="D169" i="13"/>
  <c r="CE285" i="13"/>
  <c r="BT285" i="13"/>
  <c r="CC285" i="13"/>
  <c r="BQ285" i="13"/>
  <c r="BS285" i="13"/>
  <c r="CD285" i="13"/>
  <c r="BR285" i="13"/>
  <c r="CB285" i="13"/>
  <c r="G28" i="13"/>
  <c r="BS36" i="13"/>
  <c r="CC37" i="13"/>
  <c r="CD39" i="13"/>
  <c r="BT39" i="13"/>
  <c r="CG39" i="13"/>
  <c r="CB39" i="13"/>
  <c r="BR39" i="13"/>
  <c r="CE39" i="13"/>
  <c r="BU39" i="13"/>
  <c r="BQ39" i="13"/>
  <c r="BS40" i="13"/>
  <c r="CD43" i="13"/>
  <c r="BT43" i="13"/>
  <c r="CG43" i="13"/>
  <c r="CB43" i="13"/>
  <c r="BR43" i="13"/>
  <c r="CE43" i="13"/>
  <c r="BU43" i="13"/>
  <c r="BQ43" i="13"/>
  <c r="BS44" i="13"/>
  <c r="CC45" i="13"/>
  <c r="CD47" i="13"/>
  <c r="BT47" i="13"/>
  <c r="CG47" i="13"/>
  <c r="CB47" i="13"/>
  <c r="BR47" i="13"/>
  <c r="CE47" i="13"/>
  <c r="BU47" i="13"/>
  <c r="BQ47" i="13"/>
  <c r="BS48" i="13"/>
  <c r="CD51" i="13"/>
  <c r="BT51" i="13"/>
  <c r="CG51" i="13"/>
  <c r="CB51" i="13"/>
  <c r="BR51" i="13"/>
  <c r="CE51" i="13"/>
  <c r="BU51" i="13"/>
  <c r="BQ51" i="13"/>
  <c r="BS52" i="13"/>
  <c r="CC53" i="13"/>
  <c r="CD55" i="13"/>
  <c r="BT55" i="13"/>
  <c r="CG55" i="13"/>
  <c r="CB55" i="13"/>
  <c r="BR55" i="13"/>
  <c r="CE55" i="13"/>
  <c r="BU55" i="13"/>
  <c r="BQ55" i="13"/>
  <c r="V55" i="13" s="1"/>
  <c r="CB60" i="13"/>
  <c r="CB62" i="13"/>
  <c r="CB64" i="13"/>
  <c r="CB66" i="13"/>
  <c r="CB68" i="13"/>
  <c r="CB70" i="13"/>
  <c r="CB72" i="13"/>
  <c r="CB74" i="13"/>
  <c r="CB76" i="13"/>
  <c r="CB78" i="13"/>
  <c r="BQ90" i="13"/>
  <c r="AF90" i="13" s="1"/>
  <c r="CB90" i="13"/>
  <c r="BR90" i="13"/>
  <c r="BQ91" i="13"/>
  <c r="CB91" i="13"/>
  <c r="BR91" i="13"/>
  <c r="BQ92" i="13"/>
  <c r="CB92" i="13"/>
  <c r="BR92" i="13"/>
  <c r="BQ93" i="13"/>
  <c r="AF93" i="13" s="1"/>
  <c r="CB93" i="13"/>
  <c r="BR93" i="13"/>
  <c r="BQ98" i="13"/>
  <c r="AF98" i="13" s="1"/>
  <c r="CB98" i="13"/>
  <c r="BR98" i="13"/>
  <c r="BQ99" i="13"/>
  <c r="CB99" i="13"/>
  <c r="BR99" i="13"/>
  <c r="BQ100" i="13"/>
  <c r="CB100" i="13"/>
  <c r="BR100" i="13"/>
  <c r="BR101" i="13"/>
  <c r="BQ101" i="13"/>
  <c r="CC101" i="13"/>
  <c r="CB101" i="13"/>
  <c r="BR116" i="13"/>
  <c r="CB116" i="13"/>
  <c r="CC116" i="13"/>
  <c r="BR118" i="13"/>
  <c r="CB118" i="13"/>
  <c r="BQ118" i="13"/>
  <c r="BR121" i="13"/>
  <c r="CC121" i="13"/>
  <c r="BQ121" i="13"/>
  <c r="AJ121" i="13" s="1"/>
  <c r="CC122" i="13"/>
  <c r="BR141" i="13"/>
  <c r="CC141" i="13"/>
  <c r="CB141" i="13"/>
  <c r="BQ141" i="13"/>
  <c r="AS141" i="13" s="1"/>
  <c r="BR180" i="13"/>
  <c r="CC180" i="13"/>
  <c r="CB180" i="13"/>
  <c r="BQ180" i="13"/>
  <c r="R180" i="13" s="1"/>
  <c r="C35" i="13"/>
  <c r="CC36" i="13"/>
  <c r="CD38" i="13"/>
  <c r="BT38" i="13"/>
  <c r="CG38" i="13"/>
  <c r="CB38" i="13"/>
  <c r="BR38" i="13"/>
  <c r="CE38" i="13"/>
  <c r="BU38" i="13"/>
  <c r="BQ38" i="13"/>
  <c r="V38" i="13" s="1"/>
  <c r="BS39" i="13"/>
  <c r="CC40" i="13"/>
  <c r="CD42" i="13"/>
  <c r="BT42" i="13"/>
  <c r="CG42" i="13"/>
  <c r="CB42" i="13"/>
  <c r="BR42" i="13"/>
  <c r="CE42" i="13"/>
  <c r="BU42" i="13"/>
  <c r="BQ42" i="13"/>
  <c r="BS43" i="13"/>
  <c r="CC44" i="13"/>
  <c r="CD46" i="13"/>
  <c r="BT46" i="13"/>
  <c r="CG46" i="13"/>
  <c r="CB46" i="13"/>
  <c r="BR46" i="13"/>
  <c r="CE46" i="13"/>
  <c r="BU46" i="13"/>
  <c r="BQ46" i="13"/>
  <c r="V46" i="13" s="1"/>
  <c r="BS47" i="13"/>
  <c r="CC48" i="13"/>
  <c r="CD50" i="13"/>
  <c r="BT50" i="13"/>
  <c r="CG50" i="13"/>
  <c r="CB50" i="13"/>
  <c r="BR50" i="13"/>
  <c r="CE50" i="13"/>
  <c r="BU50" i="13"/>
  <c r="BQ50" i="13"/>
  <c r="BS51" i="13"/>
  <c r="CC52" i="13"/>
  <c r="CD54" i="13"/>
  <c r="BT54" i="13"/>
  <c r="CG54" i="13"/>
  <c r="CB54" i="13"/>
  <c r="BR54" i="13"/>
  <c r="CE54" i="13"/>
  <c r="BU54" i="13"/>
  <c r="BQ54" i="13"/>
  <c r="V54" i="13" s="1"/>
  <c r="BS55" i="13"/>
  <c r="BR114" i="13"/>
  <c r="CB114" i="13"/>
  <c r="BQ114" i="13"/>
  <c r="AJ114" i="13" s="1"/>
  <c r="BR117" i="13"/>
  <c r="CC117" i="13"/>
  <c r="BQ117" i="13"/>
  <c r="AJ117" i="13" s="1"/>
  <c r="CC118" i="13"/>
  <c r="CB121" i="13"/>
  <c r="BQ128" i="13"/>
  <c r="CB130" i="13"/>
  <c r="BR130" i="13"/>
  <c r="AN130" i="13" s="1"/>
  <c r="CC130" i="13"/>
  <c r="BS130" i="13"/>
  <c r="BR149" i="13"/>
  <c r="CC149" i="13"/>
  <c r="CB149" i="13"/>
  <c r="BQ149" i="13"/>
  <c r="CD41" i="13"/>
  <c r="BT41" i="13"/>
  <c r="CG41" i="13"/>
  <c r="CB41" i="13"/>
  <c r="BR41" i="13"/>
  <c r="CE41" i="13"/>
  <c r="BU41" i="13"/>
  <c r="BQ41" i="13"/>
  <c r="CD49" i="13"/>
  <c r="BT49" i="13"/>
  <c r="CG49" i="13"/>
  <c r="CB49" i="13"/>
  <c r="BR49" i="13"/>
  <c r="CE49" i="13"/>
  <c r="BU49" i="13"/>
  <c r="BQ49" i="13"/>
  <c r="AJ120" i="13"/>
  <c r="CB132" i="13"/>
  <c r="BR132" i="13"/>
  <c r="CD132" i="13"/>
  <c r="BQ132" i="13"/>
  <c r="AN132" i="13" s="1"/>
  <c r="CC132" i="13"/>
  <c r="BS132" i="13"/>
  <c r="CB134" i="13"/>
  <c r="BR134" i="13"/>
  <c r="CD134" i="13"/>
  <c r="BQ134" i="13"/>
  <c r="CC134" i="13"/>
  <c r="BS134" i="13"/>
  <c r="BR142" i="13"/>
  <c r="CC142" i="13"/>
  <c r="CB142" i="13"/>
  <c r="BQ142" i="13"/>
  <c r="R177" i="13"/>
  <c r="BR179" i="13"/>
  <c r="CC179" i="13"/>
  <c r="BQ179" i="13"/>
  <c r="R179" i="13" s="1"/>
  <c r="CB179" i="13"/>
  <c r="CB61" i="13"/>
  <c r="CB63" i="13"/>
  <c r="CB65" i="13"/>
  <c r="CB67" i="13"/>
  <c r="CB69" i="13"/>
  <c r="CB71" i="13"/>
  <c r="CB73" i="13"/>
  <c r="CB75" i="13"/>
  <c r="CB77" i="13"/>
  <c r="CB79" i="13"/>
  <c r="CC140" i="13"/>
  <c r="CC147" i="13"/>
  <c r="E155" i="13"/>
  <c r="E156" i="13" s="1"/>
  <c r="CB154" i="13"/>
  <c r="BQ154" i="13"/>
  <c r="CC154" i="13"/>
  <c r="BQ161" i="13"/>
  <c r="CB161" i="13"/>
  <c r="CC161" i="13"/>
  <c r="C168" i="13"/>
  <c r="BQ164" i="13"/>
  <c r="S164" i="13" s="1"/>
  <c r="CB164" i="13"/>
  <c r="CC164" i="13"/>
  <c r="D168" i="13"/>
  <c r="BQ175" i="13"/>
  <c r="CB175" i="13"/>
  <c r="CC175" i="13"/>
  <c r="CI186" i="13"/>
  <c r="CE186" i="13"/>
  <c r="BZ186" i="13"/>
  <c r="BR186" i="13"/>
  <c r="CK186" i="13"/>
  <c r="CC186" i="13"/>
  <c r="BX186" i="13"/>
  <c r="BT186" i="13"/>
  <c r="C189" i="13"/>
  <c r="CI191" i="13"/>
  <c r="CE191" i="13"/>
  <c r="BZ191" i="13"/>
  <c r="BR191" i="13"/>
  <c r="CK191" i="13"/>
  <c r="CC191" i="13"/>
  <c r="BX191" i="13"/>
  <c r="BT191" i="13"/>
  <c r="C193" i="13"/>
  <c r="CI195" i="13"/>
  <c r="CE195" i="13"/>
  <c r="BZ195" i="13"/>
  <c r="BR195" i="13"/>
  <c r="CK195" i="13"/>
  <c r="CC195" i="13"/>
  <c r="BX195" i="13"/>
  <c r="BT195" i="13"/>
  <c r="CF197" i="13"/>
  <c r="BV197" i="13"/>
  <c r="BU197" i="13"/>
  <c r="CG197" i="13"/>
  <c r="CH199" i="13"/>
  <c r="CD199" i="13"/>
  <c r="BY199" i="13"/>
  <c r="C199" i="13"/>
  <c r="CJ199" i="13"/>
  <c r="BW199" i="13"/>
  <c r="BS199" i="13"/>
  <c r="CH201" i="13"/>
  <c r="CD201" i="13"/>
  <c r="BY201" i="13"/>
  <c r="C201" i="13"/>
  <c r="CJ201" i="13"/>
  <c r="BW201" i="13"/>
  <c r="BS201" i="13"/>
  <c r="CH203" i="13"/>
  <c r="CD203" i="13"/>
  <c r="BY203" i="13"/>
  <c r="C203" i="13"/>
  <c r="CJ203" i="13"/>
  <c r="BW203" i="13"/>
  <c r="BS203" i="13"/>
  <c r="CH205" i="13"/>
  <c r="CD205" i="13"/>
  <c r="BY205" i="13"/>
  <c r="C205" i="13"/>
  <c r="CJ205" i="13"/>
  <c r="BW205" i="13"/>
  <c r="BS205" i="13"/>
  <c r="CJ207" i="13"/>
  <c r="C207" i="13"/>
  <c r="CH207" i="13"/>
  <c r="CD207" i="13"/>
  <c r="BS207" i="13"/>
  <c r="BY208" i="13"/>
  <c r="BW209" i="13"/>
  <c r="CH210" i="13"/>
  <c r="CD210" i="13"/>
  <c r="CJ210" i="13"/>
  <c r="C210" i="13"/>
  <c r="CH211" i="13"/>
  <c r="CD211" i="13"/>
  <c r="BY211" i="13"/>
  <c r="C211" i="13"/>
  <c r="CJ211" i="13"/>
  <c r="BW211" i="13"/>
  <c r="BS211" i="13"/>
  <c r="CH213" i="13"/>
  <c r="CD213" i="13"/>
  <c r="BY213" i="13"/>
  <c r="C213" i="13"/>
  <c r="CJ213" i="13"/>
  <c r="BW213" i="13"/>
  <c r="BS213" i="13"/>
  <c r="CH215" i="13"/>
  <c r="CD215" i="13"/>
  <c r="BY215" i="13"/>
  <c r="C215" i="13"/>
  <c r="CJ215" i="13"/>
  <c r="BS215" i="13"/>
  <c r="CH223" i="13"/>
  <c r="CD223" i="13"/>
  <c r="BY223" i="13"/>
  <c r="C223" i="13"/>
  <c r="BW223" i="13"/>
  <c r="BS223" i="13"/>
  <c r="CJ223" i="13"/>
  <c r="CH226" i="13"/>
  <c r="CD226" i="13"/>
  <c r="BY226" i="13"/>
  <c r="C226" i="13"/>
  <c r="BW226" i="13"/>
  <c r="CD239" i="13"/>
  <c r="BT239" i="13"/>
  <c r="C239" i="13"/>
  <c r="C246" i="13"/>
  <c r="CD246" i="13"/>
  <c r="BT246" i="13"/>
  <c r="C254" i="13"/>
  <c r="CD254" i="13"/>
  <c r="BT254" i="13"/>
  <c r="C262" i="13"/>
  <c r="CD262" i="13"/>
  <c r="BT262" i="13"/>
  <c r="BU265" i="13"/>
  <c r="CE265" i="13"/>
  <c r="C278" i="13"/>
  <c r="CD278" i="13"/>
  <c r="BT278" i="13"/>
  <c r="CC320" i="13"/>
  <c r="BR320" i="13"/>
  <c r="C320" i="13"/>
  <c r="CC321" i="13"/>
  <c r="BR321" i="13"/>
  <c r="C321" i="13"/>
  <c r="CC322" i="13"/>
  <c r="BR322" i="13"/>
  <c r="C322" i="13"/>
  <c r="CC323" i="13"/>
  <c r="BR323" i="13"/>
  <c r="C323" i="13"/>
  <c r="CC324" i="13"/>
  <c r="BR324" i="13"/>
  <c r="C324" i="13"/>
  <c r="BR329" i="13"/>
  <c r="C329" i="13"/>
  <c r="CC329" i="13"/>
  <c r="CC347" i="13"/>
  <c r="CB347" i="13"/>
  <c r="BQ347" i="13"/>
  <c r="AN347" i="13" s="1"/>
  <c r="BR347" i="13"/>
  <c r="BS11" i="13"/>
  <c r="S11" i="13" s="1"/>
  <c r="CC11" i="13"/>
  <c r="BS12" i="13"/>
  <c r="S12" i="13" s="1"/>
  <c r="BS13" i="13"/>
  <c r="S13" i="13" s="1"/>
  <c r="BS14" i="13"/>
  <c r="S14" i="13" s="1"/>
  <c r="CC61" i="13"/>
  <c r="CC63" i="13"/>
  <c r="CC65" i="13"/>
  <c r="CC67" i="13"/>
  <c r="CC69" i="13"/>
  <c r="CC71" i="13"/>
  <c r="CC73" i="13"/>
  <c r="CC75" i="13"/>
  <c r="CC77" i="13"/>
  <c r="CC79" i="13"/>
  <c r="CC115" i="13"/>
  <c r="CC119" i="13"/>
  <c r="CC139" i="13"/>
  <c r="CC143" i="13"/>
  <c r="F156" i="13"/>
  <c r="J156" i="13"/>
  <c r="N156" i="13"/>
  <c r="C152" i="13"/>
  <c r="BQ162" i="13"/>
  <c r="S162" i="13" s="1"/>
  <c r="CB162" i="13"/>
  <c r="CC162" i="13"/>
  <c r="BQ165" i="13"/>
  <c r="S165" i="13" s="1"/>
  <c r="CB165" i="13"/>
  <c r="CC165" i="13"/>
  <c r="D176" i="13"/>
  <c r="BQ186" i="13"/>
  <c r="CI188" i="13"/>
  <c r="CE188" i="13"/>
  <c r="BZ188" i="13"/>
  <c r="BR188" i="13"/>
  <c r="CK188" i="13"/>
  <c r="CC188" i="13"/>
  <c r="BX188" i="13"/>
  <c r="BT188" i="13"/>
  <c r="C190" i="13"/>
  <c r="BQ191" i="13"/>
  <c r="AX191" i="13" s="1"/>
  <c r="CI192" i="13"/>
  <c r="CE192" i="13"/>
  <c r="BZ192" i="13"/>
  <c r="BR192" i="13"/>
  <c r="CK192" i="13"/>
  <c r="CC192" i="13"/>
  <c r="BX192" i="13"/>
  <c r="BT192" i="13"/>
  <c r="C194" i="13"/>
  <c r="BQ195" i="13"/>
  <c r="CI196" i="13"/>
  <c r="CE196" i="13"/>
  <c r="BZ196" i="13"/>
  <c r="BR196" i="13"/>
  <c r="CK196" i="13"/>
  <c r="CC196" i="13"/>
  <c r="BX196" i="13"/>
  <c r="BT196" i="13"/>
  <c r="BW210" i="13"/>
  <c r="CH217" i="13"/>
  <c r="CD217" i="13"/>
  <c r="BW217" i="13"/>
  <c r="BS217" i="13"/>
  <c r="C217" i="13"/>
  <c r="CJ217" i="13"/>
  <c r="BY217" i="13"/>
  <c r="CH221" i="13"/>
  <c r="CD221" i="13"/>
  <c r="BY221" i="13"/>
  <c r="C221" i="13"/>
  <c r="BW221" i="13"/>
  <c r="BS221" i="13"/>
  <c r="CJ221" i="13"/>
  <c r="CH224" i="13"/>
  <c r="CD224" i="13"/>
  <c r="BY224" i="13"/>
  <c r="C224" i="13"/>
  <c r="BW224" i="13"/>
  <c r="CJ226" i="13"/>
  <c r="CD241" i="13"/>
  <c r="BT241" i="13"/>
  <c r="C241" i="13"/>
  <c r="C248" i="13"/>
  <c r="CD248" i="13"/>
  <c r="BT248" i="13"/>
  <c r="CD257" i="13"/>
  <c r="C257" i="13"/>
  <c r="BT257" i="13"/>
  <c r="C268" i="13"/>
  <c r="BT271" i="13"/>
  <c r="CD271" i="13"/>
  <c r="C271" i="13"/>
  <c r="C274" i="13"/>
  <c r="CD274" i="13"/>
  <c r="BT274" i="13"/>
  <c r="BQ140" i="13"/>
  <c r="AS140" i="13" s="1"/>
  <c r="BQ147" i="13"/>
  <c r="P147" i="13" s="1"/>
  <c r="BQ166" i="13"/>
  <c r="S166" i="13" s="1"/>
  <c r="CB166" i="13"/>
  <c r="CC166" i="13"/>
  <c r="C176" i="13"/>
  <c r="BQ173" i="13"/>
  <c r="R173" i="13" s="1"/>
  <c r="CB173" i="13"/>
  <c r="CC173" i="13"/>
  <c r="BR177" i="13"/>
  <c r="CC177" i="13"/>
  <c r="CB177" i="13"/>
  <c r="BV186" i="13"/>
  <c r="CG186" i="13"/>
  <c r="CI189" i="13"/>
  <c r="CE189" i="13"/>
  <c r="BZ189" i="13"/>
  <c r="BR189" i="13"/>
  <c r="CK189" i="13"/>
  <c r="CC189" i="13"/>
  <c r="BX189" i="13"/>
  <c r="BT189" i="13"/>
  <c r="BV191" i="13"/>
  <c r="CG191" i="13"/>
  <c r="AX192" i="13"/>
  <c r="CI193" i="13"/>
  <c r="CE193" i="13"/>
  <c r="BZ193" i="13"/>
  <c r="BR193" i="13"/>
  <c r="CK193" i="13"/>
  <c r="CC193" i="13"/>
  <c r="BX193" i="13"/>
  <c r="BT193" i="13"/>
  <c r="BV195" i="13"/>
  <c r="CG195" i="13"/>
  <c r="AX196" i="13"/>
  <c r="CH198" i="13"/>
  <c r="CD198" i="13"/>
  <c r="BY198" i="13"/>
  <c r="C198" i="13"/>
  <c r="CJ198" i="13"/>
  <c r="BW198" i="13"/>
  <c r="BS198" i="13"/>
  <c r="CH200" i="13"/>
  <c r="CD200" i="13"/>
  <c r="BY200" i="13"/>
  <c r="C200" i="13"/>
  <c r="CJ200" i="13"/>
  <c r="BW200" i="13"/>
  <c r="BS200" i="13"/>
  <c r="CH202" i="13"/>
  <c r="CD202" i="13"/>
  <c r="BY202" i="13"/>
  <c r="C202" i="13"/>
  <c r="CJ202" i="13"/>
  <c r="BW202" i="13"/>
  <c r="BS202" i="13"/>
  <c r="CH204" i="13"/>
  <c r="CD204" i="13"/>
  <c r="BY204" i="13"/>
  <c r="C204" i="13"/>
  <c r="CJ204" i="13"/>
  <c r="BW204" i="13"/>
  <c r="BS204" i="13"/>
  <c r="CH206" i="13"/>
  <c r="CD206" i="13"/>
  <c r="BY206" i="13"/>
  <c r="C206" i="13"/>
  <c r="CJ206" i="13"/>
  <c r="BW206" i="13"/>
  <c r="BS206" i="13"/>
  <c r="CH208" i="13"/>
  <c r="CD208" i="13"/>
  <c r="CJ208" i="13"/>
  <c r="C208" i="13"/>
  <c r="CJ209" i="13"/>
  <c r="C209" i="13"/>
  <c r="CH209" i="13"/>
  <c r="CD209" i="13"/>
  <c r="BS209" i="13"/>
  <c r="CH212" i="13"/>
  <c r="CD212" i="13"/>
  <c r="BY212" i="13"/>
  <c r="C212" i="13"/>
  <c r="CJ212" i="13"/>
  <c r="BW212" i="13"/>
  <c r="BS212" i="13"/>
  <c r="CH214" i="13"/>
  <c r="CD214" i="13"/>
  <c r="BY214" i="13"/>
  <c r="C214" i="13"/>
  <c r="CJ214" i="13"/>
  <c r="BW214" i="13"/>
  <c r="BS214" i="13"/>
  <c r="CI216" i="13"/>
  <c r="BZ216" i="13"/>
  <c r="CK216" i="13"/>
  <c r="BX216" i="13"/>
  <c r="CE216" i="13"/>
  <c r="CH219" i="13"/>
  <c r="CD219" i="13"/>
  <c r="BY219" i="13"/>
  <c r="C219" i="13"/>
  <c r="BW219" i="13"/>
  <c r="BS219" i="13"/>
  <c r="CJ219" i="13"/>
  <c r="CH222" i="13"/>
  <c r="CD222" i="13"/>
  <c r="BY222" i="13"/>
  <c r="C222" i="13"/>
  <c r="BW222" i="13"/>
  <c r="CH227" i="13"/>
  <c r="CD227" i="13"/>
  <c r="BY227" i="13"/>
  <c r="C227" i="13"/>
  <c r="BW227" i="13"/>
  <c r="BS227" i="13"/>
  <c r="CJ227" i="13"/>
  <c r="CD234" i="13"/>
  <c r="BT234" i="13"/>
  <c r="C234" i="13"/>
  <c r="CD243" i="13"/>
  <c r="BT243" i="13"/>
  <c r="C243" i="13"/>
  <c r="C250" i="13"/>
  <c r="CD250" i="13"/>
  <c r="BT250" i="13"/>
  <c r="CD256" i="13"/>
  <c r="C256" i="13"/>
  <c r="BT256" i="13"/>
  <c r="CG265" i="13"/>
  <c r="BY265" i="13"/>
  <c r="CH265" i="13"/>
  <c r="BX265" i="13"/>
  <c r="BV265" i="13"/>
  <c r="CI265" i="13"/>
  <c r="BW265" i="13"/>
  <c r="CG267" i="13"/>
  <c r="BW267" i="13"/>
  <c r="CF267" i="13"/>
  <c r="BY267" i="13"/>
  <c r="CI267" i="13"/>
  <c r="BV267" i="13"/>
  <c r="CH267" i="13"/>
  <c r="BX267" i="13"/>
  <c r="C303" i="13"/>
  <c r="BS303" i="13"/>
  <c r="CD303" i="13"/>
  <c r="CC343" i="13"/>
  <c r="CB343" i="13"/>
  <c r="BQ343" i="13"/>
  <c r="AN343" i="13" s="1"/>
  <c r="BR343" i="13"/>
  <c r="CC351" i="13"/>
  <c r="CB351" i="13"/>
  <c r="BQ351" i="13"/>
  <c r="AN351" i="13" s="1"/>
  <c r="BR351" i="13"/>
  <c r="BQ115" i="13"/>
  <c r="AJ115" i="13" s="1"/>
  <c r="BQ119" i="13"/>
  <c r="AJ119" i="13" s="1"/>
  <c r="CD127" i="13"/>
  <c r="BR127" i="13"/>
  <c r="BQ127" i="13"/>
  <c r="AN127" i="13" s="1"/>
  <c r="CD129" i="13"/>
  <c r="BR129" i="13"/>
  <c r="BQ129" i="13"/>
  <c r="CD131" i="13"/>
  <c r="BR131" i="13"/>
  <c r="BQ131" i="13"/>
  <c r="CD133" i="13"/>
  <c r="BR133" i="13"/>
  <c r="BQ133" i="13"/>
  <c r="AN133" i="13" s="1"/>
  <c r="BQ139" i="13"/>
  <c r="AS139" i="13" s="1"/>
  <c r="CB140" i="13"/>
  <c r="BQ143" i="13"/>
  <c r="AS143" i="13" s="1"/>
  <c r="D156" i="13"/>
  <c r="CB147" i="13"/>
  <c r="C150" i="13"/>
  <c r="C151" i="13"/>
  <c r="CB153" i="13"/>
  <c r="BQ153" i="13"/>
  <c r="P153" i="13" s="1"/>
  <c r="CC153" i="13"/>
  <c r="BR154" i="13"/>
  <c r="C163" i="13"/>
  <c r="C169" i="13" s="1"/>
  <c r="BQ160" i="13"/>
  <c r="S160" i="13" s="1"/>
  <c r="CB160" i="13"/>
  <c r="CC160" i="13"/>
  <c r="BR161" i="13"/>
  <c r="BR164" i="13"/>
  <c r="BQ167" i="13"/>
  <c r="S167" i="13" s="1"/>
  <c r="CB167" i="13"/>
  <c r="CC167" i="13"/>
  <c r="BQ174" i="13"/>
  <c r="R174" i="13" s="1"/>
  <c r="CB174" i="13"/>
  <c r="CC174" i="13"/>
  <c r="BR175" i="13"/>
  <c r="BR178" i="13"/>
  <c r="R178" i="13" s="1"/>
  <c r="CC178" i="13"/>
  <c r="CB178" i="13"/>
  <c r="BU186" i="13"/>
  <c r="BV188" i="13"/>
  <c r="AX188" i="13" s="1"/>
  <c r="CG188" i="13"/>
  <c r="BQ189" i="13"/>
  <c r="CI190" i="13"/>
  <c r="CE190" i="13"/>
  <c r="BZ190" i="13"/>
  <c r="BR190" i="13"/>
  <c r="CK190" i="13"/>
  <c r="CC190" i="13"/>
  <c r="BX190" i="13"/>
  <c r="BT190" i="13"/>
  <c r="BU191" i="13"/>
  <c r="BV192" i="13"/>
  <c r="CG192" i="13"/>
  <c r="BQ193" i="13"/>
  <c r="CI194" i="13"/>
  <c r="CE194" i="13"/>
  <c r="BZ194" i="13"/>
  <c r="BR194" i="13"/>
  <c r="CK194" i="13"/>
  <c r="CC194" i="13"/>
  <c r="BX194" i="13"/>
  <c r="BT194" i="13"/>
  <c r="BU195" i="13"/>
  <c r="BV196" i="13"/>
  <c r="CG196" i="13"/>
  <c r="BY207" i="13"/>
  <c r="BW208" i="13"/>
  <c r="BS210" i="13"/>
  <c r="BT216" i="13"/>
  <c r="CK218" i="13"/>
  <c r="BX218" i="13"/>
  <c r="CI218" i="13"/>
  <c r="BZ218" i="13"/>
  <c r="CE218" i="13"/>
  <c r="CH220" i="13"/>
  <c r="CD220" i="13"/>
  <c r="BY220" i="13"/>
  <c r="C220" i="13"/>
  <c r="BW220" i="13"/>
  <c r="CJ222" i="13"/>
  <c r="CH225" i="13"/>
  <c r="CD225" i="13"/>
  <c r="BY225" i="13"/>
  <c r="C225" i="13"/>
  <c r="BW225" i="13"/>
  <c r="BS225" i="13"/>
  <c r="CJ225" i="13"/>
  <c r="BS226" i="13"/>
  <c r="CJ228" i="13"/>
  <c r="BW228" i="13"/>
  <c r="CH228" i="13"/>
  <c r="CD228" i="13"/>
  <c r="BY228" i="13"/>
  <c r="C228" i="13"/>
  <c r="CJ229" i="13"/>
  <c r="BW229" i="13"/>
  <c r="BS229" i="13"/>
  <c r="CH229" i="13"/>
  <c r="CD229" i="13"/>
  <c r="BY229" i="13"/>
  <c r="C229" i="13"/>
  <c r="CD237" i="13"/>
  <c r="BT237" i="13"/>
  <c r="C237" i="13"/>
  <c r="CB245" i="13"/>
  <c r="BS245" i="13"/>
  <c r="C245" i="13"/>
  <c r="CE245" i="13"/>
  <c r="CC245" i="13"/>
  <c r="BR245" i="13"/>
  <c r="C252" i="13"/>
  <c r="CD252" i="13"/>
  <c r="BT252" i="13"/>
  <c r="C260" i="13"/>
  <c r="CD260" i="13"/>
  <c r="BT260" i="13"/>
  <c r="CE268" i="13"/>
  <c r="BU268" i="13"/>
  <c r="BS268" i="13"/>
  <c r="CC268" i="13"/>
  <c r="BR268" i="13"/>
  <c r="CE286" i="13"/>
  <c r="BT286" i="13"/>
  <c r="CB286" i="13"/>
  <c r="CD286" i="13"/>
  <c r="BR286" i="13"/>
  <c r="AP286" i="13" s="1"/>
  <c r="BS286" i="13"/>
  <c r="CC286" i="13"/>
  <c r="BQ197" i="13"/>
  <c r="CC197" i="13"/>
  <c r="CI197" i="13"/>
  <c r="BT207" i="13"/>
  <c r="BQ208" i="13"/>
  <c r="BZ208" i="13"/>
  <c r="BT209" i="13"/>
  <c r="BQ210" i="13"/>
  <c r="BZ210" i="13"/>
  <c r="BX215" i="13"/>
  <c r="BT217" i="13"/>
  <c r="CH218" i="13"/>
  <c r="CD218" i="13"/>
  <c r="BW218" i="13"/>
  <c r="BS218" i="13"/>
  <c r="C218" i="13"/>
  <c r="BT219" i="13"/>
  <c r="BZ219" i="13"/>
  <c r="CK219" i="13"/>
  <c r="BR220" i="13"/>
  <c r="CC220" i="13"/>
  <c r="CI220" i="13"/>
  <c r="BT221" i="13"/>
  <c r="BZ221" i="13"/>
  <c r="CK221" i="13"/>
  <c r="BR222" i="13"/>
  <c r="CC222" i="13"/>
  <c r="CI222" i="13"/>
  <c r="BT223" i="13"/>
  <c r="BZ223" i="13"/>
  <c r="CK223" i="13"/>
  <c r="BR224" i="13"/>
  <c r="CC224" i="13"/>
  <c r="CI224" i="13"/>
  <c r="BT225" i="13"/>
  <c r="BZ225" i="13"/>
  <c r="CK225" i="13"/>
  <c r="BR226" i="13"/>
  <c r="CC226" i="13"/>
  <c r="CI226" i="13"/>
  <c r="BT227" i="13"/>
  <c r="BZ227" i="13"/>
  <c r="CK227" i="13"/>
  <c r="BR228" i="13"/>
  <c r="CJ230" i="13"/>
  <c r="BW230" i="13"/>
  <c r="BS230" i="13"/>
  <c r="CH230" i="13"/>
  <c r="CD230" i="13"/>
  <c r="BY230" i="13"/>
  <c r="C230" i="13"/>
  <c r="CD236" i="13"/>
  <c r="BT236" i="13"/>
  <c r="C236" i="13"/>
  <c r="CD240" i="13"/>
  <c r="BT240" i="13"/>
  <c r="C240" i="13"/>
  <c r="CD244" i="13"/>
  <c r="BT244" i="13"/>
  <c r="C244" i="13"/>
  <c r="C249" i="13"/>
  <c r="CD249" i="13"/>
  <c r="BT249" i="13"/>
  <c r="C253" i="13"/>
  <c r="CD253" i="13"/>
  <c r="BT253" i="13"/>
  <c r="C259" i="13"/>
  <c r="CD259" i="13"/>
  <c r="BT259" i="13"/>
  <c r="C263" i="13"/>
  <c r="CD263" i="13"/>
  <c r="BT263" i="13"/>
  <c r="C272" i="13"/>
  <c r="BT272" i="13"/>
  <c r="CE273" i="13"/>
  <c r="BU273" i="13"/>
  <c r="BR273" i="13"/>
  <c r="CB273" i="13"/>
  <c r="BS273" i="13"/>
  <c r="C277" i="13"/>
  <c r="CC319" i="13"/>
  <c r="C319" i="13"/>
  <c r="CC349" i="13"/>
  <c r="CB349" i="13"/>
  <c r="BQ349" i="13"/>
  <c r="AN349" i="13" s="1"/>
  <c r="BR349" i="13"/>
  <c r="BT197" i="13"/>
  <c r="BT208" i="13"/>
  <c r="BT210" i="13"/>
  <c r="CH216" i="13"/>
  <c r="CD216" i="13"/>
  <c r="BW216" i="13"/>
  <c r="BS216" i="13"/>
  <c r="C216" i="13"/>
  <c r="BT220" i="13"/>
  <c r="BZ220" i="13"/>
  <c r="CK220" i="13"/>
  <c r="BT222" i="13"/>
  <c r="BZ222" i="13"/>
  <c r="CK222" i="13"/>
  <c r="BT224" i="13"/>
  <c r="BZ224" i="13"/>
  <c r="CK224" i="13"/>
  <c r="BT226" i="13"/>
  <c r="BZ226" i="13"/>
  <c r="CK226" i="13"/>
  <c r="CB228" i="13"/>
  <c r="BQ228" i="13"/>
  <c r="BT228" i="13"/>
  <c r="CC228" i="13"/>
  <c r="CK228" i="13"/>
  <c r="CD238" i="13"/>
  <c r="BT238" i="13"/>
  <c r="C238" i="13"/>
  <c r="CD242" i="13"/>
  <c r="BT242" i="13"/>
  <c r="C242" i="13"/>
  <c r="C247" i="13"/>
  <c r="CD247" i="13"/>
  <c r="BT247" i="13"/>
  <c r="C251" i="13"/>
  <c r="CD251" i="13"/>
  <c r="BT251" i="13"/>
  <c r="CD255" i="13"/>
  <c r="C255" i="13"/>
  <c r="BT255" i="13"/>
  <c r="CD258" i="13"/>
  <c r="C258" i="13"/>
  <c r="C261" i="13"/>
  <c r="CD261" i="13"/>
  <c r="BT261" i="13"/>
  <c r="CC267" i="13"/>
  <c r="BS267" i="13"/>
  <c r="AY267" i="13" s="1"/>
  <c r="CI270" i="13"/>
  <c r="BY270" i="13"/>
  <c r="CH270" i="13"/>
  <c r="BV270" i="13"/>
  <c r="CF270" i="13"/>
  <c r="BW270" i="13"/>
  <c r="BT270" i="13"/>
  <c r="CG270" i="13"/>
  <c r="CI273" i="13"/>
  <c r="BY273" i="13"/>
  <c r="BW273" i="13"/>
  <c r="CG273" i="13"/>
  <c r="CH273" i="13"/>
  <c r="BX273" i="13"/>
  <c r="C276" i="13"/>
  <c r="BT276" i="13"/>
  <c r="CE277" i="13"/>
  <c r="BU277" i="13"/>
  <c r="BR277" i="13"/>
  <c r="CB277" i="13"/>
  <c r="BS277" i="13"/>
  <c r="CG296" i="13"/>
  <c r="BT296" i="13"/>
  <c r="AW296" i="13" s="1"/>
  <c r="CF296" i="13"/>
  <c r="BW296" i="13"/>
  <c r="BU296" i="13"/>
  <c r="CH296" i="13"/>
  <c r="BV296" i="13"/>
  <c r="CC297" i="13"/>
  <c r="C297" i="13"/>
  <c r="CE298" i="13"/>
  <c r="BV298" i="13"/>
  <c r="CG298" i="13"/>
  <c r="BW298" i="13"/>
  <c r="AW298" i="13" s="1"/>
  <c r="BT298" i="13"/>
  <c r="CF298" i="13"/>
  <c r="BU298" i="13"/>
  <c r="C307" i="13"/>
  <c r="BS307" i="13"/>
  <c r="CD307" i="13"/>
  <c r="C315" i="13"/>
  <c r="BR315" i="13"/>
  <c r="CC315" i="13"/>
  <c r="BR331" i="13"/>
  <c r="C331" i="13"/>
  <c r="CC331" i="13"/>
  <c r="CC345" i="13"/>
  <c r="CB345" i="13"/>
  <c r="BQ345" i="13"/>
  <c r="BR345" i="13"/>
  <c r="CC358" i="13"/>
  <c r="CB358" i="13"/>
  <c r="BQ358" i="13"/>
  <c r="BR358" i="13"/>
  <c r="BQ229" i="13"/>
  <c r="BQ230" i="13"/>
  <c r="BR234" i="13"/>
  <c r="BR236" i="13"/>
  <c r="BR237" i="13"/>
  <c r="BR238" i="13"/>
  <c r="BR239" i="13"/>
  <c r="BR240" i="13"/>
  <c r="BR241" i="13"/>
  <c r="BR242" i="13"/>
  <c r="BR243" i="13"/>
  <c r="BR244" i="13"/>
  <c r="BR256" i="13"/>
  <c r="BR258" i="13"/>
  <c r="BW264" i="13"/>
  <c r="C266" i="13"/>
  <c r="CE269" i="13"/>
  <c r="BU269" i="13"/>
  <c r="CB269" i="13"/>
  <c r="BW269" i="13"/>
  <c r="AY269" i="13" s="1"/>
  <c r="CE271" i="13"/>
  <c r="BU271" i="13"/>
  <c r="CB271" i="13"/>
  <c r="BR271" i="13"/>
  <c r="CC271" i="13"/>
  <c r="CE275" i="13"/>
  <c r="BU275" i="13"/>
  <c r="CB275" i="13"/>
  <c r="BR275" i="13"/>
  <c r="CC275" i="13"/>
  <c r="CE284" i="13"/>
  <c r="BT284" i="13"/>
  <c r="AP284" i="13" s="1"/>
  <c r="CD284" i="13"/>
  <c r="BR284" i="13"/>
  <c r="CB284" i="13"/>
  <c r="CC284" i="13"/>
  <c r="CC293" i="13"/>
  <c r="C293" i="13"/>
  <c r="CE300" i="13"/>
  <c r="BV300" i="13"/>
  <c r="CG300" i="13"/>
  <c r="BT300" i="13"/>
  <c r="CF300" i="13"/>
  <c r="BU300" i="13"/>
  <c r="CH300" i="13"/>
  <c r="BS308" i="13"/>
  <c r="C308" i="13"/>
  <c r="C317" i="13"/>
  <c r="BR317" i="13"/>
  <c r="CC317" i="13"/>
  <c r="CC342" i="13"/>
  <c r="BQ342" i="13"/>
  <c r="AN342" i="13" s="1"/>
  <c r="CB342" i="13"/>
  <c r="CC346" i="13"/>
  <c r="BQ346" i="13"/>
  <c r="AN346" i="13" s="1"/>
  <c r="CB346" i="13"/>
  <c r="CC350" i="13"/>
  <c r="BQ350" i="13"/>
  <c r="AN350" i="13" s="1"/>
  <c r="CB350" i="13"/>
  <c r="CC359" i="13"/>
  <c r="BQ359" i="13"/>
  <c r="AP359" i="13" s="1"/>
  <c r="CB359" i="13"/>
  <c r="CG264" i="13"/>
  <c r="BY264" i="13"/>
  <c r="CI264" i="13"/>
  <c r="CI269" i="13"/>
  <c r="BY269" i="13"/>
  <c r="CG269" i="13"/>
  <c r="CI275" i="13"/>
  <c r="BY275" i="13"/>
  <c r="CG275" i="13"/>
  <c r="BW275" i="13"/>
  <c r="BV275" i="13"/>
  <c r="CH275" i="13"/>
  <c r="CE283" i="13"/>
  <c r="BT283" i="13"/>
  <c r="BS283" i="13"/>
  <c r="CC283" i="13"/>
  <c r="BQ283" i="13"/>
  <c r="CB283" i="13"/>
  <c r="CG292" i="13"/>
  <c r="BT292" i="13"/>
  <c r="AW292" i="13" s="1"/>
  <c r="CF292" i="13"/>
  <c r="BW292" i="13"/>
  <c r="BU292" i="13"/>
  <c r="CE292" i="13"/>
  <c r="CE294" i="13"/>
  <c r="BV294" i="13"/>
  <c r="CG294" i="13"/>
  <c r="BW294" i="13"/>
  <c r="BT294" i="13"/>
  <c r="CH294" i="13"/>
  <c r="BS304" i="13"/>
  <c r="C304" i="13"/>
  <c r="CC344" i="13"/>
  <c r="BQ344" i="13"/>
  <c r="AN344" i="13" s="1"/>
  <c r="CB344" i="13"/>
  <c r="CC348" i="13"/>
  <c r="BQ348" i="13"/>
  <c r="AN348" i="13" s="1"/>
  <c r="CB348" i="13"/>
  <c r="CC357" i="13"/>
  <c r="BQ357" i="13"/>
  <c r="AP357" i="13" s="1"/>
  <c r="CB357" i="13"/>
  <c r="CE270" i="13"/>
  <c r="BU270" i="13"/>
  <c r="CC270" i="13"/>
  <c r="CE274" i="13"/>
  <c r="BU274" i="13"/>
  <c r="CC274" i="13"/>
  <c r="CD275" i="13"/>
  <c r="CE278" i="13"/>
  <c r="BU278" i="13"/>
  <c r="CC278" i="13"/>
  <c r="BR295" i="13"/>
  <c r="C295" i="13"/>
  <c r="BR299" i="13"/>
  <c r="C299" i="13"/>
  <c r="C305" i="13"/>
  <c r="BS305" i="13"/>
  <c r="BS306" i="13"/>
  <c r="C306" i="13"/>
  <c r="CD306" i="13"/>
  <c r="C318" i="13"/>
  <c r="BR318" i="13"/>
  <c r="CG337" i="13"/>
  <c r="BV337" i="13"/>
  <c r="B337" i="13"/>
  <c r="CE272" i="13"/>
  <c r="BU272" i="13"/>
  <c r="CC272" i="13"/>
  <c r="CE276" i="13"/>
  <c r="BU276" i="13"/>
  <c r="CC276" i="13"/>
  <c r="C301" i="13"/>
  <c r="BS301" i="13"/>
  <c r="BS302" i="13"/>
  <c r="C302" i="13"/>
  <c r="CD302" i="13"/>
  <c r="CD309" i="13"/>
  <c r="C309" i="13"/>
  <c r="BS309" i="13"/>
  <c r="C316" i="13"/>
  <c r="BR316" i="13"/>
  <c r="C330" i="13"/>
  <c r="CB330" i="13"/>
  <c r="B336" i="13"/>
  <c r="BV314" i="13"/>
  <c r="CB315" i="13"/>
  <c r="CB316" i="13"/>
  <c r="CB317" i="13"/>
  <c r="CB318" i="13"/>
  <c r="CD314" i="13"/>
  <c r="BT314" i="13"/>
  <c r="BS314" i="13"/>
  <c r="AX314" i="13" s="1"/>
  <c r="CE314" i="13"/>
  <c r="CG336" i="13"/>
  <c r="BV336" i="13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70" i="12"/>
  <c r="B367" i="12"/>
  <c r="B366" i="12"/>
  <c r="B365" i="12"/>
  <c r="B370" i="12" s="1"/>
  <c r="AO360" i="12"/>
  <c r="AN360" i="12"/>
  <c r="AM360" i="12"/>
  <c r="AL360" i="12"/>
  <c r="AK360" i="12"/>
  <c r="AJ360" i="12"/>
  <c r="AI360" i="12"/>
  <c r="AH360" i="12"/>
  <c r="AG360" i="12"/>
  <c r="AF360" i="12"/>
  <c r="AE360" i="12"/>
  <c r="AD360" i="12"/>
  <c r="AC360" i="12"/>
  <c r="AB360" i="12"/>
  <c r="AA360" i="12"/>
  <c r="Z360" i="12"/>
  <c r="Y360" i="12"/>
  <c r="X360" i="12"/>
  <c r="W360" i="12"/>
  <c r="V360" i="12"/>
  <c r="U360" i="12"/>
  <c r="T360" i="12"/>
  <c r="S360" i="12"/>
  <c r="R360" i="12"/>
  <c r="Q360" i="12"/>
  <c r="P360" i="12"/>
  <c r="O360" i="12"/>
  <c r="N360" i="12"/>
  <c r="M360" i="12"/>
  <c r="L360" i="12"/>
  <c r="K360" i="12"/>
  <c r="J360" i="12"/>
  <c r="I360" i="12"/>
  <c r="H360" i="12"/>
  <c r="G360" i="12"/>
  <c r="E360" i="12" s="1"/>
  <c r="F360" i="12"/>
  <c r="D360" i="12" s="1"/>
  <c r="C360" i="12"/>
  <c r="CC359" i="12"/>
  <c r="E359" i="12"/>
  <c r="D359" i="12"/>
  <c r="C359" i="12"/>
  <c r="E358" i="12"/>
  <c r="D358" i="12"/>
  <c r="C358" i="12"/>
  <c r="CC357" i="12"/>
  <c r="E357" i="12"/>
  <c r="D357" i="12"/>
  <c r="C357" i="12"/>
  <c r="BQ351" i="12"/>
  <c r="E351" i="12"/>
  <c r="D351" i="12"/>
  <c r="C351" i="12"/>
  <c r="CC350" i="12"/>
  <c r="E350" i="12"/>
  <c r="D350" i="12"/>
  <c r="C350" i="12"/>
  <c r="E349" i="12"/>
  <c r="D349" i="12"/>
  <c r="C349" i="12"/>
  <c r="CC348" i="12"/>
  <c r="E348" i="12"/>
  <c r="D348" i="12"/>
  <c r="C348" i="12"/>
  <c r="E347" i="12"/>
  <c r="D347" i="12"/>
  <c r="C347" i="12"/>
  <c r="CC346" i="12"/>
  <c r="E346" i="12"/>
  <c r="D346" i="12"/>
  <c r="C346" i="12"/>
  <c r="E345" i="12"/>
  <c r="D345" i="12"/>
  <c r="C345" i="12"/>
  <c r="CC344" i="12"/>
  <c r="E344" i="12"/>
  <c r="D344" i="12"/>
  <c r="C344" i="12"/>
  <c r="BQ343" i="12"/>
  <c r="E343" i="12"/>
  <c r="D343" i="12"/>
  <c r="C343" i="12"/>
  <c r="CC342" i="12"/>
  <c r="E342" i="12"/>
  <c r="D342" i="12"/>
  <c r="C342" i="12"/>
  <c r="CG337" i="12"/>
  <c r="CD337" i="12"/>
  <c r="BV337" i="12"/>
  <c r="D337" i="12"/>
  <c r="CF337" i="12" s="1"/>
  <c r="C337" i="12"/>
  <c r="B337" i="12"/>
  <c r="CG336" i="12"/>
  <c r="CD336" i="12"/>
  <c r="BV336" i="12"/>
  <c r="D336" i="12"/>
  <c r="CF336" i="12" s="1"/>
  <c r="C336" i="12"/>
  <c r="B336" i="12"/>
  <c r="CE331" i="12"/>
  <c r="CB331" i="12"/>
  <c r="BT331" i="12"/>
  <c r="BQ331" i="12"/>
  <c r="E331" i="12"/>
  <c r="D331" i="12"/>
  <c r="CC331" i="12" s="1"/>
  <c r="C331" i="12"/>
  <c r="CE330" i="12"/>
  <c r="CB330" i="12"/>
  <c r="BT330" i="12"/>
  <c r="BQ330" i="12"/>
  <c r="E330" i="12"/>
  <c r="D330" i="12"/>
  <c r="CC330" i="12" s="1"/>
  <c r="C330" i="12"/>
  <c r="CE329" i="12"/>
  <c r="CB329" i="12"/>
  <c r="BT329" i="12"/>
  <c r="BQ329" i="12"/>
  <c r="E329" i="12"/>
  <c r="D329" i="12"/>
  <c r="CC329" i="12" s="1"/>
  <c r="C329" i="12"/>
  <c r="CC324" i="12"/>
  <c r="BQ324" i="12"/>
  <c r="E324" i="12"/>
  <c r="CB324" i="12" s="1"/>
  <c r="D324" i="12"/>
  <c r="BR324" i="12" s="1"/>
  <c r="C324" i="12"/>
  <c r="CG323" i="12"/>
  <c r="CC323" i="12"/>
  <c r="BU323" i="12"/>
  <c r="BT323" i="12"/>
  <c r="BQ323" i="12"/>
  <c r="E323" i="12"/>
  <c r="CB323" i="12" s="1"/>
  <c r="D323" i="12"/>
  <c r="BR323" i="12" s="1"/>
  <c r="C323" i="12"/>
  <c r="CC322" i="12"/>
  <c r="BQ322" i="12"/>
  <c r="E322" i="12"/>
  <c r="CB322" i="12" s="1"/>
  <c r="D322" i="12"/>
  <c r="BR322" i="12" s="1"/>
  <c r="C322" i="12"/>
  <c r="CG321" i="12"/>
  <c r="CC321" i="12"/>
  <c r="BU321" i="12"/>
  <c r="BT321" i="12"/>
  <c r="BQ321" i="12"/>
  <c r="E321" i="12"/>
  <c r="CB321" i="12" s="1"/>
  <c r="D321" i="12"/>
  <c r="BR321" i="12" s="1"/>
  <c r="C321" i="12"/>
  <c r="CD320" i="12"/>
  <c r="CC320" i="12"/>
  <c r="BQ320" i="12"/>
  <c r="E320" i="12"/>
  <c r="CB320" i="12" s="1"/>
  <c r="D320" i="12"/>
  <c r="BR320" i="12" s="1"/>
  <c r="C320" i="12"/>
  <c r="BT319" i="12"/>
  <c r="E319" i="12"/>
  <c r="D319" i="12"/>
  <c r="CC319" i="12" s="1"/>
  <c r="C319" i="12"/>
  <c r="BR318" i="12"/>
  <c r="BQ318" i="12"/>
  <c r="E318" i="12"/>
  <c r="CB318" i="12" s="1"/>
  <c r="D318" i="12"/>
  <c r="CC318" i="12" s="1"/>
  <c r="C318" i="12"/>
  <c r="BQ317" i="12"/>
  <c r="E317" i="12"/>
  <c r="CB317" i="12" s="1"/>
  <c r="D317" i="12"/>
  <c r="CD316" i="12"/>
  <c r="BV316" i="12"/>
  <c r="BR316" i="12"/>
  <c r="BQ316" i="12"/>
  <c r="E316" i="12"/>
  <c r="CB316" i="12" s="1"/>
  <c r="D316" i="12"/>
  <c r="CC316" i="12" s="1"/>
  <c r="C316" i="12"/>
  <c r="BU316" i="12" s="1"/>
  <c r="CE315" i="12"/>
  <c r="BR315" i="12"/>
  <c r="BQ315" i="12"/>
  <c r="E315" i="12"/>
  <c r="CB315" i="12" s="1"/>
  <c r="D315" i="12"/>
  <c r="CC315" i="12" s="1"/>
  <c r="C315" i="12"/>
  <c r="CD315" i="12" s="1"/>
  <c r="E314" i="12"/>
  <c r="CC309" i="12"/>
  <c r="CB309" i="12"/>
  <c r="BR309" i="12"/>
  <c r="BQ309" i="12"/>
  <c r="E309" i="12"/>
  <c r="D309" i="12"/>
  <c r="CB308" i="12"/>
  <c r="BR308" i="12"/>
  <c r="BQ308" i="12"/>
  <c r="E308" i="12"/>
  <c r="CC308" i="12" s="1"/>
  <c r="D308" i="12"/>
  <c r="CH307" i="12"/>
  <c r="CD307" i="12"/>
  <c r="CC307" i="12"/>
  <c r="CB307" i="12"/>
  <c r="BU307" i="12"/>
  <c r="BT307" i="12"/>
  <c r="BR307" i="12"/>
  <c r="BQ307" i="12"/>
  <c r="E307" i="12"/>
  <c r="D307" i="12"/>
  <c r="BS307" i="12" s="1"/>
  <c r="C307" i="12"/>
  <c r="CG307" i="12" s="1"/>
  <c r="CB306" i="12"/>
  <c r="BS306" i="12"/>
  <c r="BQ306" i="12"/>
  <c r="E306" i="12"/>
  <c r="D306" i="12"/>
  <c r="CD305" i="12"/>
  <c r="CC305" i="12"/>
  <c r="CB305" i="12"/>
  <c r="BR305" i="12"/>
  <c r="BQ305" i="12"/>
  <c r="E305" i="12"/>
  <c r="D305" i="12"/>
  <c r="BS305" i="12" s="1"/>
  <c r="C305" i="12"/>
  <c r="CD304" i="12"/>
  <c r="CB304" i="12"/>
  <c r="BS304" i="12"/>
  <c r="BQ304" i="12"/>
  <c r="E304" i="12"/>
  <c r="D304" i="12"/>
  <c r="CB303" i="12"/>
  <c r="BS303" i="12"/>
  <c r="BQ303" i="12"/>
  <c r="E303" i="12"/>
  <c r="D303" i="12"/>
  <c r="CD303" i="12" s="1"/>
  <c r="CH302" i="12"/>
  <c r="CC302" i="12"/>
  <c r="CB302" i="12"/>
  <c r="BR302" i="12"/>
  <c r="BQ302" i="12"/>
  <c r="E302" i="12"/>
  <c r="D302" i="12"/>
  <c r="BS302" i="12" s="1"/>
  <c r="C302" i="12"/>
  <c r="CB301" i="12"/>
  <c r="BS301" i="12"/>
  <c r="BQ301" i="12"/>
  <c r="E301" i="12"/>
  <c r="D301" i="12"/>
  <c r="CD301" i="12" s="1"/>
  <c r="CC300" i="12"/>
  <c r="CB300" i="12"/>
  <c r="BQ300" i="12"/>
  <c r="E300" i="12"/>
  <c r="CG299" i="12"/>
  <c r="CF299" i="12"/>
  <c r="CB299" i="12"/>
  <c r="BR299" i="12"/>
  <c r="BQ299" i="12"/>
  <c r="E299" i="12"/>
  <c r="CC299" i="12" s="1"/>
  <c r="C299" i="12"/>
  <c r="CF298" i="12"/>
  <c r="CB298" i="12"/>
  <c r="BR298" i="12"/>
  <c r="BQ298" i="12"/>
  <c r="E298" i="12"/>
  <c r="CC298" i="12" s="1"/>
  <c r="C298" i="12"/>
  <c r="CH297" i="12"/>
  <c r="CE297" i="12"/>
  <c r="CC297" i="12"/>
  <c r="CB297" i="12"/>
  <c r="BV297" i="12"/>
  <c r="BU297" i="12"/>
  <c r="BR297" i="12"/>
  <c r="BQ297" i="12"/>
  <c r="E297" i="12"/>
  <c r="C297" i="12"/>
  <c r="CF297" i="12" s="1"/>
  <c r="CB296" i="12"/>
  <c r="BQ296" i="12"/>
  <c r="E296" i="12"/>
  <c r="CB295" i="12"/>
  <c r="BQ295" i="12"/>
  <c r="E295" i="12"/>
  <c r="CE294" i="12"/>
  <c r="CB294" i="12"/>
  <c r="BR294" i="12"/>
  <c r="BQ294" i="12"/>
  <c r="E294" i="12"/>
  <c r="CC294" i="12" s="1"/>
  <c r="C294" i="12"/>
  <c r="BW294" i="12" s="1"/>
  <c r="CH293" i="12"/>
  <c r="CE293" i="12"/>
  <c r="CC293" i="12"/>
  <c r="CB293" i="12"/>
  <c r="BV293" i="12"/>
  <c r="BU293" i="12"/>
  <c r="BR293" i="12"/>
  <c r="BQ293" i="12"/>
  <c r="E293" i="12"/>
  <c r="C293" i="12"/>
  <c r="CF293" i="12" s="1"/>
  <c r="CC292" i="12"/>
  <c r="CB292" i="12"/>
  <c r="BQ292" i="12"/>
  <c r="E292" i="12"/>
  <c r="AV291" i="12"/>
  <c r="AU291" i="12"/>
  <c r="AT291" i="12"/>
  <c r="AS291" i="12"/>
  <c r="AR291" i="12"/>
  <c r="AQ291" i="12"/>
  <c r="AP291" i="12"/>
  <c r="AO291" i="12"/>
  <c r="AN291" i="12"/>
  <c r="AM291" i="12"/>
  <c r="AL291" i="12"/>
  <c r="AK291" i="12"/>
  <c r="AJ291" i="12"/>
  <c r="AI291" i="12"/>
  <c r="AH291" i="12"/>
  <c r="AG291" i="12"/>
  <c r="AF291" i="12"/>
  <c r="AE291" i="12"/>
  <c r="AD291" i="12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I291" i="12"/>
  <c r="H291" i="12"/>
  <c r="G291" i="12"/>
  <c r="E291" i="12" s="1"/>
  <c r="C291" i="12" s="1"/>
  <c r="F291" i="12"/>
  <c r="D291" i="12" s="1"/>
  <c r="CE286" i="12"/>
  <c r="CB286" i="12"/>
  <c r="E286" i="12"/>
  <c r="D286" i="12"/>
  <c r="C286" i="12"/>
  <c r="BT286" i="12" s="1"/>
  <c r="CE285" i="12"/>
  <c r="CB285" i="12"/>
  <c r="E285" i="12"/>
  <c r="D285" i="12"/>
  <c r="C285" i="12"/>
  <c r="BT284" i="12"/>
  <c r="BR284" i="12"/>
  <c r="E284" i="12"/>
  <c r="D284" i="12"/>
  <c r="C284" i="12" s="1"/>
  <c r="CC283" i="12"/>
  <c r="CB283" i="12"/>
  <c r="E283" i="12"/>
  <c r="D283" i="12"/>
  <c r="C283" i="12"/>
  <c r="CE278" i="12"/>
  <c r="CC278" i="12"/>
  <c r="CB278" i="12"/>
  <c r="BV278" i="12"/>
  <c r="BU278" i="12"/>
  <c r="BS278" i="12"/>
  <c r="BR278" i="12"/>
  <c r="E278" i="12"/>
  <c r="D278" i="12"/>
  <c r="C278" i="12"/>
  <c r="CE277" i="12"/>
  <c r="CC277" i="12"/>
  <c r="CB277" i="12"/>
  <c r="BV277" i="12"/>
  <c r="BU277" i="12"/>
  <c r="BS277" i="12"/>
  <c r="BR277" i="12"/>
  <c r="E277" i="12"/>
  <c r="D277" i="12"/>
  <c r="C277" i="12"/>
  <c r="CI276" i="12"/>
  <c r="CE276" i="12"/>
  <c r="CC276" i="12"/>
  <c r="CB276" i="12"/>
  <c r="BW276" i="12"/>
  <c r="BU276" i="12"/>
  <c r="BS276" i="12"/>
  <c r="BR276" i="12"/>
  <c r="E276" i="12"/>
  <c r="D276" i="12"/>
  <c r="C276" i="12"/>
  <c r="CE275" i="12"/>
  <c r="CC275" i="12"/>
  <c r="CB275" i="12"/>
  <c r="BV275" i="12"/>
  <c r="BU275" i="12"/>
  <c r="BS275" i="12"/>
  <c r="BR275" i="12"/>
  <c r="E275" i="12"/>
  <c r="D275" i="12"/>
  <c r="C275" i="12"/>
  <c r="CE274" i="12"/>
  <c r="CC274" i="12"/>
  <c r="CB274" i="12"/>
  <c r="BV274" i="12"/>
  <c r="BU274" i="12"/>
  <c r="BS274" i="12"/>
  <c r="BR274" i="12"/>
  <c r="E274" i="12"/>
  <c r="D274" i="12"/>
  <c r="C274" i="12"/>
  <c r="CE273" i="12"/>
  <c r="E273" i="12"/>
  <c r="D273" i="12"/>
  <c r="CD272" i="12"/>
  <c r="CC272" i="12"/>
  <c r="BT272" i="12"/>
  <c r="E272" i="12"/>
  <c r="D272" i="12"/>
  <c r="BW271" i="12"/>
  <c r="BT271" i="12"/>
  <c r="E271" i="12"/>
  <c r="D271" i="12"/>
  <c r="C271" i="12" s="1"/>
  <c r="CG271" i="12" s="1"/>
  <c r="CD270" i="12"/>
  <c r="BT270" i="12"/>
  <c r="BS270" i="12"/>
  <c r="E270" i="12"/>
  <c r="D270" i="12"/>
  <c r="CD269" i="12"/>
  <c r="E269" i="12"/>
  <c r="D269" i="12"/>
  <c r="CD268" i="12"/>
  <c r="CC268" i="12"/>
  <c r="BT268" i="12"/>
  <c r="E268" i="12"/>
  <c r="D268" i="12"/>
  <c r="BW267" i="12"/>
  <c r="BT267" i="12"/>
  <c r="E267" i="12"/>
  <c r="D267" i="12"/>
  <c r="C267" i="12" s="1"/>
  <c r="CG267" i="12" s="1"/>
  <c r="E266" i="12"/>
  <c r="CE266" i="12" s="1"/>
  <c r="D266" i="12"/>
  <c r="E265" i="12"/>
  <c r="CE265" i="12" s="1"/>
  <c r="D265" i="12"/>
  <c r="E264" i="12"/>
  <c r="CE264" i="12" s="1"/>
  <c r="D264" i="12"/>
  <c r="E263" i="12"/>
  <c r="D263" i="12"/>
  <c r="CE262" i="12"/>
  <c r="BS262" i="12"/>
  <c r="E262" i="12"/>
  <c r="D262" i="12"/>
  <c r="CI261" i="12"/>
  <c r="CE261" i="12"/>
  <c r="CD261" i="12"/>
  <c r="BX261" i="12"/>
  <c r="BW261" i="12"/>
  <c r="BS261" i="12"/>
  <c r="E261" i="12"/>
  <c r="D261" i="12"/>
  <c r="C261" i="12" s="1"/>
  <c r="CD260" i="12"/>
  <c r="BU260" i="12"/>
  <c r="E260" i="12"/>
  <c r="D260" i="12"/>
  <c r="BU259" i="12"/>
  <c r="BT259" i="12"/>
  <c r="E259" i="12"/>
  <c r="D259" i="12"/>
  <c r="CE258" i="12"/>
  <c r="CB258" i="12"/>
  <c r="BR258" i="12"/>
  <c r="E258" i="12"/>
  <c r="BU258" i="12" s="1"/>
  <c r="D258" i="12"/>
  <c r="CD258" i="12" s="1"/>
  <c r="C258" i="12"/>
  <c r="CB257" i="12"/>
  <c r="E257" i="12"/>
  <c r="BR257" i="12" s="1"/>
  <c r="D257" i="12"/>
  <c r="CG256" i="12"/>
  <c r="CE256" i="12"/>
  <c r="CB256" i="12"/>
  <c r="BX256" i="12"/>
  <c r="BW256" i="12"/>
  <c r="BR256" i="12"/>
  <c r="E256" i="12"/>
  <c r="BU256" i="12" s="1"/>
  <c r="D256" i="12"/>
  <c r="CD256" i="12" s="1"/>
  <c r="C256" i="12"/>
  <c r="E255" i="12"/>
  <c r="CB255" i="12" s="1"/>
  <c r="D255" i="12"/>
  <c r="CE254" i="12"/>
  <c r="BS254" i="12"/>
  <c r="E254" i="12"/>
  <c r="D254" i="12"/>
  <c r="CI253" i="12"/>
  <c r="CE253" i="12"/>
  <c r="CD253" i="12"/>
  <c r="BX253" i="12"/>
  <c r="BW253" i="12"/>
  <c r="BS253" i="12"/>
  <c r="E253" i="12"/>
  <c r="D253" i="12"/>
  <c r="C253" i="12" s="1"/>
  <c r="CD252" i="12"/>
  <c r="BU252" i="12"/>
  <c r="E252" i="12"/>
  <c r="D252" i="12"/>
  <c r="BU251" i="12"/>
  <c r="BT251" i="12"/>
  <c r="E251" i="12"/>
  <c r="D251" i="12"/>
  <c r="CE250" i="12"/>
  <c r="BT250" i="12"/>
  <c r="BS250" i="12"/>
  <c r="E250" i="12"/>
  <c r="D250" i="12"/>
  <c r="CE249" i="12"/>
  <c r="BS249" i="12"/>
  <c r="E249" i="12"/>
  <c r="D249" i="12"/>
  <c r="BT249" i="12" s="1"/>
  <c r="CD248" i="12"/>
  <c r="BU248" i="12"/>
  <c r="E248" i="12"/>
  <c r="D248" i="12"/>
  <c r="E247" i="12"/>
  <c r="BU247" i="12" s="1"/>
  <c r="D247" i="12"/>
  <c r="CD246" i="12"/>
  <c r="CB246" i="12"/>
  <c r="BS246" i="12"/>
  <c r="BR246" i="12"/>
  <c r="E246" i="12"/>
  <c r="D246" i="12"/>
  <c r="BT246" i="12" s="1"/>
  <c r="C246" i="12"/>
  <c r="CH245" i="12"/>
  <c r="CF245" i="12"/>
  <c r="CD245" i="12"/>
  <c r="CC245" i="12"/>
  <c r="CB245" i="12"/>
  <c r="BX245" i="12"/>
  <c r="BW245" i="12"/>
  <c r="BV245" i="12"/>
  <c r="BS245" i="12"/>
  <c r="BR245" i="12"/>
  <c r="E245" i="12"/>
  <c r="CE245" i="12" s="1"/>
  <c r="C245" i="12"/>
  <c r="CD244" i="12"/>
  <c r="CB244" i="12"/>
  <c r="BT244" i="12"/>
  <c r="E244" i="12"/>
  <c r="D244" i="12"/>
  <c r="CD243" i="12"/>
  <c r="BU243" i="12"/>
  <c r="BT243" i="12"/>
  <c r="E243" i="12"/>
  <c r="D243" i="12"/>
  <c r="CD242" i="12"/>
  <c r="BU242" i="12"/>
  <c r="BT242" i="12"/>
  <c r="E242" i="12"/>
  <c r="D242" i="12"/>
  <c r="CC241" i="12"/>
  <c r="E241" i="12"/>
  <c r="BS241" i="12" s="1"/>
  <c r="D241" i="12"/>
  <c r="CD241" i="12" s="1"/>
  <c r="CC240" i="12"/>
  <c r="BT240" i="12"/>
  <c r="BS240" i="12"/>
  <c r="E240" i="12"/>
  <c r="D240" i="12"/>
  <c r="E239" i="12"/>
  <c r="BS239" i="12" s="1"/>
  <c r="D239" i="12"/>
  <c r="CD239" i="12" s="1"/>
  <c r="CG238" i="12"/>
  <c r="CD238" i="12"/>
  <c r="CC238" i="12"/>
  <c r="BT238" i="12"/>
  <c r="BS238" i="12"/>
  <c r="E238" i="12"/>
  <c r="D238" i="12"/>
  <c r="C238" i="12" s="1"/>
  <c r="CC237" i="12"/>
  <c r="E237" i="12"/>
  <c r="BS237" i="12" s="1"/>
  <c r="D237" i="12"/>
  <c r="CD237" i="12" s="1"/>
  <c r="CC236" i="12"/>
  <c r="BT236" i="12"/>
  <c r="BS236" i="12"/>
  <c r="E236" i="12"/>
  <c r="D236" i="12"/>
  <c r="E234" i="12"/>
  <c r="D234" i="12"/>
  <c r="CD234" i="12" s="1"/>
  <c r="BZ230" i="12"/>
  <c r="BW230" i="12"/>
  <c r="E230" i="12"/>
  <c r="D230" i="12"/>
  <c r="CJ230" i="12" s="1"/>
  <c r="BZ229" i="12"/>
  <c r="BW229" i="12"/>
  <c r="E229" i="12"/>
  <c r="CI229" i="12" s="1"/>
  <c r="D229" i="12"/>
  <c r="CJ229" i="12" s="1"/>
  <c r="CI228" i="12"/>
  <c r="BZ228" i="12"/>
  <c r="BW228" i="12"/>
  <c r="BR228" i="12"/>
  <c r="E228" i="12"/>
  <c r="D228" i="12"/>
  <c r="CJ228" i="12" s="1"/>
  <c r="BW227" i="12"/>
  <c r="BR227" i="12"/>
  <c r="E227" i="12"/>
  <c r="D227" i="12"/>
  <c r="CJ227" i="12" s="1"/>
  <c r="BZ226" i="12"/>
  <c r="BW226" i="12"/>
  <c r="E226" i="12"/>
  <c r="D226" i="12"/>
  <c r="CJ226" i="12" s="1"/>
  <c r="BZ225" i="12"/>
  <c r="BW225" i="12"/>
  <c r="E225" i="12"/>
  <c r="CI225" i="12" s="1"/>
  <c r="D225" i="12"/>
  <c r="CJ225" i="12" s="1"/>
  <c r="CI224" i="12"/>
  <c r="BZ224" i="12"/>
  <c r="BW224" i="12"/>
  <c r="BR224" i="12"/>
  <c r="E224" i="12"/>
  <c r="D224" i="12"/>
  <c r="CJ224" i="12" s="1"/>
  <c r="BW223" i="12"/>
  <c r="E223" i="12"/>
  <c r="BR223" i="12" s="1"/>
  <c r="D223" i="12"/>
  <c r="CJ223" i="12" s="1"/>
  <c r="BW222" i="12"/>
  <c r="E222" i="12"/>
  <c r="BZ222" i="12" s="1"/>
  <c r="D222" i="12"/>
  <c r="CJ222" i="12" s="1"/>
  <c r="BZ221" i="12"/>
  <c r="BW221" i="12"/>
  <c r="E221" i="12"/>
  <c r="CI221" i="12" s="1"/>
  <c r="D221" i="12"/>
  <c r="CJ221" i="12" s="1"/>
  <c r="CI220" i="12"/>
  <c r="BZ220" i="12"/>
  <c r="BW220" i="12"/>
  <c r="BR220" i="12"/>
  <c r="E220" i="12"/>
  <c r="D220" i="12"/>
  <c r="CJ220" i="12" s="1"/>
  <c r="BW219" i="12"/>
  <c r="E219" i="12"/>
  <c r="D219" i="12"/>
  <c r="CJ219" i="12" s="1"/>
  <c r="CI218" i="12"/>
  <c r="CE218" i="12"/>
  <c r="BX218" i="12"/>
  <c r="BT218" i="12"/>
  <c r="E218" i="12"/>
  <c r="D218" i="12"/>
  <c r="CJ217" i="12"/>
  <c r="CE217" i="12"/>
  <c r="BY217" i="12"/>
  <c r="E217" i="12"/>
  <c r="BT217" i="12" s="1"/>
  <c r="D217" i="12"/>
  <c r="BZ216" i="12"/>
  <c r="E216" i="12"/>
  <c r="CI216" i="12" s="1"/>
  <c r="D216" i="12"/>
  <c r="CI215" i="12"/>
  <c r="CC215" i="12"/>
  <c r="CB215" i="12"/>
  <c r="BW215" i="12"/>
  <c r="BR215" i="12"/>
  <c r="E215" i="12"/>
  <c r="BQ215" i="12" s="1"/>
  <c r="D215" i="12"/>
  <c r="BX214" i="12"/>
  <c r="BT214" i="12"/>
  <c r="E214" i="12"/>
  <c r="CE214" i="12" s="1"/>
  <c r="D214" i="12"/>
  <c r="CI213" i="12"/>
  <c r="CC213" i="12"/>
  <c r="CB213" i="12"/>
  <c r="BW213" i="12"/>
  <c r="BR213" i="12"/>
  <c r="E213" i="12"/>
  <c r="BQ213" i="12" s="1"/>
  <c r="D213" i="12"/>
  <c r="CJ212" i="12"/>
  <c r="BX212" i="12"/>
  <c r="BT212" i="12"/>
  <c r="E212" i="12"/>
  <c r="CE212" i="12" s="1"/>
  <c r="D212" i="12"/>
  <c r="CI211" i="12"/>
  <c r="CC211" i="12"/>
  <c r="CB211" i="12"/>
  <c r="BW211" i="12"/>
  <c r="BR211" i="12"/>
  <c r="E211" i="12"/>
  <c r="BQ211" i="12" s="1"/>
  <c r="D211" i="12"/>
  <c r="CK210" i="12"/>
  <c r="CI210" i="12"/>
  <c r="CE210" i="12"/>
  <c r="CB210" i="12"/>
  <c r="BZ210" i="12"/>
  <c r="BQ210" i="12"/>
  <c r="E210" i="12"/>
  <c r="BX210" i="12" s="1"/>
  <c r="D210" i="12"/>
  <c r="CH209" i="12"/>
  <c r="BY209" i="12"/>
  <c r="BX209" i="12"/>
  <c r="BS209" i="12"/>
  <c r="E209" i="12"/>
  <c r="D209" i="12"/>
  <c r="CK208" i="12"/>
  <c r="CI208" i="12"/>
  <c r="CE208" i="12"/>
  <c r="CB208" i="12"/>
  <c r="BZ208" i="12"/>
  <c r="BS208" i="12"/>
  <c r="BQ208" i="12"/>
  <c r="E208" i="12"/>
  <c r="BX208" i="12" s="1"/>
  <c r="D208" i="12"/>
  <c r="CH207" i="12"/>
  <c r="CE207" i="12"/>
  <c r="CD207" i="12"/>
  <c r="BW207" i="12"/>
  <c r="BS207" i="12"/>
  <c r="E207" i="12"/>
  <c r="D207" i="12"/>
  <c r="CK206" i="12"/>
  <c r="CJ206" i="12"/>
  <c r="CI206" i="12"/>
  <c r="CE206" i="12"/>
  <c r="CD206" i="12"/>
  <c r="CB206" i="12"/>
  <c r="BW206" i="12"/>
  <c r="BR206" i="12"/>
  <c r="BQ206" i="12"/>
  <c r="E206" i="12"/>
  <c r="D206" i="12"/>
  <c r="CH206" i="12" s="1"/>
  <c r="C206" i="12"/>
  <c r="BS205" i="12"/>
  <c r="E205" i="12"/>
  <c r="D205" i="12"/>
  <c r="CI204" i="12"/>
  <c r="CH204" i="12"/>
  <c r="CE204" i="12"/>
  <c r="CD204" i="12"/>
  <c r="CB204" i="12"/>
  <c r="BW204" i="12"/>
  <c r="BV204" i="12"/>
  <c r="BR204" i="12"/>
  <c r="BQ204" i="12"/>
  <c r="E204" i="12"/>
  <c r="D204" i="12"/>
  <c r="CJ204" i="12" s="1"/>
  <c r="C204" i="12"/>
  <c r="CE203" i="12"/>
  <c r="BS203" i="12"/>
  <c r="E203" i="12"/>
  <c r="D203" i="12"/>
  <c r="CI202" i="12"/>
  <c r="CH202" i="12"/>
  <c r="CE202" i="12"/>
  <c r="CD202" i="12"/>
  <c r="CB202" i="12"/>
  <c r="BW202" i="12"/>
  <c r="BR202" i="12"/>
  <c r="BQ202" i="12"/>
  <c r="E202" i="12"/>
  <c r="D202" i="12"/>
  <c r="CJ202" i="12" s="1"/>
  <c r="C202" i="12"/>
  <c r="BV202" i="12" s="1"/>
  <c r="E201" i="12"/>
  <c r="CE201" i="12" s="1"/>
  <c r="D201" i="12"/>
  <c r="BS201" i="12" s="1"/>
  <c r="CI200" i="12"/>
  <c r="CH200" i="12"/>
  <c r="CE200" i="12"/>
  <c r="CD200" i="12"/>
  <c r="CB200" i="12"/>
  <c r="BW200" i="12"/>
  <c r="BR200" i="12"/>
  <c r="BQ200" i="12"/>
  <c r="E200" i="12"/>
  <c r="D200" i="12"/>
  <c r="CJ200" i="12" s="1"/>
  <c r="C200" i="12"/>
  <c r="E199" i="12"/>
  <c r="BZ199" i="12" s="1"/>
  <c r="D199" i="12"/>
  <c r="CI198" i="12"/>
  <c r="CH198" i="12"/>
  <c r="CE198" i="12"/>
  <c r="CD198" i="12"/>
  <c r="CC198" i="12"/>
  <c r="BZ198" i="12"/>
  <c r="BY198" i="12"/>
  <c r="BX198" i="12"/>
  <c r="BT198" i="12"/>
  <c r="BR198" i="12"/>
  <c r="BQ198" i="12"/>
  <c r="E198" i="12"/>
  <c r="CK198" i="12" s="1"/>
  <c r="D198" i="12"/>
  <c r="CJ198" i="12" s="1"/>
  <c r="C198" i="12"/>
  <c r="E197" i="12"/>
  <c r="CI196" i="12"/>
  <c r="CH196" i="12"/>
  <c r="CE196" i="12"/>
  <c r="BZ196" i="12"/>
  <c r="BY196" i="12"/>
  <c r="BV196" i="12"/>
  <c r="BR196" i="12"/>
  <c r="BQ196" i="12"/>
  <c r="E196" i="12"/>
  <c r="CB196" i="12" s="1"/>
  <c r="D196" i="12"/>
  <c r="C196" i="12"/>
  <c r="BU196" i="12" s="1"/>
  <c r="CI195" i="12"/>
  <c r="CH195" i="12"/>
  <c r="CE195" i="12"/>
  <c r="BZ195" i="12"/>
  <c r="BY195" i="12"/>
  <c r="BR195" i="12"/>
  <c r="BQ195" i="12"/>
  <c r="E195" i="12"/>
  <c r="CB195" i="12" s="1"/>
  <c r="D195" i="12"/>
  <c r="C195" i="12"/>
  <c r="CI194" i="12"/>
  <c r="CE194" i="12"/>
  <c r="BZ194" i="12"/>
  <c r="BR194" i="12"/>
  <c r="BQ194" i="12"/>
  <c r="E194" i="12"/>
  <c r="CB194" i="12" s="1"/>
  <c r="D194" i="12"/>
  <c r="CH194" i="12" s="1"/>
  <c r="C194" i="12"/>
  <c r="CI193" i="12"/>
  <c r="CE193" i="12"/>
  <c r="BZ193" i="12"/>
  <c r="BR193" i="12"/>
  <c r="BQ193" i="12"/>
  <c r="E193" i="12"/>
  <c r="CB193" i="12" s="1"/>
  <c r="D193" i="12"/>
  <c r="C193" i="12" s="1"/>
  <c r="CI192" i="12"/>
  <c r="CH192" i="12"/>
  <c r="CE192" i="12"/>
  <c r="BZ192" i="12"/>
  <c r="BY192" i="12"/>
  <c r="BV192" i="12"/>
  <c r="BR192" i="12"/>
  <c r="BQ192" i="12"/>
  <c r="E192" i="12"/>
  <c r="CB192" i="12" s="1"/>
  <c r="D192" i="12"/>
  <c r="C192" i="12"/>
  <c r="BU192" i="12" s="1"/>
  <c r="CI191" i="12"/>
  <c r="CH191" i="12"/>
  <c r="CE191" i="12"/>
  <c r="BZ191" i="12"/>
  <c r="BY191" i="12"/>
  <c r="BR191" i="12"/>
  <c r="BQ191" i="12"/>
  <c r="E191" i="12"/>
  <c r="CB191" i="12" s="1"/>
  <c r="D191" i="12"/>
  <c r="C191" i="12"/>
  <c r="CI190" i="12"/>
  <c r="CE190" i="12"/>
  <c r="BZ190" i="12"/>
  <c r="BR190" i="12"/>
  <c r="BQ190" i="12"/>
  <c r="E190" i="12"/>
  <c r="CB190" i="12" s="1"/>
  <c r="D190" i="12"/>
  <c r="CH190" i="12" s="1"/>
  <c r="C190" i="12"/>
  <c r="CI189" i="12"/>
  <c r="CE189" i="12"/>
  <c r="BZ189" i="12"/>
  <c r="BR189" i="12"/>
  <c r="BQ189" i="12"/>
  <c r="E189" i="12"/>
  <c r="CB189" i="12" s="1"/>
  <c r="D189" i="12"/>
  <c r="C189" i="12" s="1"/>
  <c r="CI188" i="12"/>
  <c r="CH188" i="12"/>
  <c r="CE188" i="12"/>
  <c r="BZ188" i="12"/>
  <c r="BY188" i="12"/>
  <c r="BV188" i="12"/>
  <c r="BR188" i="12"/>
  <c r="BQ188" i="12"/>
  <c r="E188" i="12"/>
  <c r="CB188" i="12" s="1"/>
  <c r="D188" i="12"/>
  <c r="C188" i="12"/>
  <c r="BU188" i="12" s="1"/>
  <c r="CI186" i="12"/>
  <c r="CH186" i="12"/>
  <c r="CE186" i="12"/>
  <c r="BZ186" i="12"/>
  <c r="BY186" i="12"/>
  <c r="BR186" i="12"/>
  <c r="BQ186" i="12"/>
  <c r="E186" i="12"/>
  <c r="CB186" i="12" s="1"/>
  <c r="D186" i="12"/>
  <c r="C186" i="12"/>
  <c r="BV186" i="12" s="1"/>
  <c r="E180" i="12"/>
  <c r="D180" i="12"/>
  <c r="C180" i="12"/>
  <c r="BQ180" i="12" s="1"/>
  <c r="E179" i="12"/>
  <c r="D179" i="12"/>
  <c r="C179" i="12" s="1"/>
  <c r="BQ178" i="12"/>
  <c r="E178" i="12"/>
  <c r="D178" i="12"/>
  <c r="C178" i="12"/>
  <c r="BQ177" i="12"/>
  <c r="E177" i="12"/>
  <c r="D177" i="12"/>
  <c r="C177" i="12"/>
  <c r="Q176" i="12"/>
  <c r="P176" i="12"/>
  <c r="O176" i="12"/>
  <c r="N176" i="12"/>
  <c r="M176" i="12"/>
  <c r="L176" i="12"/>
  <c r="K176" i="12"/>
  <c r="J176" i="12"/>
  <c r="I176" i="12"/>
  <c r="H176" i="12"/>
  <c r="G176" i="12"/>
  <c r="F176" i="12"/>
  <c r="E175" i="12"/>
  <c r="D175" i="12"/>
  <c r="C175" i="12"/>
  <c r="CC175" i="12" s="1"/>
  <c r="E174" i="12"/>
  <c r="D174" i="12"/>
  <c r="C174" i="12"/>
  <c r="E173" i="12"/>
  <c r="E176" i="12" s="1"/>
  <c r="D173" i="12"/>
  <c r="D176" i="12" s="1"/>
  <c r="C173" i="12"/>
  <c r="CC173" i="12" s="1"/>
  <c r="R168" i="12"/>
  <c r="R169" i="12" s="1"/>
  <c r="Q168" i="12"/>
  <c r="P168" i="12"/>
  <c r="O168" i="12"/>
  <c r="N168" i="12"/>
  <c r="M168" i="12"/>
  <c r="L168" i="12"/>
  <c r="K168" i="12"/>
  <c r="J168" i="12"/>
  <c r="J169" i="12" s="1"/>
  <c r="I168" i="12"/>
  <c r="H168" i="12"/>
  <c r="G168" i="12"/>
  <c r="F168" i="12"/>
  <c r="E167" i="12"/>
  <c r="D167" i="12"/>
  <c r="C167" i="12"/>
  <c r="CC167" i="12" s="1"/>
  <c r="E166" i="12"/>
  <c r="D166" i="12"/>
  <c r="C166" i="12"/>
  <c r="CC166" i="12" s="1"/>
  <c r="E165" i="12"/>
  <c r="D165" i="12"/>
  <c r="C165" i="12"/>
  <c r="CC165" i="12" s="1"/>
  <c r="E164" i="12"/>
  <c r="E168" i="12" s="1"/>
  <c r="D164" i="12"/>
  <c r="D168" i="12" s="1"/>
  <c r="C164" i="12"/>
  <c r="C168" i="12" s="1"/>
  <c r="R163" i="12"/>
  <c r="Q163" i="12"/>
  <c r="Q169" i="12" s="1"/>
  <c r="P163" i="12"/>
  <c r="P169" i="12" s="1"/>
  <c r="O163" i="12"/>
  <c r="O169" i="12" s="1"/>
  <c r="N163" i="12"/>
  <c r="N169" i="12" s="1"/>
  <c r="M163" i="12"/>
  <c r="M169" i="12" s="1"/>
  <c r="L163" i="12"/>
  <c r="L169" i="12" s="1"/>
  <c r="K163" i="12"/>
  <c r="K169" i="12" s="1"/>
  <c r="J163" i="12"/>
  <c r="I163" i="12"/>
  <c r="I169" i="12" s="1"/>
  <c r="H163" i="12"/>
  <c r="H169" i="12" s="1"/>
  <c r="G163" i="12"/>
  <c r="G169" i="12" s="1"/>
  <c r="F163" i="12"/>
  <c r="F169" i="12" s="1"/>
  <c r="E162" i="12"/>
  <c r="D162" i="12"/>
  <c r="C162" i="12"/>
  <c r="CC162" i="12" s="1"/>
  <c r="E161" i="12"/>
  <c r="D161" i="12"/>
  <c r="C161" i="12"/>
  <c r="CC161" i="12" s="1"/>
  <c r="E160" i="12"/>
  <c r="E163" i="12" s="1"/>
  <c r="E169" i="12" s="1"/>
  <c r="D160" i="12"/>
  <c r="D163" i="12" s="1"/>
  <c r="D169" i="12" s="1"/>
  <c r="C160" i="12"/>
  <c r="O156" i="12"/>
  <c r="K156" i="12"/>
  <c r="H156" i="12"/>
  <c r="G156" i="12"/>
  <c r="O155" i="12"/>
  <c r="N155" i="12"/>
  <c r="M155" i="12"/>
  <c r="L155" i="12"/>
  <c r="L156" i="12" s="1"/>
  <c r="K155" i="12"/>
  <c r="J155" i="12"/>
  <c r="I155" i="12"/>
  <c r="H155" i="12"/>
  <c r="G155" i="12"/>
  <c r="F155" i="12"/>
  <c r="CB154" i="12"/>
  <c r="E154" i="12"/>
  <c r="D154" i="12"/>
  <c r="C154" i="12" s="1"/>
  <c r="BR154" i="12" s="1"/>
  <c r="CB153" i="12"/>
  <c r="E153" i="12"/>
  <c r="D153" i="12"/>
  <c r="C153" i="12" s="1"/>
  <c r="CB152" i="12"/>
  <c r="E152" i="12"/>
  <c r="D152" i="12"/>
  <c r="C152" i="12" s="1"/>
  <c r="BR152" i="12" s="1"/>
  <c r="CB151" i="12"/>
  <c r="E151" i="12"/>
  <c r="E155" i="12" s="1"/>
  <c r="D151" i="12"/>
  <c r="C151" i="12" s="1"/>
  <c r="O150" i="12"/>
  <c r="N150" i="12"/>
  <c r="N156" i="12" s="1"/>
  <c r="M150" i="12"/>
  <c r="M156" i="12" s="1"/>
  <c r="L150" i="12"/>
  <c r="K150" i="12"/>
  <c r="J150" i="12"/>
  <c r="J156" i="12" s="1"/>
  <c r="I150" i="12"/>
  <c r="I156" i="12" s="1"/>
  <c r="H150" i="12"/>
  <c r="G150" i="12"/>
  <c r="F150" i="12"/>
  <c r="F156" i="12" s="1"/>
  <c r="CC149" i="12"/>
  <c r="CB149" i="12"/>
  <c r="E149" i="12"/>
  <c r="C149" i="12" s="1"/>
  <c r="D149" i="12"/>
  <c r="CC148" i="12"/>
  <c r="E148" i="12"/>
  <c r="C148" i="12" s="1"/>
  <c r="D148" i="12"/>
  <c r="E147" i="12"/>
  <c r="C147" i="12" s="1"/>
  <c r="CC147" i="12" s="1"/>
  <c r="D147" i="12"/>
  <c r="D150" i="12" s="1"/>
  <c r="CC143" i="12"/>
  <c r="CB143" i="12"/>
  <c r="E143" i="12"/>
  <c r="C143" i="12" s="1"/>
  <c r="D143" i="12"/>
  <c r="CC142" i="12"/>
  <c r="CB142" i="12"/>
  <c r="E142" i="12"/>
  <c r="C142" i="12" s="1"/>
  <c r="D142" i="12"/>
  <c r="CC141" i="12"/>
  <c r="E141" i="12"/>
  <c r="C141" i="12" s="1"/>
  <c r="CB141" i="12" s="1"/>
  <c r="D141" i="12"/>
  <c r="E140" i="12"/>
  <c r="C140" i="12" s="1"/>
  <c r="D140" i="12"/>
  <c r="CC139" i="12"/>
  <c r="CB139" i="12"/>
  <c r="E139" i="12"/>
  <c r="C139" i="12" s="1"/>
  <c r="D139" i="12"/>
  <c r="E134" i="12"/>
  <c r="D134" i="12"/>
  <c r="C134" i="12" s="1"/>
  <c r="CB133" i="12"/>
  <c r="BS133" i="12"/>
  <c r="E133" i="12"/>
  <c r="C133" i="12" s="1"/>
  <c r="D133" i="12"/>
  <c r="E132" i="12"/>
  <c r="D132" i="12"/>
  <c r="C132" i="12" s="1"/>
  <c r="CB131" i="12"/>
  <c r="BS131" i="12"/>
  <c r="E131" i="12"/>
  <c r="C131" i="12" s="1"/>
  <c r="D131" i="12"/>
  <c r="E130" i="12"/>
  <c r="D130" i="12"/>
  <c r="C130" i="12" s="1"/>
  <c r="CB129" i="12"/>
  <c r="BS129" i="12"/>
  <c r="E129" i="12"/>
  <c r="C129" i="12" s="1"/>
  <c r="D129" i="12"/>
  <c r="E128" i="12"/>
  <c r="D128" i="12"/>
  <c r="C128" i="12" s="1"/>
  <c r="CB127" i="12"/>
  <c r="BS127" i="12"/>
  <c r="E127" i="12"/>
  <c r="C127" i="12" s="1"/>
  <c r="D127" i="12"/>
  <c r="CC122" i="12"/>
  <c r="CB122" i="12"/>
  <c r="E122" i="12"/>
  <c r="C122" i="12" s="1"/>
  <c r="D122" i="12"/>
  <c r="CC121" i="12"/>
  <c r="E121" i="12"/>
  <c r="C121" i="12" s="1"/>
  <c r="CB121" i="12" s="1"/>
  <c r="D121" i="12"/>
  <c r="E120" i="12"/>
  <c r="C120" i="12" s="1"/>
  <c r="D120" i="12"/>
  <c r="CC119" i="12"/>
  <c r="CB119" i="12"/>
  <c r="E119" i="12"/>
  <c r="C119" i="12" s="1"/>
  <c r="D119" i="12"/>
  <c r="CC118" i="12"/>
  <c r="CB118" i="12"/>
  <c r="E118" i="12"/>
  <c r="C118" i="12" s="1"/>
  <c r="D118" i="12"/>
  <c r="CC117" i="12"/>
  <c r="E117" i="12"/>
  <c r="C117" i="12" s="1"/>
  <c r="D117" i="12"/>
  <c r="E116" i="12"/>
  <c r="C116" i="12" s="1"/>
  <c r="CC116" i="12" s="1"/>
  <c r="D116" i="12"/>
  <c r="CC115" i="12"/>
  <c r="CB115" i="12"/>
  <c r="E115" i="12"/>
  <c r="C115" i="12" s="1"/>
  <c r="D115" i="12"/>
  <c r="CC114" i="12"/>
  <c r="CB114" i="12"/>
  <c r="E114" i="12"/>
  <c r="C114" i="12" s="1"/>
  <c r="D114" i="12"/>
  <c r="E109" i="12"/>
  <c r="D109" i="12"/>
  <c r="E108" i="12"/>
  <c r="D108" i="12"/>
  <c r="C108" i="12"/>
  <c r="E107" i="12"/>
  <c r="D107" i="12"/>
  <c r="C107" i="12"/>
  <c r="M106" i="12"/>
  <c r="L106" i="12"/>
  <c r="K106" i="12"/>
  <c r="J106" i="12"/>
  <c r="I106" i="12"/>
  <c r="E106" i="12" s="1"/>
  <c r="H106" i="12"/>
  <c r="G106" i="12"/>
  <c r="F106" i="12"/>
  <c r="D106" i="12" s="1"/>
  <c r="E101" i="12"/>
  <c r="C101" i="12" s="1"/>
  <c r="CC101" i="12" s="1"/>
  <c r="D101" i="12"/>
  <c r="CC100" i="12"/>
  <c r="CB100" i="12"/>
  <c r="E100" i="12"/>
  <c r="C100" i="12" s="1"/>
  <c r="D100" i="12"/>
  <c r="CC99" i="12"/>
  <c r="CB99" i="12"/>
  <c r="E99" i="12"/>
  <c r="C99" i="12" s="1"/>
  <c r="D99" i="12"/>
  <c r="CC98" i="12"/>
  <c r="E98" i="12"/>
  <c r="C98" i="12" s="1"/>
  <c r="CB98" i="12" s="1"/>
  <c r="D98" i="12"/>
  <c r="E93" i="12"/>
  <c r="C93" i="12" s="1"/>
  <c r="D93" i="12"/>
  <c r="CC92" i="12"/>
  <c r="CB92" i="12"/>
  <c r="E92" i="12"/>
  <c r="C92" i="12" s="1"/>
  <c r="D92" i="12"/>
  <c r="CC91" i="12"/>
  <c r="CB91" i="12"/>
  <c r="E91" i="12"/>
  <c r="C91" i="12" s="1"/>
  <c r="D91" i="12"/>
  <c r="CC90" i="12"/>
  <c r="E90" i="12"/>
  <c r="C90" i="12" s="1"/>
  <c r="D90" i="12"/>
  <c r="C85" i="12"/>
  <c r="CC79" i="12"/>
  <c r="BR79" i="12"/>
  <c r="BQ79" i="12"/>
  <c r="S79" i="12" s="1"/>
  <c r="C79" i="12"/>
  <c r="CB79" i="12" s="1"/>
  <c r="CB78" i="12"/>
  <c r="BR78" i="12"/>
  <c r="C78" i="12"/>
  <c r="CC77" i="12"/>
  <c r="BR77" i="12"/>
  <c r="BQ77" i="12"/>
  <c r="S77" i="12" s="1"/>
  <c r="C77" i="12"/>
  <c r="CB77" i="12" s="1"/>
  <c r="CB76" i="12"/>
  <c r="BR76" i="12"/>
  <c r="C76" i="12"/>
  <c r="CC75" i="12"/>
  <c r="BR75" i="12"/>
  <c r="BQ75" i="12"/>
  <c r="S75" i="12" s="1"/>
  <c r="C75" i="12"/>
  <c r="CB75" i="12" s="1"/>
  <c r="CB74" i="12"/>
  <c r="BR74" i="12"/>
  <c r="C74" i="12"/>
  <c r="CC73" i="12"/>
  <c r="BR73" i="12"/>
  <c r="BQ73" i="12"/>
  <c r="S73" i="12" s="1"/>
  <c r="C73" i="12"/>
  <c r="CB73" i="12" s="1"/>
  <c r="CB72" i="12"/>
  <c r="BR72" i="12"/>
  <c r="C72" i="12"/>
  <c r="CC71" i="12"/>
  <c r="BR71" i="12"/>
  <c r="BQ71" i="12"/>
  <c r="S71" i="12" s="1"/>
  <c r="C71" i="12"/>
  <c r="CB71" i="12" s="1"/>
  <c r="CB70" i="12"/>
  <c r="BR70" i="12"/>
  <c r="C70" i="12"/>
  <c r="CC69" i="12"/>
  <c r="BR69" i="12"/>
  <c r="BQ69" i="12"/>
  <c r="S69" i="12" s="1"/>
  <c r="C69" i="12"/>
  <c r="CB69" i="12" s="1"/>
  <c r="CB68" i="12"/>
  <c r="BR68" i="12"/>
  <c r="C68" i="12"/>
  <c r="CC67" i="12"/>
  <c r="BR67" i="12"/>
  <c r="BQ67" i="12"/>
  <c r="S67" i="12" s="1"/>
  <c r="C67" i="12"/>
  <c r="CB67" i="12" s="1"/>
  <c r="CB66" i="12"/>
  <c r="BR66" i="12"/>
  <c r="C66" i="12"/>
  <c r="CC65" i="12"/>
  <c r="BR65" i="12"/>
  <c r="BQ65" i="12"/>
  <c r="S65" i="12" s="1"/>
  <c r="C65" i="12"/>
  <c r="CB65" i="12" s="1"/>
  <c r="CB64" i="12"/>
  <c r="BR64" i="12"/>
  <c r="C64" i="12"/>
  <c r="CC63" i="12"/>
  <c r="BR63" i="12"/>
  <c r="BQ63" i="12"/>
  <c r="S63" i="12" s="1"/>
  <c r="C63" i="12"/>
  <c r="CB63" i="12" s="1"/>
  <c r="CB62" i="12"/>
  <c r="BR62" i="12"/>
  <c r="C62" i="12"/>
  <c r="CC61" i="12"/>
  <c r="BR61" i="12"/>
  <c r="BQ61" i="12"/>
  <c r="S61" i="12" s="1"/>
  <c r="C61" i="12"/>
  <c r="CB61" i="12" s="1"/>
  <c r="CB60" i="12"/>
  <c r="BR60" i="12"/>
  <c r="C60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C59" i="12" s="1"/>
  <c r="E59" i="12"/>
  <c r="D59" i="12"/>
  <c r="CB55" i="12"/>
  <c r="C55" i="12"/>
  <c r="BS55" i="12" s="1"/>
  <c r="CG54" i="12"/>
  <c r="CB54" i="12"/>
  <c r="BS54" i="12"/>
  <c r="BR54" i="12"/>
  <c r="C54" i="12"/>
  <c r="CB53" i="12"/>
  <c r="C53" i="12"/>
  <c r="CG52" i="12"/>
  <c r="CB52" i="12"/>
  <c r="BS52" i="12"/>
  <c r="BR52" i="12"/>
  <c r="C52" i="12"/>
  <c r="CB51" i="12"/>
  <c r="C51" i="12"/>
  <c r="CG50" i="12"/>
  <c r="CB50" i="12"/>
  <c r="BS50" i="12"/>
  <c r="BR50" i="12"/>
  <c r="C50" i="12"/>
  <c r="CB49" i="12"/>
  <c r="C49" i="12"/>
  <c r="CG48" i="12"/>
  <c r="CB48" i="12"/>
  <c r="BS48" i="12"/>
  <c r="BR48" i="12"/>
  <c r="C48" i="12"/>
  <c r="CB47" i="12"/>
  <c r="C47" i="12"/>
  <c r="BS47" i="12" s="1"/>
  <c r="CG46" i="12"/>
  <c r="CB46" i="12"/>
  <c r="BS46" i="12"/>
  <c r="BR46" i="12"/>
  <c r="C46" i="12"/>
  <c r="CB45" i="12"/>
  <c r="C45" i="12"/>
  <c r="CG44" i="12"/>
  <c r="CB44" i="12"/>
  <c r="BS44" i="12"/>
  <c r="BR44" i="12"/>
  <c r="C44" i="12"/>
  <c r="CB43" i="12"/>
  <c r="C43" i="12"/>
  <c r="BS43" i="12" s="1"/>
  <c r="CG42" i="12"/>
  <c r="CB42" i="12"/>
  <c r="BS42" i="12"/>
  <c r="BR42" i="12"/>
  <c r="C42" i="12"/>
  <c r="CB41" i="12"/>
  <c r="C41" i="12"/>
  <c r="CG40" i="12"/>
  <c r="CB40" i="12"/>
  <c r="BS40" i="12"/>
  <c r="BR40" i="12"/>
  <c r="C40" i="12"/>
  <c r="CB39" i="12"/>
  <c r="C39" i="12"/>
  <c r="BS39" i="12" s="1"/>
  <c r="CG38" i="12"/>
  <c r="CB38" i="12"/>
  <c r="BS38" i="12"/>
  <c r="BR38" i="12"/>
  <c r="C38" i="12"/>
  <c r="CB37" i="12"/>
  <c r="C37" i="12"/>
  <c r="CG36" i="12"/>
  <c r="CB36" i="12"/>
  <c r="BS36" i="12"/>
  <c r="BR36" i="12"/>
  <c r="C36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C35" i="12" s="1"/>
  <c r="D35" i="12"/>
  <c r="CD31" i="12"/>
  <c r="CC31" i="12"/>
  <c r="CB31" i="12"/>
  <c r="BS31" i="12"/>
  <c r="BR31" i="12"/>
  <c r="BQ31" i="12"/>
  <c r="CD30" i="12"/>
  <c r="CC30" i="12"/>
  <c r="CB30" i="12"/>
  <c r="BS30" i="12"/>
  <c r="BR30" i="12"/>
  <c r="BQ30" i="12"/>
  <c r="G30" i="12"/>
  <c r="CD29" i="12"/>
  <c r="CC29" i="12"/>
  <c r="CB29" i="12"/>
  <c r="BS29" i="12"/>
  <c r="G29" i="12" s="1"/>
  <c r="BR29" i="12"/>
  <c r="BQ29" i="12"/>
  <c r="CD28" i="12"/>
  <c r="CC28" i="12"/>
  <c r="CB28" i="12"/>
  <c r="BS28" i="12"/>
  <c r="BR28" i="12"/>
  <c r="G28" i="12" s="1"/>
  <c r="BQ28" i="12"/>
  <c r="CD27" i="12"/>
  <c r="CC27" i="12"/>
  <c r="CB27" i="12"/>
  <c r="BS27" i="12"/>
  <c r="BR27" i="12"/>
  <c r="BQ27" i="12"/>
  <c r="G27" i="12" s="1"/>
  <c r="CD26" i="12"/>
  <c r="CC26" i="12"/>
  <c r="CB26" i="12"/>
  <c r="BS26" i="12"/>
  <c r="BR26" i="12"/>
  <c r="BQ26" i="12"/>
  <c r="G26" i="12"/>
  <c r="CD25" i="12"/>
  <c r="CC25" i="12"/>
  <c r="CB25" i="12"/>
  <c r="BS25" i="12"/>
  <c r="G25" i="12" s="1"/>
  <c r="BR25" i="12"/>
  <c r="BQ25" i="12"/>
  <c r="CD24" i="12"/>
  <c r="CC24" i="12"/>
  <c r="CB24" i="12"/>
  <c r="BS24" i="12"/>
  <c r="BR24" i="12"/>
  <c r="G24" i="12" s="1"/>
  <c r="BQ24" i="12"/>
  <c r="CD23" i="12"/>
  <c r="CC23" i="12"/>
  <c r="CB23" i="12"/>
  <c r="BS23" i="12"/>
  <c r="BR23" i="12"/>
  <c r="BQ23" i="12"/>
  <c r="CD22" i="12"/>
  <c r="CC22" i="12"/>
  <c r="CB22" i="12"/>
  <c r="BS22" i="12"/>
  <c r="BR22" i="12"/>
  <c r="BQ22" i="12"/>
  <c r="G22" i="12"/>
  <c r="CD21" i="12"/>
  <c r="CC21" i="12"/>
  <c r="CB21" i="12"/>
  <c r="BS21" i="12"/>
  <c r="G21" i="12" s="1"/>
  <c r="BR21" i="12"/>
  <c r="BQ21" i="12"/>
  <c r="CD20" i="12"/>
  <c r="CC20" i="12"/>
  <c r="CB20" i="12"/>
  <c r="BS20" i="12"/>
  <c r="BR20" i="12"/>
  <c r="G20" i="12" s="1"/>
  <c r="BQ20" i="12"/>
  <c r="CD19" i="12"/>
  <c r="CC19" i="12"/>
  <c r="CB19" i="12"/>
  <c r="BS19" i="12"/>
  <c r="BR19" i="12"/>
  <c r="BQ19" i="12"/>
  <c r="G19" i="12" s="1"/>
  <c r="CD18" i="12"/>
  <c r="CC18" i="12"/>
  <c r="CB18" i="12"/>
  <c r="BS18" i="12"/>
  <c r="BR18" i="12"/>
  <c r="G18" i="12" s="1"/>
  <c r="BQ18" i="12"/>
  <c r="CD14" i="12"/>
  <c r="BS14" i="12"/>
  <c r="C14" i="12"/>
  <c r="CC14" i="12" s="1"/>
  <c r="C13" i="12"/>
  <c r="CD13" i="12" s="1"/>
  <c r="CD12" i="12"/>
  <c r="CC12" i="12"/>
  <c r="BU12" i="12"/>
  <c r="BS12" i="12"/>
  <c r="BQ12" i="12"/>
  <c r="C12" i="12"/>
  <c r="CD11" i="12"/>
  <c r="CC11" i="12"/>
  <c r="BS11" i="12"/>
  <c r="BQ11" i="12"/>
  <c r="C11" i="12"/>
  <c r="A5" i="12"/>
  <c r="A4" i="12"/>
  <c r="A3" i="12"/>
  <c r="A2" i="12"/>
  <c r="CE306" i="13" l="1"/>
  <c r="BW306" i="13"/>
  <c r="CG306" i="13"/>
  <c r="BU306" i="13"/>
  <c r="CH306" i="13"/>
  <c r="BV306" i="13"/>
  <c r="CF306" i="13"/>
  <c r="BT306" i="13"/>
  <c r="AW306" i="13" s="1"/>
  <c r="CF299" i="13"/>
  <c r="BW299" i="13"/>
  <c r="CH299" i="13"/>
  <c r="CE299" i="13"/>
  <c r="BU299" i="13"/>
  <c r="BV299" i="13"/>
  <c r="AW299" i="13" s="1"/>
  <c r="BT299" i="13"/>
  <c r="CG299" i="13"/>
  <c r="CE304" i="13"/>
  <c r="BW304" i="13"/>
  <c r="CG304" i="13"/>
  <c r="BU304" i="13"/>
  <c r="CF304" i="13"/>
  <c r="BT304" i="13"/>
  <c r="AW304" i="13" s="1"/>
  <c r="CH304" i="13"/>
  <c r="BV304" i="13"/>
  <c r="CF261" i="13"/>
  <c r="BV261" i="13"/>
  <c r="CH261" i="13"/>
  <c r="BX261" i="13"/>
  <c r="CI261" i="13"/>
  <c r="BW261" i="13"/>
  <c r="CG261" i="13"/>
  <c r="BY261" i="13"/>
  <c r="CH255" i="13"/>
  <c r="BW255" i="13"/>
  <c r="CF255" i="13"/>
  <c r="BY255" i="13"/>
  <c r="CI255" i="13"/>
  <c r="BX255" i="13"/>
  <c r="BV255" i="13"/>
  <c r="AY255" i="13" s="1"/>
  <c r="CG255" i="13"/>
  <c r="CF251" i="13"/>
  <c r="BV251" i="13"/>
  <c r="CH251" i="13"/>
  <c r="BX251" i="13"/>
  <c r="CI251" i="13"/>
  <c r="BW251" i="13"/>
  <c r="CG251" i="13"/>
  <c r="BY251" i="13"/>
  <c r="CH242" i="13"/>
  <c r="BX242" i="13"/>
  <c r="CF242" i="13"/>
  <c r="BV242" i="13"/>
  <c r="CI242" i="13"/>
  <c r="BY242" i="13"/>
  <c r="BW242" i="13"/>
  <c r="CG242" i="13"/>
  <c r="CF259" i="13"/>
  <c r="BV259" i="13"/>
  <c r="CH259" i="13"/>
  <c r="BX259" i="13"/>
  <c r="BW259" i="13"/>
  <c r="CI259" i="13"/>
  <c r="CG259" i="13"/>
  <c r="BY259" i="13"/>
  <c r="CF230" i="13"/>
  <c r="BU230" i="13"/>
  <c r="CG230" i="13"/>
  <c r="BV230" i="13"/>
  <c r="CI278" i="13"/>
  <c r="BY278" i="13"/>
  <c r="CF278" i="13"/>
  <c r="BX278" i="13"/>
  <c r="CH278" i="13"/>
  <c r="BV278" i="13"/>
  <c r="BW278" i="13"/>
  <c r="CG278" i="13"/>
  <c r="CF254" i="13"/>
  <c r="BV254" i="13"/>
  <c r="AY254" i="13" s="1"/>
  <c r="CH254" i="13"/>
  <c r="BX254" i="13"/>
  <c r="CG254" i="13"/>
  <c r="BY254" i="13"/>
  <c r="CI254" i="13"/>
  <c r="BW254" i="13"/>
  <c r="AW301" i="13"/>
  <c r="AY278" i="13"/>
  <c r="CI276" i="13"/>
  <c r="BY276" i="13"/>
  <c r="CH276" i="13"/>
  <c r="BV276" i="13"/>
  <c r="AY276" i="13" s="1"/>
  <c r="CF276" i="13"/>
  <c r="BX276" i="13"/>
  <c r="CG276" i="13"/>
  <c r="BW276" i="13"/>
  <c r="AY270" i="13"/>
  <c r="CF252" i="13"/>
  <c r="BV252" i="13"/>
  <c r="CH252" i="13"/>
  <c r="BX252" i="13"/>
  <c r="CG252" i="13"/>
  <c r="BY252" i="13"/>
  <c r="CI252" i="13"/>
  <c r="BW252" i="13"/>
  <c r="CF245" i="13"/>
  <c r="BV245" i="13"/>
  <c r="CH245" i="13"/>
  <c r="BX245" i="13"/>
  <c r="BW245" i="13"/>
  <c r="CI245" i="13"/>
  <c r="CG245" i="13"/>
  <c r="BY245" i="13"/>
  <c r="AL329" i="13"/>
  <c r="CG323" i="13"/>
  <c r="BT323" i="13"/>
  <c r="CE323" i="13"/>
  <c r="BU323" i="13"/>
  <c r="CF323" i="13"/>
  <c r="BS323" i="13"/>
  <c r="BV323" i="13"/>
  <c r="CD323" i="13"/>
  <c r="CE336" i="13"/>
  <c r="BS336" i="13"/>
  <c r="W336" i="13" s="1"/>
  <c r="CD336" i="13"/>
  <c r="BT336" i="13"/>
  <c r="CD316" i="13"/>
  <c r="BU316" i="13"/>
  <c r="CE316" i="13"/>
  <c r="BT316" i="13"/>
  <c r="CG316" i="13"/>
  <c r="BV316" i="13"/>
  <c r="CF316" i="13"/>
  <c r="BS316" i="13"/>
  <c r="AX316" i="13" s="1"/>
  <c r="CG301" i="13"/>
  <c r="BU301" i="13"/>
  <c r="CE301" i="13"/>
  <c r="BW301" i="13"/>
  <c r="CF301" i="13"/>
  <c r="BV301" i="13"/>
  <c r="CH301" i="13"/>
  <c r="BT301" i="13"/>
  <c r="CD317" i="13"/>
  <c r="BU317" i="13"/>
  <c r="CE317" i="13"/>
  <c r="BT317" i="13"/>
  <c r="CG317" i="13"/>
  <c r="BS317" i="13"/>
  <c r="CF317" i="13"/>
  <c r="BV317" i="13"/>
  <c r="CG266" i="13"/>
  <c r="BY266" i="13"/>
  <c r="CF266" i="13"/>
  <c r="BW266" i="13"/>
  <c r="CI266" i="13"/>
  <c r="BX266" i="13"/>
  <c r="BV266" i="13"/>
  <c r="CH266" i="13"/>
  <c r="CG307" i="13"/>
  <c r="BU307" i="13"/>
  <c r="CE307" i="13"/>
  <c r="BW307" i="13"/>
  <c r="CH307" i="13"/>
  <c r="BT307" i="13"/>
  <c r="AW307" i="13" s="1"/>
  <c r="BV307" i="13"/>
  <c r="CF307" i="13"/>
  <c r="CH297" i="13"/>
  <c r="BU297" i="13"/>
  <c r="CG297" i="13"/>
  <c r="BW297" i="13"/>
  <c r="CE297" i="13"/>
  <c r="BT297" i="13"/>
  <c r="AW297" i="13" s="1"/>
  <c r="CF297" i="13"/>
  <c r="BV297" i="13"/>
  <c r="AY261" i="13"/>
  <c r="A400" i="13"/>
  <c r="CH234" i="13"/>
  <c r="BX234" i="13"/>
  <c r="CF234" i="13"/>
  <c r="BV234" i="13"/>
  <c r="CG234" i="13"/>
  <c r="BW234" i="13"/>
  <c r="AY234" i="13" s="1"/>
  <c r="BY234" i="13"/>
  <c r="CI234" i="13"/>
  <c r="AX219" i="13"/>
  <c r="CF209" i="13"/>
  <c r="BV209" i="13"/>
  <c r="BU209" i="13"/>
  <c r="CG209" i="13"/>
  <c r="BU204" i="13"/>
  <c r="CF204" i="13"/>
  <c r="CG204" i="13"/>
  <c r="BV204" i="13"/>
  <c r="AX204" i="13" s="1"/>
  <c r="BV217" i="13"/>
  <c r="AX217" i="13" s="1"/>
  <c r="CG217" i="13"/>
  <c r="CF217" i="13"/>
  <c r="BU217" i="13"/>
  <c r="BV193" i="13"/>
  <c r="CG193" i="13"/>
  <c r="CF193" i="13"/>
  <c r="BU193" i="13"/>
  <c r="AX193" i="13" s="1"/>
  <c r="CG305" i="13"/>
  <c r="BU305" i="13"/>
  <c r="CE305" i="13"/>
  <c r="BW305" i="13"/>
  <c r="CF305" i="13"/>
  <c r="BV305" i="13"/>
  <c r="CH305" i="13"/>
  <c r="BT305" i="13"/>
  <c r="AW305" i="13" s="1"/>
  <c r="AW294" i="13"/>
  <c r="AP283" i="13"/>
  <c r="CE308" i="13"/>
  <c r="BW308" i="13"/>
  <c r="CG308" i="13"/>
  <c r="BU308" i="13"/>
  <c r="CF308" i="13"/>
  <c r="BT308" i="13"/>
  <c r="AW308" i="13" s="1"/>
  <c r="CH308" i="13"/>
  <c r="BV308" i="13"/>
  <c r="AY264" i="13"/>
  <c r="AP358" i="13"/>
  <c r="AN345" i="13"/>
  <c r="CE331" i="13"/>
  <c r="BT331" i="13"/>
  <c r="CD331" i="13"/>
  <c r="BS331" i="13"/>
  <c r="AL331" i="13" s="1"/>
  <c r="CD315" i="13"/>
  <c r="BU315" i="13"/>
  <c r="CE315" i="13"/>
  <c r="BT315" i="13"/>
  <c r="CG315" i="13"/>
  <c r="BS315" i="13"/>
  <c r="AX315" i="13" s="1"/>
  <c r="BV315" i="13"/>
  <c r="CF315" i="13"/>
  <c r="CF247" i="13"/>
  <c r="BV247" i="13"/>
  <c r="CH247" i="13"/>
  <c r="BX247" i="13"/>
  <c r="CI247" i="13"/>
  <c r="BW247" i="13"/>
  <c r="CG247" i="13"/>
  <c r="BY247" i="13"/>
  <c r="CH238" i="13"/>
  <c r="BX238" i="13"/>
  <c r="AY238" i="13" s="1"/>
  <c r="CF238" i="13"/>
  <c r="BV238" i="13"/>
  <c r="CI238" i="13"/>
  <c r="BY238" i="13"/>
  <c r="CG238" i="13"/>
  <c r="BW238" i="13"/>
  <c r="BU216" i="13"/>
  <c r="AX216" i="13" s="1"/>
  <c r="CF216" i="13"/>
  <c r="CG216" i="13"/>
  <c r="BV216" i="13"/>
  <c r="AY252" i="13"/>
  <c r="AY265" i="13"/>
  <c r="CF246" i="13"/>
  <c r="BV246" i="13"/>
  <c r="CH246" i="13"/>
  <c r="BX246" i="13"/>
  <c r="CG246" i="13"/>
  <c r="BY246" i="13"/>
  <c r="CI246" i="13"/>
  <c r="BW246" i="13"/>
  <c r="BU223" i="13"/>
  <c r="AX223" i="13" s="1"/>
  <c r="CF223" i="13"/>
  <c r="CG223" i="13"/>
  <c r="BV223" i="13"/>
  <c r="BU211" i="13"/>
  <c r="CF211" i="13"/>
  <c r="CG211" i="13"/>
  <c r="BV211" i="13"/>
  <c r="CF210" i="13"/>
  <c r="BV210" i="13"/>
  <c r="CG210" i="13"/>
  <c r="BU210" i="13"/>
  <c r="AX210" i="13" s="1"/>
  <c r="BU201" i="13"/>
  <c r="CF201" i="13"/>
  <c r="CG201" i="13"/>
  <c r="BV201" i="13"/>
  <c r="AX201" i="13" s="1"/>
  <c r="AY273" i="13"/>
  <c r="AY245" i="13"/>
  <c r="CF228" i="13"/>
  <c r="BU228" i="13"/>
  <c r="AX228" i="13" s="1"/>
  <c r="CG228" i="13"/>
  <c r="BV228" i="13"/>
  <c r="BU220" i="13"/>
  <c r="CF220" i="13"/>
  <c r="CG220" i="13"/>
  <c r="BV220" i="13"/>
  <c r="BU212" i="13"/>
  <c r="CF212" i="13"/>
  <c r="CG212" i="13"/>
  <c r="BV212" i="13"/>
  <c r="BU198" i="13"/>
  <c r="CF198" i="13"/>
  <c r="CG198" i="13"/>
  <c r="BV198" i="13"/>
  <c r="AX198" i="13" s="1"/>
  <c r="CI274" i="13"/>
  <c r="BY274" i="13"/>
  <c r="CF274" i="13"/>
  <c r="BX274" i="13"/>
  <c r="CH274" i="13"/>
  <c r="BV274" i="13"/>
  <c r="AY274" i="13" s="1"/>
  <c r="BW274" i="13"/>
  <c r="CG274" i="13"/>
  <c r="CH257" i="13"/>
  <c r="BW257" i="13"/>
  <c r="CF257" i="13"/>
  <c r="BY257" i="13"/>
  <c r="CG257" i="13"/>
  <c r="BV257" i="13"/>
  <c r="AY257" i="13" s="1"/>
  <c r="BX257" i="13"/>
  <c r="CI257" i="13"/>
  <c r="CF248" i="13"/>
  <c r="BV248" i="13"/>
  <c r="AY248" i="13" s="1"/>
  <c r="CH248" i="13"/>
  <c r="BX248" i="13"/>
  <c r="CG248" i="13"/>
  <c r="BY248" i="13"/>
  <c r="CI248" i="13"/>
  <c r="BW248" i="13"/>
  <c r="BV190" i="13"/>
  <c r="CG190" i="13"/>
  <c r="CF190" i="13"/>
  <c r="BU190" i="13"/>
  <c r="AX190" i="13" s="1"/>
  <c r="CG320" i="13"/>
  <c r="BT320" i="13"/>
  <c r="CE320" i="13"/>
  <c r="BU320" i="13"/>
  <c r="CF320" i="13"/>
  <c r="BS320" i="13"/>
  <c r="CD320" i="13"/>
  <c r="BV320" i="13"/>
  <c r="CF262" i="13"/>
  <c r="BV262" i="13"/>
  <c r="CH262" i="13"/>
  <c r="BX262" i="13"/>
  <c r="CG262" i="13"/>
  <c r="BY262" i="13"/>
  <c r="CI262" i="13"/>
  <c r="BW262" i="13"/>
  <c r="CH239" i="13"/>
  <c r="BX239" i="13"/>
  <c r="CF239" i="13"/>
  <c r="BV239" i="13"/>
  <c r="AY239" i="13" s="1"/>
  <c r="CG239" i="13"/>
  <c r="BW239" i="13"/>
  <c r="BY239" i="13"/>
  <c r="CI239" i="13"/>
  <c r="BU226" i="13"/>
  <c r="AX226" i="13" s="1"/>
  <c r="CF226" i="13"/>
  <c r="CG226" i="13"/>
  <c r="BV226" i="13"/>
  <c r="AX211" i="13"/>
  <c r="BU203" i="13"/>
  <c r="CF203" i="13"/>
  <c r="CG203" i="13"/>
  <c r="BV203" i="13"/>
  <c r="S161" i="13"/>
  <c r="AS142" i="13"/>
  <c r="P149" i="13"/>
  <c r="V43" i="13"/>
  <c r="P148" i="13"/>
  <c r="V48" i="13"/>
  <c r="CE302" i="13"/>
  <c r="BW302" i="13"/>
  <c r="CG302" i="13"/>
  <c r="BU302" i="13"/>
  <c r="CH302" i="13"/>
  <c r="BV302" i="13"/>
  <c r="BT302" i="13"/>
  <c r="AW302" i="13" s="1"/>
  <c r="CF302" i="13"/>
  <c r="BT337" i="13"/>
  <c r="CD337" i="13"/>
  <c r="BS337" i="13"/>
  <c r="CE337" i="13"/>
  <c r="AW300" i="13"/>
  <c r="CH293" i="13"/>
  <c r="BU293" i="13"/>
  <c r="CG293" i="13"/>
  <c r="BW293" i="13"/>
  <c r="CE293" i="13"/>
  <c r="BT293" i="13"/>
  <c r="AW293" i="13" s="1"/>
  <c r="BV293" i="13"/>
  <c r="CF293" i="13"/>
  <c r="AY242" i="13"/>
  <c r="AX230" i="13"/>
  <c r="CF258" i="13"/>
  <c r="BY258" i="13"/>
  <c r="CH258" i="13"/>
  <c r="BW258" i="13"/>
  <c r="CG258" i="13"/>
  <c r="BV258" i="13"/>
  <c r="AY258" i="13" s="1"/>
  <c r="BX258" i="13"/>
  <c r="CI258" i="13"/>
  <c r="AY259" i="13"/>
  <c r="CF249" i="13"/>
  <c r="BV249" i="13"/>
  <c r="AY249" i="13" s="1"/>
  <c r="CH249" i="13"/>
  <c r="BX249" i="13"/>
  <c r="BW249" i="13"/>
  <c r="CI249" i="13"/>
  <c r="CG249" i="13"/>
  <c r="BY249" i="13"/>
  <c r="CH240" i="13"/>
  <c r="BX240" i="13"/>
  <c r="CF240" i="13"/>
  <c r="BV240" i="13"/>
  <c r="AY240" i="13" s="1"/>
  <c r="CI240" i="13"/>
  <c r="BY240" i="13"/>
  <c r="BW240" i="13"/>
  <c r="CG240" i="13"/>
  <c r="AX197" i="13"/>
  <c r="CF229" i="13"/>
  <c r="BU229" i="13"/>
  <c r="AX229" i="13" s="1"/>
  <c r="BV229" i="13"/>
  <c r="CG229" i="13"/>
  <c r="C156" i="13"/>
  <c r="AN129" i="13"/>
  <c r="BU227" i="13"/>
  <c r="AX227" i="13" s="1"/>
  <c r="CF227" i="13"/>
  <c r="BV227" i="13"/>
  <c r="CG227" i="13"/>
  <c r="BU219" i="13"/>
  <c r="CF219" i="13"/>
  <c r="BV219" i="13"/>
  <c r="CG219" i="13"/>
  <c r="BU214" i="13"/>
  <c r="CF214" i="13"/>
  <c r="CG214" i="13"/>
  <c r="BV214" i="13"/>
  <c r="AX214" i="13" s="1"/>
  <c r="CF208" i="13"/>
  <c r="BV208" i="13"/>
  <c r="CG208" i="13"/>
  <c r="BU208" i="13"/>
  <c r="AX208" i="13" s="1"/>
  <c r="BU200" i="13"/>
  <c r="CF200" i="13"/>
  <c r="CG200" i="13"/>
  <c r="BV200" i="13"/>
  <c r="CI271" i="13"/>
  <c r="BY271" i="13"/>
  <c r="CG271" i="13"/>
  <c r="BW271" i="13"/>
  <c r="CH271" i="13"/>
  <c r="BV271" i="13"/>
  <c r="AY271" i="13" s="1"/>
  <c r="BX271" i="13"/>
  <c r="CF271" i="13"/>
  <c r="CH241" i="13"/>
  <c r="BX241" i="13"/>
  <c r="CF241" i="13"/>
  <c r="BV241" i="13"/>
  <c r="AY241" i="13" s="1"/>
  <c r="CG241" i="13"/>
  <c r="BW241" i="13"/>
  <c r="BY241" i="13"/>
  <c r="CI241" i="13"/>
  <c r="BU221" i="13"/>
  <c r="AX221" i="13" s="1"/>
  <c r="CF221" i="13"/>
  <c r="CG221" i="13"/>
  <c r="BV221" i="13"/>
  <c r="AX195" i="13"/>
  <c r="AX186" i="13"/>
  <c r="BQ152" i="13"/>
  <c r="CC152" i="13"/>
  <c r="CB152" i="13"/>
  <c r="BR152" i="13"/>
  <c r="CG321" i="13"/>
  <c r="BT321" i="13"/>
  <c r="CE321" i="13"/>
  <c r="BU321" i="13"/>
  <c r="CF321" i="13"/>
  <c r="BS321" i="13"/>
  <c r="AX321" i="13" s="1"/>
  <c r="BV321" i="13"/>
  <c r="CD321" i="13"/>
  <c r="AY246" i="13"/>
  <c r="BU215" i="13"/>
  <c r="AX215" i="13" s="1"/>
  <c r="CG215" i="13"/>
  <c r="BV215" i="13"/>
  <c r="CF215" i="13"/>
  <c r="BU205" i="13"/>
  <c r="AX205" i="13" s="1"/>
  <c r="CF205" i="13"/>
  <c r="CG205" i="13"/>
  <c r="BV205" i="13"/>
  <c r="AX203" i="13"/>
  <c r="BV189" i="13"/>
  <c r="CG189" i="13"/>
  <c r="CF189" i="13"/>
  <c r="BU189" i="13"/>
  <c r="AX189" i="13" s="1"/>
  <c r="V49" i="13"/>
  <c r="V41" i="13"/>
  <c r="AN128" i="13"/>
  <c r="V50" i="13"/>
  <c r="V42" i="13"/>
  <c r="AF99" i="13"/>
  <c r="AF91" i="13"/>
  <c r="V51" i="13"/>
  <c r="V39" i="13"/>
  <c r="AP285" i="13"/>
  <c r="AJ122" i="13"/>
  <c r="S72" i="13"/>
  <c r="S64" i="13"/>
  <c r="V44" i="13"/>
  <c r="CG319" i="13"/>
  <c r="BS319" i="13"/>
  <c r="BV319" i="13"/>
  <c r="CE319" i="13"/>
  <c r="BT319" i="13"/>
  <c r="BU319" i="13"/>
  <c r="CF319" i="13"/>
  <c r="CD319" i="13"/>
  <c r="CI277" i="13"/>
  <c r="BY277" i="13"/>
  <c r="BW277" i="13"/>
  <c r="CG277" i="13"/>
  <c r="CH277" i="13"/>
  <c r="BX277" i="13"/>
  <c r="CF277" i="13"/>
  <c r="BV277" i="13"/>
  <c r="AY277" i="13" s="1"/>
  <c r="CI272" i="13"/>
  <c r="BY272" i="13"/>
  <c r="CH272" i="13"/>
  <c r="BV272" i="13"/>
  <c r="AY272" i="13" s="1"/>
  <c r="CF272" i="13"/>
  <c r="BX272" i="13"/>
  <c r="CG272" i="13"/>
  <c r="BW272" i="13"/>
  <c r="CF263" i="13"/>
  <c r="BV263" i="13"/>
  <c r="CH263" i="13"/>
  <c r="BX263" i="13"/>
  <c r="BW263" i="13"/>
  <c r="CI263" i="13"/>
  <c r="CG263" i="13"/>
  <c r="BY263" i="13"/>
  <c r="CH236" i="13"/>
  <c r="BX236" i="13"/>
  <c r="CF236" i="13"/>
  <c r="BV236" i="13"/>
  <c r="AY236" i="13" s="1"/>
  <c r="CI236" i="13"/>
  <c r="BY236" i="13"/>
  <c r="BW236" i="13"/>
  <c r="CG236" i="13"/>
  <c r="CF260" i="13"/>
  <c r="BV260" i="13"/>
  <c r="AY260" i="13" s="1"/>
  <c r="CH260" i="13"/>
  <c r="BX260" i="13"/>
  <c r="CG260" i="13"/>
  <c r="BY260" i="13"/>
  <c r="CI260" i="13"/>
  <c r="BW260" i="13"/>
  <c r="C155" i="13"/>
  <c r="BQ151" i="13"/>
  <c r="CB151" i="13"/>
  <c r="B400" i="13" s="1"/>
  <c r="BR151" i="13"/>
  <c r="CC151" i="13"/>
  <c r="CH243" i="13"/>
  <c r="BX243" i="13"/>
  <c r="CF243" i="13"/>
  <c r="BV243" i="13"/>
  <c r="CG243" i="13"/>
  <c r="BW243" i="13"/>
  <c r="BY243" i="13"/>
  <c r="AY243" i="13" s="1"/>
  <c r="CI243" i="13"/>
  <c r="AX209" i="13"/>
  <c r="BU206" i="13"/>
  <c r="CF206" i="13"/>
  <c r="CG206" i="13"/>
  <c r="BV206" i="13"/>
  <c r="CI268" i="13"/>
  <c r="BY268" i="13"/>
  <c r="CF268" i="13"/>
  <c r="BX268" i="13"/>
  <c r="CG268" i="13"/>
  <c r="BW268" i="13"/>
  <c r="BV268" i="13"/>
  <c r="AY268" i="13" s="1"/>
  <c r="CH268" i="13"/>
  <c r="CG324" i="13"/>
  <c r="BT324" i="13"/>
  <c r="CE324" i="13"/>
  <c r="BU324" i="13"/>
  <c r="CF324" i="13"/>
  <c r="BS324" i="13"/>
  <c r="AX324" i="13" s="1"/>
  <c r="CD324" i="13"/>
  <c r="BV324" i="13"/>
  <c r="BU213" i="13"/>
  <c r="CF213" i="13"/>
  <c r="CG213" i="13"/>
  <c r="BV213" i="13"/>
  <c r="AX213" i="13" s="1"/>
  <c r="CF207" i="13"/>
  <c r="BV207" i="13"/>
  <c r="CG207" i="13"/>
  <c r="BU207" i="13"/>
  <c r="AX207" i="13" s="1"/>
  <c r="R175" i="13"/>
  <c r="CE330" i="13"/>
  <c r="BT330" i="13"/>
  <c r="BS330" i="13"/>
  <c r="CD330" i="13"/>
  <c r="CF309" i="13"/>
  <c r="BT309" i="13"/>
  <c r="AW309" i="13" s="1"/>
  <c r="BV309" i="13"/>
  <c r="CG309" i="13"/>
  <c r="CH309" i="13"/>
  <c r="BW309" i="13"/>
  <c r="CE309" i="13"/>
  <c r="BU309" i="13"/>
  <c r="CD318" i="13"/>
  <c r="BU318" i="13"/>
  <c r="CE318" i="13"/>
  <c r="BT318" i="13"/>
  <c r="CG318" i="13"/>
  <c r="CF318" i="13"/>
  <c r="BV318" i="13"/>
  <c r="AX318" i="13" s="1"/>
  <c r="BS318" i="13"/>
  <c r="CF295" i="13"/>
  <c r="BW295" i="13"/>
  <c r="CH295" i="13"/>
  <c r="CE295" i="13"/>
  <c r="BU295" i="13"/>
  <c r="CG295" i="13"/>
  <c r="BT295" i="13"/>
  <c r="AW295" i="13" s="1"/>
  <c r="BV295" i="13"/>
  <c r="AX317" i="13"/>
  <c r="AY275" i="13"/>
  <c r="AY237" i="13"/>
  <c r="AY263" i="13"/>
  <c r="CF253" i="13"/>
  <c r="BV253" i="13"/>
  <c r="AY253" i="13" s="1"/>
  <c r="CH253" i="13"/>
  <c r="BX253" i="13"/>
  <c r="BW253" i="13"/>
  <c r="CI253" i="13"/>
  <c r="CG253" i="13"/>
  <c r="BY253" i="13"/>
  <c r="CH244" i="13"/>
  <c r="BX244" i="13"/>
  <c r="CF244" i="13"/>
  <c r="BV244" i="13"/>
  <c r="AY244" i="13" s="1"/>
  <c r="CI244" i="13"/>
  <c r="BY244" i="13"/>
  <c r="BW244" i="13"/>
  <c r="CG244" i="13"/>
  <c r="AX220" i="13"/>
  <c r="CF218" i="13"/>
  <c r="BU218" i="13"/>
  <c r="AX218" i="13" s="1"/>
  <c r="BV218" i="13"/>
  <c r="CG218" i="13"/>
  <c r="CH237" i="13"/>
  <c r="BX237" i="13"/>
  <c r="CF237" i="13"/>
  <c r="BV237" i="13"/>
  <c r="CG237" i="13"/>
  <c r="BW237" i="13"/>
  <c r="CI237" i="13"/>
  <c r="BY237" i="13"/>
  <c r="BU225" i="13"/>
  <c r="AX225" i="13" s="1"/>
  <c r="CF225" i="13"/>
  <c r="CG225" i="13"/>
  <c r="BV225" i="13"/>
  <c r="AN131" i="13"/>
  <c r="CG303" i="13"/>
  <c r="BU303" i="13"/>
  <c r="CE303" i="13"/>
  <c r="BW303" i="13"/>
  <c r="BT303" i="13"/>
  <c r="CH303" i="13"/>
  <c r="BV303" i="13"/>
  <c r="CF303" i="13"/>
  <c r="CF256" i="13"/>
  <c r="BY256" i="13"/>
  <c r="CH256" i="13"/>
  <c r="BW256" i="13"/>
  <c r="AY256" i="13" s="1"/>
  <c r="CI256" i="13"/>
  <c r="BX256" i="13"/>
  <c r="BV256" i="13"/>
  <c r="CG256" i="13"/>
  <c r="CF250" i="13"/>
  <c r="BV250" i="13"/>
  <c r="AY250" i="13" s="1"/>
  <c r="CH250" i="13"/>
  <c r="BX250" i="13"/>
  <c r="CG250" i="13"/>
  <c r="BY250" i="13"/>
  <c r="CI250" i="13"/>
  <c r="BW250" i="13"/>
  <c r="BU222" i="13"/>
  <c r="CF222" i="13"/>
  <c r="CG222" i="13"/>
  <c r="BV222" i="13"/>
  <c r="AX222" i="13" s="1"/>
  <c r="BU202" i="13"/>
  <c r="AX202" i="13" s="1"/>
  <c r="CF202" i="13"/>
  <c r="CG202" i="13"/>
  <c r="BV202" i="13"/>
  <c r="BU224" i="13"/>
  <c r="AX224" i="13" s="1"/>
  <c r="CF224" i="13"/>
  <c r="CG224" i="13"/>
  <c r="BV224" i="13"/>
  <c r="BV194" i="13"/>
  <c r="AX194" i="13" s="1"/>
  <c r="CG194" i="13"/>
  <c r="CF194" i="13"/>
  <c r="BU194" i="13"/>
  <c r="CE329" i="13"/>
  <c r="BT329" i="13"/>
  <c r="CD329" i="13"/>
  <c r="BS329" i="13"/>
  <c r="CG322" i="13"/>
  <c r="BT322" i="13"/>
  <c r="CE322" i="13"/>
  <c r="BU322" i="13"/>
  <c r="CF322" i="13"/>
  <c r="BS322" i="13"/>
  <c r="AX322" i="13" s="1"/>
  <c r="CD322" i="13"/>
  <c r="BV322" i="13"/>
  <c r="AY262" i="13"/>
  <c r="BU199" i="13"/>
  <c r="AX199" i="13" s="1"/>
  <c r="CF199" i="13"/>
  <c r="CG199" i="13"/>
  <c r="BV199" i="13"/>
  <c r="P154" i="13"/>
  <c r="AN134" i="13"/>
  <c r="AJ118" i="13"/>
  <c r="AF101" i="13"/>
  <c r="AF100" i="13"/>
  <c r="AF92" i="13"/>
  <c r="V47" i="13"/>
  <c r="S74" i="13"/>
  <c r="S66" i="13"/>
  <c r="V40" i="13"/>
  <c r="BS128" i="12"/>
  <c r="CB128" i="12"/>
  <c r="BQ128" i="12"/>
  <c r="AN128" i="12" s="1"/>
  <c r="CD128" i="12"/>
  <c r="BR128" i="12"/>
  <c r="CC128" i="12"/>
  <c r="BS132" i="12"/>
  <c r="CB132" i="12"/>
  <c r="BQ132" i="12"/>
  <c r="BR132" i="12"/>
  <c r="CD132" i="12"/>
  <c r="CC132" i="12"/>
  <c r="CF189" i="12"/>
  <c r="CG189" i="12"/>
  <c r="BV189" i="12"/>
  <c r="BU189" i="12"/>
  <c r="CF193" i="12"/>
  <c r="CG193" i="12"/>
  <c r="BV193" i="12"/>
  <c r="BU193" i="12"/>
  <c r="AX198" i="12"/>
  <c r="S11" i="12"/>
  <c r="BS130" i="12"/>
  <c r="CB130" i="12"/>
  <c r="BQ130" i="12"/>
  <c r="AN130" i="12" s="1"/>
  <c r="CD130" i="12"/>
  <c r="CC130" i="12"/>
  <c r="BR130" i="12"/>
  <c r="BS134" i="12"/>
  <c r="CB134" i="12"/>
  <c r="BQ134" i="12"/>
  <c r="CC134" i="12"/>
  <c r="BR134" i="12"/>
  <c r="CD134" i="12"/>
  <c r="CB179" i="12"/>
  <c r="CC179" i="12"/>
  <c r="BQ179" i="12"/>
  <c r="BR179" i="12"/>
  <c r="BQ93" i="12"/>
  <c r="BR93" i="12"/>
  <c r="BQ120" i="12"/>
  <c r="AJ120" i="12" s="1"/>
  <c r="BR120" i="12"/>
  <c r="BQ140" i="12"/>
  <c r="BR140" i="12"/>
  <c r="BR160" i="12"/>
  <c r="CB160" i="12"/>
  <c r="BQ162" i="12"/>
  <c r="BQ164" i="12"/>
  <c r="BQ166" i="12"/>
  <c r="S166" i="12" s="1"/>
  <c r="BR174" i="12"/>
  <c r="CB174" i="12"/>
  <c r="BQ174" i="12"/>
  <c r="R174" i="12" s="1"/>
  <c r="C176" i="12"/>
  <c r="CF190" i="12"/>
  <c r="CG190" i="12"/>
  <c r="CF194" i="12"/>
  <c r="CG194" i="12"/>
  <c r="CB197" i="12"/>
  <c r="CI197" i="12"/>
  <c r="CC197" i="12"/>
  <c r="BQ197" i="12"/>
  <c r="BZ197" i="12"/>
  <c r="CG198" i="12"/>
  <c r="BV198" i="12"/>
  <c r="CF198" i="12"/>
  <c r="CH199" i="12"/>
  <c r="CD199" i="12"/>
  <c r="BW199" i="12"/>
  <c r="C199" i="12"/>
  <c r="BY199" i="12"/>
  <c r="CJ199" i="12"/>
  <c r="CH210" i="12"/>
  <c r="CD210" i="12"/>
  <c r="BW210" i="12"/>
  <c r="BY210" i="12"/>
  <c r="C210" i="12"/>
  <c r="CE234" i="12"/>
  <c r="BU234" i="12"/>
  <c r="CB234" i="12"/>
  <c r="BR234" i="12"/>
  <c r="CC234" i="12"/>
  <c r="CE263" i="12"/>
  <c r="CB263" i="12"/>
  <c r="BR263" i="12"/>
  <c r="BS263" i="12"/>
  <c r="BU263" i="12"/>
  <c r="CC263" i="12"/>
  <c r="CF318" i="12"/>
  <c r="BS318" i="12"/>
  <c r="CG318" i="12"/>
  <c r="BT318" i="12"/>
  <c r="AX318" i="12" s="1"/>
  <c r="BV318" i="12"/>
  <c r="CD318" i="12"/>
  <c r="BU318" i="12"/>
  <c r="CE318" i="12"/>
  <c r="BU13" i="12"/>
  <c r="CD37" i="12"/>
  <c r="CE37" i="12"/>
  <c r="BU37" i="12"/>
  <c r="BQ37" i="12"/>
  <c r="BT37" i="12"/>
  <c r="CC37" i="12"/>
  <c r="CD41" i="12"/>
  <c r="BT41" i="12"/>
  <c r="CE41" i="12"/>
  <c r="BU41" i="12"/>
  <c r="BQ41" i="12"/>
  <c r="CC41" i="12"/>
  <c r="CD45" i="12"/>
  <c r="BT45" i="12"/>
  <c r="CE45" i="12"/>
  <c r="BU45" i="12"/>
  <c r="BQ45" i="12"/>
  <c r="CC45" i="12"/>
  <c r="CD49" i="12"/>
  <c r="BT49" i="12"/>
  <c r="CE49" i="12"/>
  <c r="BU49" i="12"/>
  <c r="BQ49" i="12"/>
  <c r="V49" i="12" s="1"/>
  <c r="CD51" i="12"/>
  <c r="BT51" i="12"/>
  <c r="CE51" i="12"/>
  <c r="BU51" i="12"/>
  <c r="BQ51" i="12"/>
  <c r="CC51" i="12"/>
  <c r="CD53" i="12"/>
  <c r="BT53" i="12"/>
  <c r="CE53" i="12"/>
  <c r="BU53" i="12"/>
  <c r="BQ53" i="12"/>
  <c r="CC55" i="12"/>
  <c r="BQ90" i="12"/>
  <c r="BR90" i="12"/>
  <c r="C106" i="12"/>
  <c r="A400" i="12" s="1"/>
  <c r="BQ117" i="12"/>
  <c r="AJ117" i="12" s="1"/>
  <c r="BR117" i="12"/>
  <c r="BQ148" i="12"/>
  <c r="BR148" i="12"/>
  <c r="CC151" i="12"/>
  <c r="C155" i="12"/>
  <c r="BQ151" i="12"/>
  <c r="CC153" i="12"/>
  <c r="BQ153" i="12"/>
  <c r="P153" i="12" s="1"/>
  <c r="D155" i="12"/>
  <c r="D156" i="12" s="1"/>
  <c r="BU190" i="12"/>
  <c r="CD190" i="12"/>
  <c r="CF191" i="12"/>
  <c r="CG191" i="12"/>
  <c r="BU194" i="12"/>
  <c r="CF195" i="12"/>
  <c r="CG195" i="12"/>
  <c r="CJ210" i="12"/>
  <c r="CK219" i="12"/>
  <c r="CC219" i="12"/>
  <c r="BX219" i="12"/>
  <c r="BT219" i="12"/>
  <c r="BQ219" i="12"/>
  <c r="CE219" i="12"/>
  <c r="CB219" i="12"/>
  <c r="BZ219" i="12"/>
  <c r="C240" i="12"/>
  <c r="CD240" i="12"/>
  <c r="CC317" i="12"/>
  <c r="BR317" i="12"/>
  <c r="C317" i="12"/>
  <c r="CF11" i="12"/>
  <c r="CB11" i="12"/>
  <c r="BR11" i="12"/>
  <c r="BT11" i="12"/>
  <c r="CE11" i="12"/>
  <c r="BQ13" i="12"/>
  <c r="CC13" i="12"/>
  <c r="BR37" i="12"/>
  <c r="CG37" i="12"/>
  <c r="BR39" i="12"/>
  <c r="BR41" i="12"/>
  <c r="CG41" i="12"/>
  <c r="BR43" i="12"/>
  <c r="BR45" i="12"/>
  <c r="BR47" i="12"/>
  <c r="BR49" i="12"/>
  <c r="CG49" i="12"/>
  <c r="BR51" i="12"/>
  <c r="BR53" i="12"/>
  <c r="CG55" i="12"/>
  <c r="BU11" i="12"/>
  <c r="CF12" i="12"/>
  <c r="CB12" i="12"/>
  <c r="BR12" i="12"/>
  <c r="BT12" i="12"/>
  <c r="CE12" i="12"/>
  <c r="BS13" i="12"/>
  <c r="BQ14" i="12"/>
  <c r="G23" i="12"/>
  <c r="G31" i="12"/>
  <c r="BT36" i="12"/>
  <c r="CE36" i="12"/>
  <c r="BU36" i="12"/>
  <c r="BQ36" i="12"/>
  <c r="V36" i="12" s="1"/>
  <c r="CD36" i="12"/>
  <c r="CC36" i="12"/>
  <c r="BS37" i="12"/>
  <c r="CD38" i="12"/>
  <c r="BT38" i="12"/>
  <c r="CE38" i="12"/>
  <c r="BU38" i="12"/>
  <c r="BQ38" i="12"/>
  <c r="V38" i="12" s="1"/>
  <c r="CC38" i="12"/>
  <c r="CD40" i="12"/>
  <c r="BT40" i="12"/>
  <c r="CE40" i="12"/>
  <c r="BU40" i="12"/>
  <c r="BQ40" i="12"/>
  <c r="CC40" i="12"/>
  <c r="BS41" i="12"/>
  <c r="CD42" i="12"/>
  <c r="BT42" i="12"/>
  <c r="CE42" i="12"/>
  <c r="BU42" i="12"/>
  <c r="BQ42" i="12"/>
  <c r="CC42" i="12"/>
  <c r="CD44" i="12"/>
  <c r="BT44" i="12"/>
  <c r="CE44" i="12"/>
  <c r="BU44" i="12"/>
  <c r="BQ44" i="12"/>
  <c r="CC44" i="12"/>
  <c r="BS45" i="12"/>
  <c r="CD46" i="12"/>
  <c r="BT46" i="12"/>
  <c r="CE46" i="12"/>
  <c r="BU46" i="12"/>
  <c r="BQ46" i="12"/>
  <c r="CC46" i="12"/>
  <c r="CD48" i="12"/>
  <c r="BT48" i="12"/>
  <c r="CE48" i="12"/>
  <c r="BU48" i="12"/>
  <c r="BQ48" i="12"/>
  <c r="V48" i="12" s="1"/>
  <c r="CC48" i="12"/>
  <c r="BS49" i="12"/>
  <c r="CD50" i="12"/>
  <c r="BT50" i="12"/>
  <c r="CE50" i="12"/>
  <c r="BU50" i="12"/>
  <c r="BQ50" i="12"/>
  <c r="CC50" i="12"/>
  <c r="BS51" i="12"/>
  <c r="CD52" i="12"/>
  <c r="BT52" i="12"/>
  <c r="CE52" i="12"/>
  <c r="BU52" i="12"/>
  <c r="BQ52" i="12"/>
  <c r="CC52" i="12"/>
  <c r="BS53" i="12"/>
  <c r="CD54" i="12"/>
  <c r="BT54" i="12"/>
  <c r="CE54" i="12"/>
  <c r="BU54" i="12"/>
  <c r="BQ54" i="12"/>
  <c r="CC54" i="12"/>
  <c r="CC60" i="12"/>
  <c r="BQ60" i="12"/>
  <c r="S60" i="12" s="1"/>
  <c r="CC62" i="12"/>
  <c r="BQ62" i="12"/>
  <c r="S62" i="12" s="1"/>
  <c r="CC64" i="12"/>
  <c r="BQ64" i="12"/>
  <c r="S64" i="12" s="1"/>
  <c r="CC66" i="12"/>
  <c r="BQ66" i="12"/>
  <c r="S66" i="12" s="1"/>
  <c r="CC68" i="12"/>
  <c r="BQ68" i="12"/>
  <c r="S68" i="12" s="1"/>
  <c r="CC70" i="12"/>
  <c r="BQ70" i="12"/>
  <c r="S70" i="12" s="1"/>
  <c r="CC72" i="12"/>
  <c r="BQ72" i="12"/>
  <c r="S72" i="12" s="1"/>
  <c r="CC74" i="12"/>
  <c r="BQ74" i="12"/>
  <c r="S74" i="12" s="1"/>
  <c r="CC76" i="12"/>
  <c r="BQ76" i="12"/>
  <c r="S76" i="12" s="1"/>
  <c r="CC78" i="12"/>
  <c r="BQ78" i="12"/>
  <c r="S78" i="12" s="1"/>
  <c r="CB90" i="12"/>
  <c r="BQ92" i="12"/>
  <c r="AF92" i="12" s="1"/>
  <c r="BR92" i="12"/>
  <c r="CC93" i="12"/>
  <c r="BQ100" i="12"/>
  <c r="BR100" i="12"/>
  <c r="C109" i="12"/>
  <c r="BQ115" i="12"/>
  <c r="BR115" i="12"/>
  <c r="CB117" i="12"/>
  <c r="BQ119" i="12"/>
  <c r="BR119" i="12"/>
  <c r="CC120" i="12"/>
  <c r="CC127" i="12"/>
  <c r="BQ127" i="12"/>
  <c r="CD127" i="12"/>
  <c r="BR127" i="12"/>
  <c r="CC129" i="12"/>
  <c r="BQ129" i="12"/>
  <c r="CD129" i="12"/>
  <c r="BR129" i="12"/>
  <c r="CC131" i="12"/>
  <c r="BQ131" i="12"/>
  <c r="CD131" i="12"/>
  <c r="BR131" i="12"/>
  <c r="CC133" i="12"/>
  <c r="BQ133" i="12"/>
  <c r="CD133" i="12"/>
  <c r="BR133" i="12"/>
  <c r="BQ139" i="12"/>
  <c r="AS139" i="12" s="1"/>
  <c r="BR139" i="12"/>
  <c r="CC140" i="12"/>
  <c r="BQ143" i="12"/>
  <c r="BR143" i="12"/>
  <c r="CB148" i="12"/>
  <c r="BR151" i="12"/>
  <c r="BR153" i="12"/>
  <c r="CJ188" i="12"/>
  <c r="BW188" i="12"/>
  <c r="BS188" i="12"/>
  <c r="CD188" i="12"/>
  <c r="AX190" i="12"/>
  <c r="BY190" i="12"/>
  <c r="BV191" i="12"/>
  <c r="CJ192" i="12"/>
  <c r="BW192" i="12"/>
  <c r="AX192" i="12" s="1"/>
  <c r="BS192" i="12"/>
  <c r="CD192" i="12"/>
  <c r="BY194" i="12"/>
  <c r="AX194" i="12" s="1"/>
  <c r="BV195" i="12"/>
  <c r="CJ196" i="12"/>
  <c r="BW196" i="12"/>
  <c r="BS196" i="12"/>
  <c r="AX196" i="12" s="1"/>
  <c r="CD196" i="12"/>
  <c r="C197" i="12"/>
  <c r="BX197" i="12"/>
  <c r="CK197" i="12"/>
  <c r="BU198" i="12"/>
  <c r="CK203" i="12"/>
  <c r="CC203" i="12"/>
  <c r="BX203" i="12"/>
  <c r="BT203" i="12"/>
  <c r="CB203" i="12"/>
  <c r="BQ203" i="12"/>
  <c r="CI203" i="12"/>
  <c r="BR203" i="12"/>
  <c r="BZ203" i="12"/>
  <c r="CG204" i="12"/>
  <c r="CF204" i="12"/>
  <c r="BU204" i="12"/>
  <c r="CH205" i="12"/>
  <c r="CD205" i="12"/>
  <c r="BW205" i="12"/>
  <c r="C205" i="12"/>
  <c r="BY205" i="12"/>
  <c r="CJ205" i="12"/>
  <c r="BS210" i="12"/>
  <c r="CH212" i="12"/>
  <c r="CD212" i="12"/>
  <c r="BY212" i="12"/>
  <c r="C212" i="12"/>
  <c r="BW212" i="12"/>
  <c r="BS212" i="12"/>
  <c r="CH216" i="12"/>
  <c r="CD216" i="12"/>
  <c r="BW216" i="12"/>
  <c r="BS216" i="12"/>
  <c r="C216" i="12"/>
  <c r="BY216" i="12"/>
  <c r="CJ216" i="12"/>
  <c r="CK227" i="12"/>
  <c r="CC227" i="12"/>
  <c r="BX227" i="12"/>
  <c r="BT227" i="12"/>
  <c r="BQ227" i="12"/>
  <c r="CE227" i="12"/>
  <c r="CB227" i="12"/>
  <c r="BZ227" i="12"/>
  <c r="CI227" i="12"/>
  <c r="CK230" i="12"/>
  <c r="CC230" i="12"/>
  <c r="BX230" i="12"/>
  <c r="BT230" i="12"/>
  <c r="BQ230" i="12"/>
  <c r="CE230" i="12"/>
  <c r="CB230" i="12"/>
  <c r="CI230" i="12"/>
  <c r="BR230" i="12"/>
  <c r="C236" i="12"/>
  <c r="CD236" i="12"/>
  <c r="CD257" i="12"/>
  <c r="C257" i="12"/>
  <c r="BT257" i="12"/>
  <c r="BT266" i="12"/>
  <c r="C266" i="12"/>
  <c r="CD266" i="12"/>
  <c r="CF13" i="12"/>
  <c r="CB13" i="12"/>
  <c r="BR13" i="12"/>
  <c r="BT13" i="12"/>
  <c r="CE13" i="12"/>
  <c r="BQ101" i="12"/>
  <c r="BR101" i="12"/>
  <c r="BQ116" i="12"/>
  <c r="AJ116" i="12" s="1"/>
  <c r="BR116" i="12"/>
  <c r="C150" i="12"/>
  <c r="C156" i="12" s="1"/>
  <c r="BQ147" i="12"/>
  <c r="BR147" i="12"/>
  <c r="BQ160" i="12"/>
  <c r="BR162" i="12"/>
  <c r="CB162" i="12"/>
  <c r="BR164" i="12"/>
  <c r="CB164" i="12"/>
  <c r="BR166" i="12"/>
  <c r="CB166" i="12"/>
  <c r="CB180" i="12"/>
  <c r="CC180" i="12"/>
  <c r="BR180" i="12"/>
  <c r="R180" i="12" s="1"/>
  <c r="CJ189" i="12"/>
  <c r="BW189" i="12"/>
  <c r="BS189" i="12"/>
  <c r="CD189" i="12"/>
  <c r="CJ193" i="12"/>
  <c r="BW193" i="12"/>
  <c r="BS193" i="12"/>
  <c r="CD193" i="12"/>
  <c r="CK205" i="12"/>
  <c r="CC205" i="12"/>
  <c r="BX205" i="12"/>
  <c r="BT205" i="12"/>
  <c r="CB205" i="12"/>
  <c r="BQ205" i="12"/>
  <c r="CI205" i="12"/>
  <c r="BR205" i="12"/>
  <c r="BZ205" i="12"/>
  <c r="CG206" i="12"/>
  <c r="CF206" i="12"/>
  <c r="BU206" i="12"/>
  <c r="CF14" i="12"/>
  <c r="CB14" i="12"/>
  <c r="BR14" i="12"/>
  <c r="BT14" i="12"/>
  <c r="CE14" i="12"/>
  <c r="CD39" i="12"/>
  <c r="CE39" i="12"/>
  <c r="BU39" i="12"/>
  <c r="BQ39" i="12"/>
  <c r="BT39" i="12"/>
  <c r="CC39" i="12"/>
  <c r="CD43" i="12"/>
  <c r="BT43" i="12"/>
  <c r="CE43" i="12"/>
  <c r="BU43" i="12"/>
  <c r="BQ43" i="12"/>
  <c r="CC43" i="12"/>
  <c r="CD47" i="12"/>
  <c r="BT47" i="12"/>
  <c r="CE47" i="12"/>
  <c r="BU47" i="12"/>
  <c r="BQ47" i="12"/>
  <c r="V47" i="12" s="1"/>
  <c r="CC47" i="12"/>
  <c r="CC49" i="12"/>
  <c r="CC53" i="12"/>
  <c r="CD55" i="12"/>
  <c r="BT55" i="12"/>
  <c r="CE55" i="12"/>
  <c r="BU55" i="12"/>
  <c r="BQ55" i="12"/>
  <c r="V55" i="12" s="1"/>
  <c r="BQ98" i="12"/>
  <c r="BR98" i="12"/>
  <c r="BQ121" i="12"/>
  <c r="BR121" i="12"/>
  <c r="BQ141" i="12"/>
  <c r="BR141" i="12"/>
  <c r="CC152" i="12"/>
  <c r="BQ152" i="12"/>
  <c r="P152" i="12" s="1"/>
  <c r="CC154" i="12"/>
  <c r="BQ154" i="12"/>
  <c r="P154" i="12" s="1"/>
  <c r="CC160" i="12"/>
  <c r="CC164" i="12"/>
  <c r="CC174" i="12"/>
  <c r="CB177" i="12"/>
  <c r="CC177" i="12"/>
  <c r="BR177" i="12"/>
  <c r="R177" i="12" s="1"/>
  <c r="CF186" i="12"/>
  <c r="CG186" i="12"/>
  <c r="AX188" i="12"/>
  <c r="CJ190" i="12"/>
  <c r="BW190" i="12"/>
  <c r="BS190" i="12"/>
  <c r="CJ194" i="12"/>
  <c r="BW194" i="12"/>
  <c r="BS194" i="12"/>
  <c r="CD194" i="12"/>
  <c r="BR197" i="12"/>
  <c r="CE197" i="12"/>
  <c r="CK199" i="12"/>
  <c r="CC199" i="12"/>
  <c r="BX199" i="12"/>
  <c r="BT199" i="12"/>
  <c r="CB199" i="12"/>
  <c r="BQ199" i="12"/>
  <c r="CI199" i="12"/>
  <c r="BR199" i="12"/>
  <c r="CG200" i="12"/>
  <c r="CF200" i="12"/>
  <c r="BU200" i="12"/>
  <c r="CH201" i="12"/>
  <c r="CD201" i="12"/>
  <c r="BW201" i="12"/>
  <c r="C201" i="12"/>
  <c r="BY201" i="12"/>
  <c r="CJ201" i="12"/>
  <c r="CE205" i="12"/>
  <c r="BV206" i="12"/>
  <c r="AX206" i="12" s="1"/>
  <c r="CH214" i="12"/>
  <c r="CD214" i="12"/>
  <c r="BY214" i="12"/>
  <c r="C214" i="12"/>
  <c r="BW214" i="12"/>
  <c r="BS214" i="12"/>
  <c r="CI219" i="12"/>
  <c r="CK222" i="12"/>
  <c r="CC222" i="12"/>
  <c r="BX222" i="12"/>
  <c r="BT222" i="12"/>
  <c r="BQ222" i="12"/>
  <c r="CE222" i="12"/>
  <c r="CB222" i="12"/>
  <c r="CI222" i="12"/>
  <c r="BR222" i="12"/>
  <c r="BS234" i="12"/>
  <c r="BU14" i="12"/>
  <c r="CG39" i="12"/>
  <c r="CG43" i="12"/>
  <c r="CG45" i="12"/>
  <c r="CG47" i="12"/>
  <c r="CG51" i="12"/>
  <c r="CG53" i="12"/>
  <c r="BR55" i="12"/>
  <c r="BQ91" i="12"/>
  <c r="AF91" i="12" s="1"/>
  <c r="BR91" i="12"/>
  <c r="CB93" i="12"/>
  <c r="BQ99" i="12"/>
  <c r="BR99" i="12"/>
  <c r="CB101" i="12"/>
  <c r="BQ114" i="12"/>
  <c r="BR114" i="12"/>
  <c r="CB116" i="12"/>
  <c r="BQ118" i="12"/>
  <c r="BR118" i="12"/>
  <c r="CB120" i="12"/>
  <c r="BQ122" i="12"/>
  <c r="AJ122" i="12" s="1"/>
  <c r="BR122" i="12"/>
  <c r="CB140" i="12"/>
  <c r="BQ142" i="12"/>
  <c r="BR142" i="12"/>
  <c r="CB147" i="12"/>
  <c r="BQ149" i="12"/>
  <c r="BR149" i="12"/>
  <c r="E150" i="12"/>
  <c r="E156" i="12" s="1"/>
  <c r="BR161" i="12"/>
  <c r="CB161" i="12"/>
  <c r="BQ161" i="12"/>
  <c r="S161" i="12" s="1"/>
  <c r="C163" i="12"/>
  <c r="C169" i="12" s="1"/>
  <c r="BR165" i="12"/>
  <c r="CB165" i="12"/>
  <c r="BQ165" i="12"/>
  <c r="S165" i="12" s="1"/>
  <c r="BR167" i="12"/>
  <c r="CB167" i="12"/>
  <c r="BQ167" i="12"/>
  <c r="BR173" i="12"/>
  <c r="CB173" i="12"/>
  <c r="BQ173" i="12"/>
  <c r="BR175" i="12"/>
  <c r="CB175" i="12"/>
  <c r="BQ175" i="12"/>
  <c r="R175" i="12" s="1"/>
  <c r="CB178" i="12"/>
  <c r="CC178" i="12"/>
  <c r="BR178" i="12"/>
  <c r="R178" i="12" s="1"/>
  <c r="CJ186" i="12"/>
  <c r="BW186" i="12"/>
  <c r="BS186" i="12"/>
  <c r="AX186" i="12" s="1"/>
  <c r="BU186" i="12"/>
  <c r="CD186" i="12"/>
  <c r="CF188" i="12"/>
  <c r="CG188" i="12"/>
  <c r="BY189" i="12"/>
  <c r="AX189" i="12" s="1"/>
  <c r="CH189" i="12"/>
  <c r="BV190" i="12"/>
  <c r="CJ191" i="12"/>
  <c r="BW191" i="12"/>
  <c r="AX191" i="12" s="1"/>
  <c r="BS191" i="12"/>
  <c r="BU191" i="12"/>
  <c r="CD191" i="12"/>
  <c r="CF192" i="12"/>
  <c r="CG192" i="12"/>
  <c r="BY193" i="12"/>
  <c r="CH193" i="12"/>
  <c r="BV194" i="12"/>
  <c r="CJ195" i="12"/>
  <c r="BW195" i="12"/>
  <c r="BS195" i="12"/>
  <c r="AX195" i="12" s="1"/>
  <c r="BU195" i="12"/>
  <c r="CD195" i="12"/>
  <c r="CF196" i="12"/>
  <c r="CG196" i="12"/>
  <c r="BT197" i="12"/>
  <c r="BS199" i="12"/>
  <c r="CE199" i="12"/>
  <c r="BV200" i="12"/>
  <c r="CK201" i="12"/>
  <c r="CC201" i="12"/>
  <c r="BX201" i="12"/>
  <c r="BT201" i="12"/>
  <c r="CB201" i="12"/>
  <c r="BQ201" i="12"/>
  <c r="CI201" i="12"/>
  <c r="BR201" i="12"/>
  <c r="BZ201" i="12"/>
  <c r="CG202" i="12"/>
  <c r="CF202" i="12"/>
  <c r="BU202" i="12"/>
  <c r="CH203" i="12"/>
  <c r="CD203" i="12"/>
  <c r="BW203" i="12"/>
  <c r="C203" i="12"/>
  <c r="BY203" i="12"/>
  <c r="CJ203" i="12"/>
  <c r="BZ207" i="12"/>
  <c r="BQ207" i="12"/>
  <c r="BT207" i="12"/>
  <c r="CI207" i="12"/>
  <c r="CB207" i="12"/>
  <c r="CK207" i="12"/>
  <c r="BX207" i="12"/>
  <c r="CH208" i="12"/>
  <c r="CD208" i="12"/>
  <c r="CJ208" i="12"/>
  <c r="BW208" i="12"/>
  <c r="C208" i="12"/>
  <c r="BY208" i="12"/>
  <c r="BZ209" i="12"/>
  <c r="BQ209" i="12"/>
  <c r="CI209" i="12"/>
  <c r="CK209" i="12"/>
  <c r="CB209" i="12"/>
  <c r="BT209" i="12"/>
  <c r="CE209" i="12"/>
  <c r="CJ214" i="12"/>
  <c r="BR219" i="12"/>
  <c r="CK223" i="12"/>
  <c r="CC223" i="12"/>
  <c r="BX223" i="12"/>
  <c r="BT223" i="12"/>
  <c r="BQ223" i="12"/>
  <c r="CE223" i="12"/>
  <c r="CB223" i="12"/>
  <c r="BZ223" i="12"/>
  <c r="CI223" i="12"/>
  <c r="CK226" i="12"/>
  <c r="CC226" i="12"/>
  <c r="BX226" i="12"/>
  <c r="BT226" i="12"/>
  <c r="BQ226" i="12"/>
  <c r="CE226" i="12"/>
  <c r="CB226" i="12"/>
  <c r="CI226" i="12"/>
  <c r="BR226" i="12"/>
  <c r="CE239" i="12"/>
  <c r="BU239" i="12"/>
  <c r="CB239" i="12"/>
  <c r="BR239" i="12"/>
  <c r="CC239" i="12"/>
  <c r="CF258" i="12"/>
  <c r="BY258" i="12"/>
  <c r="CI258" i="12"/>
  <c r="BV258" i="12"/>
  <c r="AY258" i="12" s="1"/>
  <c r="CH258" i="12"/>
  <c r="BX258" i="12"/>
  <c r="CG258" i="12"/>
  <c r="BW258" i="12"/>
  <c r="BT186" i="12"/>
  <c r="BX186" i="12"/>
  <c r="CC186" i="12"/>
  <c r="CK186" i="12"/>
  <c r="BT188" i="12"/>
  <c r="BX188" i="12"/>
  <c r="CC188" i="12"/>
  <c r="CK188" i="12"/>
  <c r="BT189" i="12"/>
  <c r="BX189" i="12"/>
  <c r="CC189" i="12"/>
  <c r="CK189" i="12"/>
  <c r="BT190" i="12"/>
  <c r="BX190" i="12"/>
  <c r="CC190" i="12"/>
  <c r="CK190" i="12"/>
  <c r="BT191" i="12"/>
  <c r="BX191" i="12"/>
  <c r="CC191" i="12"/>
  <c r="CK191" i="12"/>
  <c r="BT192" i="12"/>
  <c r="BX192" i="12"/>
  <c r="CC192" i="12"/>
  <c r="CK192" i="12"/>
  <c r="BT193" i="12"/>
  <c r="BX193" i="12"/>
  <c r="AX193" i="12" s="1"/>
  <c r="CC193" i="12"/>
  <c r="CK193" i="12"/>
  <c r="BT194" i="12"/>
  <c r="BX194" i="12"/>
  <c r="CC194" i="12"/>
  <c r="CK194" i="12"/>
  <c r="BT195" i="12"/>
  <c r="BX195" i="12"/>
  <c r="CC195" i="12"/>
  <c r="CK195" i="12"/>
  <c r="BT196" i="12"/>
  <c r="BX196" i="12"/>
  <c r="CC196" i="12"/>
  <c r="CK196" i="12"/>
  <c r="BS198" i="12"/>
  <c r="BW198" i="12"/>
  <c r="CB198" i="12"/>
  <c r="CK200" i="12"/>
  <c r="CC200" i="12"/>
  <c r="BX200" i="12"/>
  <c r="BT200" i="12"/>
  <c r="BZ200" i="12"/>
  <c r="CK202" i="12"/>
  <c r="CC202" i="12"/>
  <c r="BX202" i="12"/>
  <c r="BT202" i="12"/>
  <c r="AX202" i="12" s="1"/>
  <c r="BZ202" i="12"/>
  <c r="CK204" i="12"/>
  <c r="CC204" i="12"/>
  <c r="BX204" i="12"/>
  <c r="BT204" i="12"/>
  <c r="BZ204" i="12"/>
  <c r="CC206" i="12"/>
  <c r="BX206" i="12"/>
  <c r="BT206" i="12"/>
  <c r="BZ206" i="12"/>
  <c r="CJ209" i="12"/>
  <c r="C209" i="12"/>
  <c r="CD209" i="12"/>
  <c r="BW209" i="12"/>
  <c r="CH218" i="12"/>
  <c r="CD218" i="12"/>
  <c r="BW218" i="12"/>
  <c r="BS218" i="12"/>
  <c r="C218" i="12"/>
  <c r="CJ218" i="12"/>
  <c r="BY218" i="12"/>
  <c r="CK220" i="12"/>
  <c r="CC220" i="12"/>
  <c r="BX220" i="12"/>
  <c r="BT220" i="12"/>
  <c r="BQ220" i="12"/>
  <c r="CE220" i="12"/>
  <c r="CB220" i="12"/>
  <c r="BR221" i="12"/>
  <c r="CK224" i="12"/>
  <c r="CC224" i="12"/>
  <c r="BX224" i="12"/>
  <c r="BT224" i="12"/>
  <c r="BQ224" i="12"/>
  <c r="CE224" i="12"/>
  <c r="CB224" i="12"/>
  <c r="BR225" i="12"/>
  <c r="CK228" i="12"/>
  <c r="CC228" i="12"/>
  <c r="BX228" i="12"/>
  <c r="BT228" i="12"/>
  <c r="BQ228" i="12"/>
  <c r="CE228" i="12"/>
  <c r="CB228" i="12"/>
  <c r="BR229" i="12"/>
  <c r="CI238" i="12"/>
  <c r="BY238" i="12"/>
  <c r="CF238" i="12"/>
  <c r="BV238" i="12"/>
  <c r="CH238" i="12"/>
  <c r="BX238" i="12"/>
  <c r="BW238" i="12"/>
  <c r="C254" i="12"/>
  <c r="CD254" i="12"/>
  <c r="BT254" i="12"/>
  <c r="BS200" i="12"/>
  <c r="AX200" i="12" s="1"/>
  <c r="BY200" i="12"/>
  <c r="BS202" i="12"/>
  <c r="BY202" i="12"/>
  <c r="BS204" i="12"/>
  <c r="AX204" i="12" s="1"/>
  <c r="BY204" i="12"/>
  <c r="BS206" i="12"/>
  <c r="BY206" i="12"/>
  <c r="BQ212" i="12"/>
  <c r="CI212" i="12"/>
  <c r="CC212" i="12"/>
  <c r="BR212" i="12"/>
  <c r="CB212" i="12"/>
  <c r="BZ212" i="12"/>
  <c r="CK212" i="12"/>
  <c r="BQ214" i="12"/>
  <c r="CI214" i="12"/>
  <c r="CC214" i="12"/>
  <c r="BR214" i="12"/>
  <c r="CB214" i="12"/>
  <c r="BZ214" i="12"/>
  <c r="CK214" i="12"/>
  <c r="BT216" i="12"/>
  <c r="CK216" i="12"/>
  <c r="BX216" i="12"/>
  <c r="CE216" i="12"/>
  <c r="CK217" i="12"/>
  <c r="BZ217" i="12"/>
  <c r="CI217" i="12"/>
  <c r="BX217" i="12"/>
  <c r="CK221" i="12"/>
  <c r="CC221" i="12"/>
  <c r="BX221" i="12"/>
  <c r="BT221" i="12"/>
  <c r="BQ221" i="12"/>
  <c r="CE221" i="12"/>
  <c r="CB221" i="12"/>
  <c r="CK225" i="12"/>
  <c r="CC225" i="12"/>
  <c r="BX225" i="12"/>
  <c r="BT225" i="12"/>
  <c r="BQ225" i="12"/>
  <c r="CE225" i="12"/>
  <c r="CB225" i="12"/>
  <c r="CK229" i="12"/>
  <c r="CC229" i="12"/>
  <c r="BX229" i="12"/>
  <c r="BT229" i="12"/>
  <c r="BQ229" i="12"/>
  <c r="CE229" i="12"/>
  <c r="CB229" i="12"/>
  <c r="CE237" i="12"/>
  <c r="BU237" i="12"/>
  <c r="CB237" i="12"/>
  <c r="BR237" i="12"/>
  <c r="CE241" i="12"/>
  <c r="BU241" i="12"/>
  <c r="CB241" i="12"/>
  <c r="BR241" i="12"/>
  <c r="CC244" i="12"/>
  <c r="BS244" i="12"/>
  <c r="CE244" i="12"/>
  <c r="BR244" i="12"/>
  <c r="C244" i="12"/>
  <c r="BU244" i="12"/>
  <c r="CI246" i="12"/>
  <c r="BY246" i="12"/>
  <c r="CG246" i="12"/>
  <c r="CH246" i="12"/>
  <c r="BV246" i="12"/>
  <c r="BX246" i="12"/>
  <c r="CF246" i="12"/>
  <c r="BW246" i="12"/>
  <c r="CB247" i="12"/>
  <c r="BR247" i="12"/>
  <c r="CE247" i="12"/>
  <c r="BS247" i="12"/>
  <c r="CC247" i="12"/>
  <c r="BR255" i="12"/>
  <c r="BU255" i="12"/>
  <c r="CE255" i="12"/>
  <c r="C262" i="12"/>
  <c r="CD262" i="12"/>
  <c r="BT262" i="12"/>
  <c r="CJ207" i="12"/>
  <c r="C207" i="12"/>
  <c r="BY207" i="12"/>
  <c r="CH211" i="12"/>
  <c r="CD211" i="12"/>
  <c r="BY211" i="12"/>
  <c r="C211" i="12"/>
  <c r="BS211" i="12"/>
  <c r="BX211" i="12"/>
  <c r="CE211" i="12"/>
  <c r="CJ211" i="12"/>
  <c r="CH213" i="12"/>
  <c r="CD213" i="12"/>
  <c r="BY213" i="12"/>
  <c r="C213" i="12"/>
  <c r="BS213" i="12"/>
  <c r="BX213" i="12"/>
  <c r="CE213" i="12"/>
  <c r="CJ213" i="12"/>
  <c r="CH215" i="12"/>
  <c r="CD215" i="12"/>
  <c r="BY215" i="12"/>
  <c r="C215" i="12"/>
  <c r="BS215" i="12"/>
  <c r="BX215" i="12"/>
  <c r="CE215" i="12"/>
  <c r="CJ215" i="12"/>
  <c r="CK218" i="12"/>
  <c r="BZ218" i="12"/>
  <c r="BS219" i="12"/>
  <c r="BS220" i="12"/>
  <c r="BS221" i="12"/>
  <c r="BS222" i="12"/>
  <c r="BS223" i="12"/>
  <c r="BS224" i="12"/>
  <c r="BS225" i="12"/>
  <c r="BS226" i="12"/>
  <c r="BS227" i="12"/>
  <c r="BS228" i="12"/>
  <c r="BS229" i="12"/>
  <c r="BS230" i="12"/>
  <c r="BT234" i="12"/>
  <c r="CE236" i="12"/>
  <c r="BU236" i="12"/>
  <c r="CB236" i="12"/>
  <c r="BR236" i="12"/>
  <c r="BT237" i="12"/>
  <c r="CE238" i="12"/>
  <c r="BU238" i="12"/>
  <c r="CB238" i="12"/>
  <c r="BR238" i="12"/>
  <c r="BT239" i="12"/>
  <c r="CE240" i="12"/>
  <c r="BU240" i="12"/>
  <c r="CB240" i="12"/>
  <c r="BR240" i="12"/>
  <c r="BT241" i="12"/>
  <c r="CC242" i="12"/>
  <c r="BS242" i="12"/>
  <c r="CE242" i="12"/>
  <c r="BR242" i="12"/>
  <c r="C242" i="12"/>
  <c r="CB242" i="12"/>
  <c r="CB248" i="12"/>
  <c r="BR248" i="12"/>
  <c r="CC248" i="12"/>
  <c r="BS248" i="12"/>
  <c r="CE248" i="12"/>
  <c r="BT265" i="12"/>
  <c r="C265" i="12"/>
  <c r="CD265" i="12"/>
  <c r="CE268" i="12"/>
  <c r="BU268" i="12"/>
  <c r="CB268" i="12"/>
  <c r="BR268" i="12"/>
  <c r="BS268" i="12"/>
  <c r="CE272" i="12"/>
  <c r="BU272" i="12"/>
  <c r="CB272" i="12"/>
  <c r="BR272" i="12"/>
  <c r="BS272" i="12"/>
  <c r="CC304" i="12"/>
  <c r="BR304" i="12"/>
  <c r="CC306" i="12"/>
  <c r="BR306" i="12"/>
  <c r="AN351" i="12"/>
  <c r="BT211" i="12"/>
  <c r="BZ211" i="12"/>
  <c r="CK211" i="12"/>
  <c r="BT213" i="12"/>
  <c r="BZ213" i="12"/>
  <c r="CK213" i="12"/>
  <c r="BT215" i="12"/>
  <c r="BZ215" i="12"/>
  <c r="CK215" i="12"/>
  <c r="CH217" i="12"/>
  <c r="CD217" i="12"/>
  <c r="BW217" i="12"/>
  <c r="BS217" i="12"/>
  <c r="C217" i="12"/>
  <c r="CH219" i="12"/>
  <c r="CD219" i="12"/>
  <c r="BY219" i="12"/>
  <c r="C219" i="12"/>
  <c r="CH220" i="12"/>
  <c r="CD220" i="12"/>
  <c r="BY220" i="12"/>
  <c r="C220" i="12"/>
  <c r="CH221" i="12"/>
  <c r="CD221" i="12"/>
  <c r="BY221" i="12"/>
  <c r="C221" i="12"/>
  <c r="CH222" i="12"/>
  <c r="CD222" i="12"/>
  <c r="BY222" i="12"/>
  <c r="C222" i="12"/>
  <c r="CH223" i="12"/>
  <c r="CD223" i="12"/>
  <c r="BY223" i="12"/>
  <c r="C223" i="12"/>
  <c r="CH224" i="12"/>
  <c r="CD224" i="12"/>
  <c r="BY224" i="12"/>
  <c r="C224" i="12"/>
  <c r="CH225" i="12"/>
  <c r="CD225" i="12"/>
  <c r="BY225" i="12"/>
  <c r="C225" i="12"/>
  <c r="CH226" i="12"/>
  <c r="CD226" i="12"/>
  <c r="BY226" i="12"/>
  <c r="C226" i="12"/>
  <c r="CH227" i="12"/>
  <c r="CD227" i="12"/>
  <c r="BY227" i="12"/>
  <c r="C227" i="12"/>
  <c r="CH228" i="12"/>
  <c r="CD228" i="12"/>
  <c r="BY228" i="12"/>
  <c r="C228" i="12"/>
  <c r="CH229" i="12"/>
  <c r="CD229" i="12"/>
  <c r="BY229" i="12"/>
  <c r="C229" i="12"/>
  <c r="CH230" i="12"/>
  <c r="CD230" i="12"/>
  <c r="BY230" i="12"/>
  <c r="C230" i="12"/>
  <c r="C234" i="12"/>
  <c r="C237" i="12"/>
  <c r="C239" i="12"/>
  <c r="C241" i="12"/>
  <c r="CC243" i="12"/>
  <c r="BS243" i="12"/>
  <c r="CE243" i="12"/>
  <c r="BR243" i="12"/>
  <c r="C243" i="12"/>
  <c r="CB243" i="12"/>
  <c r="C247" i="12"/>
  <c r="BT247" i="12"/>
  <c r="CD247" i="12"/>
  <c r="C249" i="12"/>
  <c r="CD249" i="12"/>
  <c r="CD255" i="12"/>
  <c r="C255" i="12"/>
  <c r="BT255" i="12"/>
  <c r="C263" i="12"/>
  <c r="CD263" i="12"/>
  <c r="BT263" i="12"/>
  <c r="C269" i="12"/>
  <c r="BT269" i="12"/>
  <c r="CD273" i="12"/>
  <c r="C273" i="12"/>
  <c r="BT273" i="12"/>
  <c r="CC301" i="12"/>
  <c r="C301" i="12"/>
  <c r="BR301" i="12"/>
  <c r="BT208" i="12"/>
  <c r="BT210" i="12"/>
  <c r="CI245" i="12"/>
  <c r="BY245" i="12"/>
  <c r="CG245" i="12"/>
  <c r="CE246" i="12"/>
  <c r="BU246" i="12"/>
  <c r="AY246" i="12" s="1"/>
  <c r="CC246" i="12"/>
  <c r="CB251" i="12"/>
  <c r="BR251" i="12"/>
  <c r="CE251" i="12"/>
  <c r="BS251" i="12"/>
  <c r="CC251" i="12"/>
  <c r="CB252" i="12"/>
  <c r="BR252" i="12"/>
  <c r="CE252" i="12"/>
  <c r="BS252" i="12"/>
  <c r="CC252" i="12"/>
  <c r="CF256" i="12"/>
  <c r="BY256" i="12"/>
  <c r="CI256" i="12"/>
  <c r="BV256" i="12"/>
  <c r="CH256" i="12"/>
  <c r="BU257" i="12"/>
  <c r="CB259" i="12"/>
  <c r="BR259" i="12"/>
  <c r="CE259" i="12"/>
  <c r="BS259" i="12"/>
  <c r="CC259" i="12"/>
  <c r="CB260" i="12"/>
  <c r="BR260" i="12"/>
  <c r="CE260" i="12"/>
  <c r="BS260" i="12"/>
  <c r="CC260" i="12"/>
  <c r="BT264" i="12"/>
  <c r="C264" i="12"/>
  <c r="CD264" i="12"/>
  <c r="CE270" i="12"/>
  <c r="BU270" i="12"/>
  <c r="CB270" i="12"/>
  <c r="BR270" i="12"/>
  <c r="CC270" i="12"/>
  <c r="CH276" i="12"/>
  <c r="BX276" i="12"/>
  <c r="CF276" i="12"/>
  <c r="BY276" i="12"/>
  <c r="CG276" i="12"/>
  <c r="BV276" i="12"/>
  <c r="AX323" i="12"/>
  <c r="C250" i="12"/>
  <c r="CD250" i="12"/>
  <c r="C251" i="12"/>
  <c r="CD251" i="12"/>
  <c r="CE257" i="12"/>
  <c r="C259" i="12"/>
  <c r="CD259" i="12"/>
  <c r="CI267" i="12"/>
  <c r="BY267" i="12"/>
  <c r="CF267" i="12"/>
  <c r="BV267" i="12"/>
  <c r="CH267" i="12"/>
  <c r="BX267" i="12"/>
  <c r="CD267" i="12"/>
  <c r="CI271" i="12"/>
  <c r="BY271" i="12"/>
  <c r="CF271" i="12"/>
  <c r="BV271" i="12"/>
  <c r="CH271" i="12"/>
  <c r="BX271" i="12"/>
  <c r="CD271" i="12"/>
  <c r="CH277" i="12"/>
  <c r="BX277" i="12"/>
  <c r="CF277" i="12"/>
  <c r="BY277" i="12"/>
  <c r="CG277" i="12"/>
  <c r="BW277" i="12"/>
  <c r="CI277" i="12"/>
  <c r="CE302" i="12"/>
  <c r="BW302" i="12"/>
  <c r="CF302" i="12"/>
  <c r="BT302" i="12"/>
  <c r="AW302" i="12" s="1"/>
  <c r="BU302" i="12"/>
  <c r="CG302" i="12"/>
  <c r="BV302" i="12"/>
  <c r="CE324" i="12"/>
  <c r="BV324" i="12"/>
  <c r="CF324" i="12"/>
  <c r="BS324" i="12"/>
  <c r="AX324" i="12" s="1"/>
  <c r="CG324" i="12"/>
  <c r="BT324" i="12"/>
  <c r="BU324" i="12"/>
  <c r="CD324" i="12"/>
  <c r="CB250" i="12"/>
  <c r="BR250" i="12"/>
  <c r="BU250" i="12"/>
  <c r="CC250" i="12"/>
  <c r="CF253" i="12"/>
  <c r="BV253" i="12"/>
  <c r="BT253" i="12"/>
  <c r="BY253" i="12"/>
  <c r="CG253" i="12"/>
  <c r="CB254" i="12"/>
  <c r="BR254" i="12"/>
  <c r="BU254" i="12"/>
  <c r="CC254" i="12"/>
  <c r="BT256" i="12"/>
  <c r="BT258" i="12"/>
  <c r="CF261" i="12"/>
  <c r="BV261" i="12"/>
  <c r="BT261" i="12"/>
  <c r="BY261" i="12"/>
  <c r="CG261" i="12"/>
  <c r="CB262" i="12"/>
  <c r="BR262" i="12"/>
  <c r="BU262" i="12"/>
  <c r="CC262" i="12"/>
  <c r="CE267" i="12"/>
  <c r="BU267" i="12"/>
  <c r="CB267" i="12"/>
  <c r="BR267" i="12"/>
  <c r="CE269" i="12"/>
  <c r="BU269" i="12"/>
  <c r="CB269" i="12"/>
  <c r="BR269" i="12"/>
  <c r="CE271" i="12"/>
  <c r="BU271" i="12"/>
  <c r="CB271" i="12"/>
  <c r="BR271" i="12"/>
  <c r="BU273" i="12"/>
  <c r="CB273" i="12"/>
  <c r="BR273" i="12"/>
  <c r="CH274" i="12"/>
  <c r="BX274" i="12"/>
  <c r="CF274" i="12"/>
  <c r="BY274" i="12"/>
  <c r="CG274" i="12"/>
  <c r="BW274" i="12"/>
  <c r="CI274" i="12"/>
  <c r="CH278" i="12"/>
  <c r="BX278" i="12"/>
  <c r="CF278" i="12"/>
  <c r="BY278" i="12"/>
  <c r="CG278" i="12"/>
  <c r="BW278" i="12"/>
  <c r="CI278" i="12"/>
  <c r="CD284" i="12"/>
  <c r="BS284" i="12"/>
  <c r="CB284" i="12"/>
  <c r="CC284" i="12"/>
  <c r="BQ284" i="12"/>
  <c r="CE284" i="12"/>
  <c r="CC295" i="12"/>
  <c r="BR295" i="12"/>
  <c r="C295" i="12"/>
  <c r="BR296" i="12"/>
  <c r="C296" i="12"/>
  <c r="CC296" i="12"/>
  <c r="CG298" i="12"/>
  <c r="BT298" i="12"/>
  <c r="AW298" i="12" s="1"/>
  <c r="CH298" i="12"/>
  <c r="BU298" i="12"/>
  <c r="CE298" i="12"/>
  <c r="BV298" i="12"/>
  <c r="CH299" i="12"/>
  <c r="BU299" i="12"/>
  <c r="CE299" i="12"/>
  <c r="BV299" i="12"/>
  <c r="AW299" i="12" s="1"/>
  <c r="BW299" i="12"/>
  <c r="BT299" i="12"/>
  <c r="C308" i="12"/>
  <c r="BS308" i="12"/>
  <c r="CD308" i="12"/>
  <c r="CE319" i="12"/>
  <c r="BU319" i="12"/>
  <c r="CF319" i="12"/>
  <c r="BV319" i="12"/>
  <c r="CD319" i="12"/>
  <c r="BS319" i="12"/>
  <c r="AX319" i="12" s="1"/>
  <c r="CG319" i="12"/>
  <c r="CE322" i="12"/>
  <c r="BV322" i="12"/>
  <c r="CF322" i="12"/>
  <c r="BS322" i="12"/>
  <c r="CG322" i="12"/>
  <c r="BT322" i="12"/>
  <c r="BU322" i="12"/>
  <c r="CD322" i="12"/>
  <c r="BR343" i="12"/>
  <c r="AN343" i="12" s="1"/>
  <c r="CB343" i="12"/>
  <c r="CC343" i="12"/>
  <c r="BR345" i="12"/>
  <c r="CB345" i="12"/>
  <c r="CC345" i="12"/>
  <c r="BQ345" i="12"/>
  <c r="AN345" i="12" s="1"/>
  <c r="BR351" i="12"/>
  <c r="CB351" i="12"/>
  <c r="CC351" i="12"/>
  <c r="BR358" i="12"/>
  <c r="CB358" i="12"/>
  <c r="CC358" i="12"/>
  <c r="BQ358" i="12"/>
  <c r="BU245" i="12"/>
  <c r="AY245" i="12" s="1"/>
  <c r="C248" i="12"/>
  <c r="BT248" i="12"/>
  <c r="CB249" i="12"/>
  <c r="BR249" i="12"/>
  <c r="BU249" i="12"/>
  <c r="CC249" i="12"/>
  <c r="C252" i="12"/>
  <c r="BT252" i="12"/>
  <c r="CB253" i="12"/>
  <c r="BR253" i="12"/>
  <c r="BU253" i="12"/>
  <c r="CC253" i="12"/>
  <c r="CH253" i="12"/>
  <c r="C260" i="12"/>
  <c r="BT260" i="12"/>
  <c r="CB261" i="12"/>
  <c r="BR261" i="12"/>
  <c r="BU261" i="12"/>
  <c r="CC261" i="12"/>
  <c r="CH261" i="12"/>
  <c r="BU264" i="12"/>
  <c r="BU265" i="12"/>
  <c r="BU266" i="12"/>
  <c r="BS267" i="12"/>
  <c r="CC267" i="12"/>
  <c r="C268" i="12"/>
  <c r="BS269" i="12"/>
  <c r="CC269" i="12"/>
  <c r="C270" i="12"/>
  <c r="BS271" i="12"/>
  <c r="CC271" i="12"/>
  <c r="C272" i="12"/>
  <c r="BS273" i="12"/>
  <c r="CC273" i="12"/>
  <c r="CH275" i="12"/>
  <c r="BX275" i="12"/>
  <c r="CF275" i="12"/>
  <c r="BY275" i="12"/>
  <c r="CG275" i="12"/>
  <c r="BW275" i="12"/>
  <c r="CI275" i="12"/>
  <c r="CD283" i="12"/>
  <c r="BS283" i="12"/>
  <c r="CE283" i="12"/>
  <c r="BR283" i="12"/>
  <c r="BT283" i="12"/>
  <c r="BQ283" i="12"/>
  <c r="AP283" i="12" s="1"/>
  <c r="CC285" i="12"/>
  <c r="CD285" i="12"/>
  <c r="BS285" i="12"/>
  <c r="BR285" i="12"/>
  <c r="BT285" i="12"/>
  <c r="BQ285" i="12"/>
  <c r="BW298" i="12"/>
  <c r="CE305" i="12"/>
  <c r="BW305" i="12"/>
  <c r="CG305" i="12"/>
  <c r="CH305" i="12"/>
  <c r="BT305" i="12"/>
  <c r="AW305" i="12" s="1"/>
  <c r="BU305" i="12"/>
  <c r="CF305" i="12"/>
  <c r="BV305" i="12"/>
  <c r="C306" i="12"/>
  <c r="CD306" i="12"/>
  <c r="BR349" i="12"/>
  <c r="CB349" i="12"/>
  <c r="CC349" i="12"/>
  <c r="BQ349" i="12"/>
  <c r="CD274" i="12"/>
  <c r="BT274" i="12"/>
  <c r="AY274" i="12" s="1"/>
  <c r="CD275" i="12"/>
  <c r="BT275" i="12"/>
  <c r="CD276" i="12"/>
  <c r="BT276" i="12"/>
  <c r="AY276" i="12" s="1"/>
  <c r="CD277" i="12"/>
  <c r="BT277" i="12"/>
  <c r="CD278" i="12"/>
  <c r="BT278" i="12"/>
  <c r="AY278" i="12" s="1"/>
  <c r="CC286" i="12"/>
  <c r="BR286" i="12"/>
  <c r="CD286" i="12"/>
  <c r="BS286" i="12"/>
  <c r="BQ286" i="12"/>
  <c r="BR292" i="12"/>
  <c r="C292" i="12"/>
  <c r="CG294" i="12"/>
  <c r="BT294" i="12"/>
  <c r="CH294" i="12"/>
  <c r="BU294" i="12"/>
  <c r="AW294" i="12" s="1"/>
  <c r="BV294" i="12"/>
  <c r="CF294" i="12"/>
  <c r="BR300" i="12"/>
  <c r="C300" i="12"/>
  <c r="CD302" i="12"/>
  <c r="CC303" i="12"/>
  <c r="C303" i="12"/>
  <c r="BR303" i="12"/>
  <c r="CD309" i="12"/>
  <c r="BS309" i="12"/>
  <c r="C309" i="12"/>
  <c r="CF315" i="12"/>
  <c r="BS315" i="12"/>
  <c r="AX315" i="12" s="1"/>
  <c r="CG315" i="12"/>
  <c r="BT315" i="12"/>
  <c r="BU315" i="12"/>
  <c r="BV315" i="12"/>
  <c r="CE320" i="12"/>
  <c r="BV320" i="12"/>
  <c r="CF320" i="12"/>
  <c r="BS320" i="12"/>
  <c r="CG320" i="12"/>
  <c r="BT320" i="12"/>
  <c r="BU320" i="12"/>
  <c r="BR347" i="12"/>
  <c r="CB347" i="12"/>
  <c r="CC347" i="12"/>
  <c r="BQ347" i="12"/>
  <c r="BT293" i="12"/>
  <c r="CG293" i="12"/>
  <c r="BT297" i="12"/>
  <c r="AW297" i="12" s="1"/>
  <c r="CG297" i="12"/>
  <c r="C304" i="12"/>
  <c r="BQ314" i="12"/>
  <c r="CB314" i="12"/>
  <c r="C314" i="12"/>
  <c r="CE321" i="12"/>
  <c r="BV321" i="12"/>
  <c r="CF321" i="12"/>
  <c r="BS321" i="12"/>
  <c r="AX321" i="12" s="1"/>
  <c r="CD321" i="12"/>
  <c r="CE323" i="12"/>
  <c r="BV323" i="12"/>
  <c r="CF323" i="12"/>
  <c r="BS323" i="12"/>
  <c r="CD323" i="12"/>
  <c r="CD329" i="12"/>
  <c r="BS329" i="12"/>
  <c r="CD330" i="12"/>
  <c r="BS330" i="12"/>
  <c r="CD331" i="12"/>
  <c r="BS331" i="12"/>
  <c r="CE336" i="12"/>
  <c r="BT336" i="12"/>
  <c r="BS336" i="12"/>
  <c r="CE337" i="12"/>
  <c r="BT337" i="12"/>
  <c r="BS337" i="12"/>
  <c r="W337" i="12" s="1"/>
  <c r="BR342" i="12"/>
  <c r="CB342" i="12"/>
  <c r="BQ342" i="12"/>
  <c r="AN342" i="12" s="1"/>
  <c r="BR344" i="12"/>
  <c r="CB344" i="12"/>
  <c r="BQ344" i="12"/>
  <c r="BR346" i="12"/>
  <c r="CB346" i="12"/>
  <c r="BQ346" i="12"/>
  <c r="BR348" i="12"/>
  <c r="CB348" i="12"/>
  <c r="BQ348" i="12"/>
  <c r="AN348" i="12" s="1"/>
  <c r="BR350" i="12"/>
  <c r="CB350" i="12"/>
  <c r="BQ350" i="12"/>
  <c r="AN350" i="12" s="1"/>
  <c r="BR357" i="12"/>
  <c r="CB357" i="12"/>
  <c r="BQ357" i="12"/>
  <c r="BR359" i="12"/>
  <c r="CB359" i="12"/>
  <c r="BQ359" i="12"/>
  <c r="BW293" i="12"/>
  <c r="BW297" i="12"/>
  <c r="CE307" i="12"/>
  <c r="BW307" i="12"/>
  <c r="BV307" i="12"/>
  <c r="AW307" i="12" s="1"/>
  <c r="CF307" i="12"/>
  <c r="CF316" i="12"/>
  <c r="BS316" i="12"/>
  <c r="CG316" i="12"/>
  <c r="BT316" i="12"/>
  <c r="AX316" i="12" s="1"/>
  <c r="CE316" i="12"/>
  <c r="BU336" i="12"/>
  <c r="BU337" i="12"/>
  <c r="BR329" i="12"/>
  <c r="AL329" i="12" s="1"/>
  <c r="BR330" i="12"/>
  <c r="BR331" i="12"/>
  <c r="AL331" i="12" s="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C370" i="11"/>
  <c r="B370" i="11"/>
  <c r="B367" i="11"/>
  <c r="B366" i="11"/>
  <c r="B365" i="11"/>
  <c r="AO360" i="11"/>
  <c r="AN360" i="11"/>
  <c r="AM360" i="11"/>
  <c r="AL360" i="11"/>
  <c r="AK360" i="11"/>
  <c r="AJ360" i="11"/>
  <c r="AI360" i="11"/>
  <c r="AH360" i="11"/>
  <c r="AG360" i="11"/>
  <c r="AF360" i="11"/>
  <c r="AE360" i="11"/>
  <c r="AD360" i="11"/>
  <c r="AC360" i="11"/>
  <c r="AB360" i="11"/>
  <c r="AA360" i="11"/>
  <c r="Z360" i="11"/>
  <c r="Y360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D360" i="11"/>
  <c r="E359" i="11"/>
  <c r="D359" i="11"/>
  <c r="E358" i="11"/>
  <c r="D358" i="11"/>
  <c r="E357" i="11"/>
  <c r="D357" i="11"/>
  <c r="E351" i="11"/>
  <c r="D351" i="11"/>
  <c r="E350" i="11"/>
  <c r="D350" i="11"/>
  <c r="E349" i="11"/>
  <c r="D349" i="11"/>
  <c r="E348" i="11"/>
  <c r="D348" i="11"/>
  <c r="E347" i="11"/>
  <c r="D347" i="11"/>
  <c r="E346" i="11"/>
  <c r="D346" i="11"/>
  <c r="E345" i="11"/>
  <c r="D345" i="11"/>
  <c r="E344" i="11"/>
  <c r="D344" i="11"/>
  <c r="E343" i="11"/>
  <c r="D343" i="11"/>
  <c r="E342" i="11"/>
  <c r="D342" i="11"/>
  <c r="CG337" i="11"/>
  <c r="CF337" i="11"/>
  <c r="BU337" i="11"/>
  <c r="D337" i="11"/>
  <c r="C337" i="11"/>
  <c r="BV336" i="11"/>
  <c r="D336" i="11"/>
  <c r="C336" i="11"/>
  <c r="E331" i="11"/>
  <c r="D331" i="11"/>
  <c r="CC330" i="11"/>
  <c r="BR330" i="11"/>
  <c r="E330" i="11"/>
  <c r="D330" i="11"/>
  <c r="E329" i="11"/>
  <c r="D329" i="11"/>
  <c r="CB324" i="11"/>
  <c r="E324" i="11"/>
  <c r="BQ324" i="11" s="1"/>
  <c r="D324" i="11"/>
  <c r="CC324" i="11" s="1"/>
  <c r="CB323" i="11"/>
  <c r="E323" i="11"/>
  <c r="BQ323" i="11" s="1"/>
  <c r="D323" i="11"/>
  <c r="CC323" i="11" s="1"/>
  <c r="CB322" i="11"/>
  <c r="E322" i="11"/>
  <c r="BQ322" i="11" s="1"/>
  <c r="D322" i="11"/>
  <c r="CC322" i="11" s="1"/>
  <c r="CB321" i="11"/>
  <c r="E321" i="11"/>
  <c r="BQ321" i="11" s="1"/>
  <c r="D321" i="11"/>
  <c r="CC321" i="11" s="1"/>
  <c r="CB320" i="11"/>
  <c r="E320" i="11"/>
  <c r="BQ320" i="11" s="1"/>
  <c r="D320" i="11"/>
  <c r="CC320" i="11" s="1"/>
  <c r="CF319" i="11"/>
  <c r="CC319" i="11"/>
  <c r="E319" i="11"/>
  <c r="C319" i="11" s="1"/>
  <c r="D319" i="11"/>
  <c r="CC318" i="11"/>
  <c r="E318" i="11"/>
  <c r="D318" i="11"/>
  <c r="BR318" i="11" s="1"/>
  <c r="CF317" i="11"/>
  <c r="CC317" i="11"/>
  <c r="CB317" i="11"/>
  <c r="BU317" i="11"/>
  <c r="BS317" i="11"/>
  <c r="BQ317" i="11"/>
  <c r="E317" i="11"/>
  <c r="D317" i="11"/>
  <c r="BR317" i="11" s="1"/>
  <c r="C317" i="11"/>
  <c r="CC316" i="11"/>
  <c r="CB316" i="11"/>
  <c r="BQ316" i="11"/>
  <c r="E316" i="11"/>
  <c r="C316" i="11" s="1"/>
  <c r="D316" i="11"/>
  <c r="BR316" i="11" s="1"/>
  <c r="CC315" i="11"/>
  <c r="E315" i="11"/>
  <c r="CB315" i="11" s="1"/>
  <c r="D315" i="11"/>
  <c r="BR315" i="11" s="1"/>
  <c r="E314" i="11"/>
  <c r="CD309" i="11"/>
  <c r="CB309" i="11"/>
  <c r="BS309" i="11"/>
  <c r="BQ309" i="11"/>
  <c r="E309" i="11"/>
  <c r="D309" i="11"/>
  <c r="CB308" i="11"/>
  <c r="BS308" i="11"/>
  <c r="BQ308" i="11"/>
  <c r="E308" i="11"/>
  <c r="BR308" i="11" s="1"/>
  <c r="D308" i="11"/>
  <c r="CD308" i="11" s="1"/>
  <c r="CB307" i="11"/>
  <c r="BS307" i="11"/>
  <c r="BQ307" i="11"/>
  <c r="E307" i="11"/>
  <c r="D307" i="11"/>
  <c r="CD307" i="11" s="1"/>
  <c r="CC306" i="11"/>
  <c r="CB306" i="11"/>
  <c r="BT306" i="11"/>
  <c r="BS306" i="11"/>
  <c r="BQ306" i="11"/>
  <c r="E306" i="11"/>
  <c r="BR306" i="11" s="1"/>
  <c r="D306" i="11"/>
  <c r="CD306" i="11" s="1"/>
  <c r="C306" i="11"/>
  <c r="CB305" i="11"/>
  <c r="BQ305" i="11"/>
  <c r="E305" i="11"/>
  <c r="CC305" i="11" s="1"/>
  <c r="D305" i="11"/>
  <c r="CG304" i="11"/>
  <c r="CE304" i="11"/>
  <c r="CB304" i="11"/>
  <c r="BU304" i="11"/>
  <c r="BS304" i="11"/>
  <c r="BQ304" i="11"/>
  <c r="E304" i="11"/>
  <c r="BR304" i="11" s="1"/>
  <c r="D304" i="11"/>
  <c r="CD304" i="11" s="1"/>
  <c r="C304" i="11"/>
  <c r="BT304" i="11" s="1"/>
  <c r="CD303" i="11"/>
  <c r="CB303" i="11"/>
  <c r="BQ303" i="11"/>
  <c r="E303" i="11"/>
  <c r="D303" i="11"/>
  <c r="BS303" i="11" s="1"/>
  <c r="CC302" i="11"/>
  <c r="CB302" i="11"/>
  <c r="BT302" i="11"/>
  <c r="BS302" i="11"/>
  <c r="BQ302" i="11"/>
  <c r="E302" i="11"/>
  <c r="BR302" i="11" s="1"/>
  <c r="D302" i="11"/>
  <c r="CD302" i="11" s="1"/>
  <c r="C302" i="11"/>
  <c r="CD301" i="11"/>
  <c r="CB301" i="11"/>
  <c r="BV301" i="11"/>
  <c r="BR301" i="11"/>
  <c r="BQ301" i="11"/>
  <c r="E301" i="11"/>
  <c r="CC301" i="11" s="1"/>
  <c r="D301" i="11"/>
  <c r="C301" i="11" s="1"/>
  <c r="CC300" i="11"/>
  <c r="CB300" i="11"/>
  <c r="BR300" i="11"/>
  <c r="BQ300" i="11"/>
  <c r="E300" i="11"/>
  <c r="C300" i="11"/>
  <c r="CB299" i="11"/>
  <c r="BQ299" i="11"/>
  <c r="E299" i="11"/>
  <c r="CH298" i="11"/>
  <c r="CC298" i="11"/>
  <c r="CB298" i="11"/>
  <c r="BW298" i="11"/>
  <c r="BR298" i="11"/>
  <c r="BQ298" i="11"/>
  <c r="E298" i="11"/>
  <c r="C298" i="11"/>
  <c r="CB297" i="11"/>
  <c r="BQ297" i="11"/>
  <c r="E297" i="11"/>
  <c r="CF296" i="11"/>
  <c r="CC296" i="11"/>
  <c r="CB296" i="11"/>
  <c r="BR296" i="11"/>
  <c r="BQ296" i="11"/>
  <c r="E296" i="11"/>
  <c r="C296" i="11"/>
  <c r="CB295" i="11"/>
  <c r="BQ295" i="11"/>
  <c r="E295" i="11"/>
  <c r="CH294" i="11"/>
  <c r="CC294" i="11"/>
  <c r="CB294" i="11"/>
  <c r="BW294" i="11"/>
  <c r="BR294" i="11"/>
  <c r="BQ294" i="11"/>
  <c r="E294" i="11"/>
  <c r="C294" i="11"/>
  <c r="CB293" i="11"/>
  <c r="BV293" i="11"/>
  <c r="BQ293" i="11"/>
  <c r="E293" i="11"/>
  <c r="C293" i="11"/>
  <c r="CF292" i="11"/>
  <c r="CE292" i="11"/>
  <c r="CC292" i="11"/>
  <c r="CB292" i="11"/>
  <c r="BW292" i="11"/>
  <c r="BV292" i="11"/>
  <c r="BU292" i="11"/>
  <c r="BR292" i="11"/>
  <c r="BQ292" i="11"/>
  <c r="E292" i="11"/>
  <c r="C292" i="11"/>
  <c r="AV291" i="11"/>
  <c r="AU291" i="11"/>
  <c r="AT291" i="11"/>
  <c r="AS291" i="11"/>
  <c r="AR291" i="11"/>
  <c r="AQ291" i="11"/>
  <c r="AP291" i="11"/>
  <c r="AO291" i="11"/>
  <c r="AN291" i="11"/>
  <c r="AM291" i="11"/>
  <c r="AL291" i="11"/>
  <c r="AK291" i="11"/>
  <c r="AJ291" i="11"/>
  <c r="AI291" i="11"/>
  <c r="AH291" i="11"/>
  <c r="AG291" i="11"/>
  <c r="AF291" i="11"/>
  <c r="AE291" i="11"/>
  <c r="AD291" i="11"/>
  <c r="AC291" i="11"/>
  <c r="AB291" i="11"/>
  <c r="AA291" i="11"/>
  <c r="Z291" i="11"/>
  <c r="Y291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E291" i="11" s="1"/>
  <c r="C291" i="11" s="1"/>
  <c r="F291" i="11"/>
  <c r="D291" i="11"/>
  <c r="E286" i="11"/>
  <c r="D286" i="11"/>
  <c r="C286" i="11" s="1"/>
  <c r="E285" i="11"/>
  <c r="D285" i="11"/>
  <c r="CC284" i="11"/>
  <c r="BQ284" i="11"/>
  <c r="E284" i="11"/>
  <c r="C284" i="11" s="1"/>
  <c r="D284" i="11"/>
  <c r="CC283" i="11"/>
  <c r="BQ283" i="11"/>
  <c r="E283" i="11"/>
  <c r="D283" i="11"/>
  <c r="C283" i="11"/>
  <c r="CD278" i="11"/>
  <c r="E278" i="11"/>
  <c r="D278" i="11"/>
  <c r="BT278" i="11" s="1"/>
  <c r="CH277" i="11"/>
  <c r="CC277" i="11"/>
  <c r="CB277" i="11"/>
  <c r="BV277" i="11"/>
  <c r="BU277" i="11"/>
  <c r="BS277" i="11"/>
  <c r="BR277" i="11"/>
  <c r="E277" i="11"/>
  <c r="CE277" i="11" s="1"/>
  <c r="D277" i="11"/>
  <c r="BT277" i="11" s="1"/>
  <c r="C277" i="11"/>
  <c r="CI276" i="11"/>
  <c r="CE276" i="11"/>
  <c r="CC276" i="11"/>
  <c r="CB276" i="11"/>
  <c r="BV276" i="11"/>
  <c r="BU276" i="11"/>
  <c r="BS276" i="11"/>
  <c r="BR276" i="11"/>
  <c r="E276" i="11"/>
  <c r="D276" i="11"/>
  <c r="CD276" i="11" s="1"/>
  <c r="C276" i="11"/>
  <c r="CI275" i="11"/>
  <c r="CE275" i="11"/>
  <c r="CC275" i="11"/>
  <c r="CB275" i="11"/>
  <c r="BV275" i="11"/>
  <c r="BU275" i="11"/>
  <c r="BS275" i="11"/>
  <c r="BR275" i="11"/>
  <c r="E275" i="11"/>
  <c r="D275" i="11"/>
  <c r="CD275" i="11" s="1"/>
  <c r="C275" i="11"/>
  <c r="CI274" i="11"/>
  <c r="CE274" i="11"/>
  <c r="CC274" i="11"/>
  <c r="CB274" i="11"/>
  <c r="BV274" i="11"/>
  <c r="BU274" i="11"/>
  <c r="BS274" i="11"/>
  <c r="BR274" i="11"/>
  <c r="E274" i="11"/>
  <c r="D274" i="11"/>
  <c r="CD274" i="11" s="1"/>
  <c r="C274" i="11"/>
  <c r="CI273" i="11"/>
  <c r="CE273" i="11"/>
  <c r="CC273" i="11"/>
  <c r="CB273" i="11"/>
  <c r="BV273" i="11"/>
  <c r="BU273" i="11"/>
  <c r="BS273" i="11"/>
  <c r="BR273" i="11"/>
  <c r="E273" i="11"/>
  <c r="D273" i="11"/>
  <c r="CD273" i="11" s="1"/>
  <c r="C273" i="11"/>
  <c r="CI272" i="11"/>
  <c r="CE272" i="11"/>
  <c r="CC272" i="11"/>
  <c r="CB272" i="11"/>
  <c r="BV272" i="11"/>
  <c r="BU272" i="11"/>
  <c r="BS272" i="11"/>
  <c r="BR272" i="11"/>
  <c r="E272" i="11"/>
  <c r="D272" i="11"/>
  <c r="CD272" i="11" s="1"/>
  <c r="C272" i="11"/>
  <c r="CI271" i="11"/>
  <c r="CE271" i="11"/>
  <c r="CC271" i="11"/>
  <c r="CB271" i="11"/>
  <c r="BV271" i="11"/>
  <c r="BU271" i="11"/>
  <c r="BS271" i="11"/>
  <c r="BR271" i="11"/>
  <c r="E271" i="11"/>
  <c r="D271" i="11"/>
  <c r="CD271" i="11" s="1"/>
  <c r="C271" i="11"/>
  <c r="CI270" i="11"/>
  <c r="CE270" i="11"/>
  <c r="CC270" i="11"/>
  <c r="CB270" i="11"/>
  <c r="BV270" i="11"/>
  <c r="BU270" i="11"/>
  <c r="BS270" i="11"/>
  <c r="BR270" i="11"/>
  <c r="E270" i="11"/>
  <c r="D270" i="11"/>
  <c r="CD270" i="11" s="1"/>
  <c r="C270" i="11"/>
  <c r="CI269" i="11"/>
  <c r="CE269" i="11"/>
  <c r="CC269" i="11"/>
  <c r="CB269" i="11"/>
  <c r="BV269" i="11"/>
  <c r="BU269" i="11"/>
  <c r="BS269" i="11"/>
  <c r="BR269" i="11"/>
  <c r="E269" i="11"/>
  <c r="D269" i="11"/>
  <c r="CD269" i="11" s="1"/>
  <c r="C269" i="11"/>
  <c r="CI268" i="11"/>
  <c r="CE268" i="11"/>
  <c r="CC268" i="11"/>
  <c r="CB268" i="11"/>
  <c r="BV268" i="11"/>
  <c r="BU268" i="11"/>
  <c r="BS268" i="11"/>
  <c r="BR268" i="11"/>
  <c r="E268" i="11"/>
  <c r="D268" i="11"/>
  <c r="CD268" i="11" s="1"/>
  <c r="C268" i="11"/>
  <c r="CI267" i="11"/>
  <c r="CE267" i="11"/>
  <c r="CC267" i="11"/>
  <c r="CB267" i="11"/>
  <c r="BV267" i="11"/>
  <c r="BU267" i="11"/>
  <c r="BS267" i="11"/>
  <c r="BR267" i="11"/>
  <c r="E267" i="11"/>
  <c r="D267" i="11"/>
  <c r="CD267" i="11" s="1"/>
  <c r="C267" i="11"/>
  <c r="CE266" i="11"/>
  <c r="BU266" i="11"/>
  <c r="BT266" i="11"/>
  <c r="E266" i="11"/>
  <c r="D266" i="11"/>
  <c r="CD266" i="11" s="1"/>
  <c r="C266" i="11"/>
  <c r="CF265" i="11"/>
  <c r="CE265" i="11"/>
  <c r="BX265" i="11"/>
  <c r="BU265" i="11"/>
  <c r="BT265" i="11"/>
  <c r="E265" i="11"/>
  <c r="D265" i="11"/>
  <c r="CD265" i="11" s="1"/>
  <c r="C265" i="11"/>
  <c r="CI265" i="11" s="1"/>
  <c r="CE264" i="11"/>
  <c r="BW264" i="11"/>
  <c r="BU264" i="11"/>
  <c r="BT264" i="11"/>
  <c r="E264" i="11"/>
  <c r="D264" i="11"/>
  <c r="CD264" i="11" s="1"/>
  <c r="C264" i="11"/>
  <c r="CI264" i="11" s="1"/>
  <c r="CE263" i="11"/>
  <c r="CC263" i="11"/>
  <c r="CB263" i="11"/>
  <c r="BU263" i="11"/>
  <c r="BS263" i="11"/>
  <c r="BR263" i="11"/>
  <c r="E263" i="11"/>
  <c r="D263" i="11"/>
  <c r="CD263" i="11" s="1"/>
  <c r="C263" i="11"/>
  <c r="CE262" i="11"/>
  <c r="CC262" i="11"/>
  <c r="CB262" i="11"/>
  <c r="BU262" i="11"/>
  <c r="BS262" i="11"/>
  <c r="BR262" i="11"/>
  <c r="E262" i="11"/>
  <c r="D262" i="11"/>
  <c r="CD262" i="11" s="1"/>
  <c r="C262" i="11"/>
  <c r="CF261" i="11"/>
  <c r="CE261" i="11"/>
  <c r="CC261" i="11"/>
  <c r="CB261" i="11"/>
  <c r="BY261" i="11"/>
  <c r="BU261" i="11"/>
  <c r="BS261" i="11"/>
  <c r="BR261" i="11"/>
  <c r="E261" i="11"/>
  <c r="D261" i="11"/>
  <c r="CD261" i="11" s="1"/>
  <c r="C261" i="11"/>
  <c r="CF260" i="11"/>
  <c r="CE260" i="11"/>
  <c r="CC260" i="11"/>
  <c r="CB260" i="11"/>
  <c r="BY260" i="11"/>
  <c r="BU260" i="11"/>
  <c r="BS260" i="11"/>
  <c r="BR260" i="11"/>
  <c r="E260" i="11"/>
  <c r="D260" i="11"/>
  <c r="CD260" i="11" s="1"/>
  <c r="C260" i="11"/>
  <c r="CE259" i="11"/>
  <c r="CC259" i="11"/>
  <c r="CB259" i="11"/>
  <c r="BU259" i="11"/>
  <c r="BS259" i="11"/>
  <c r="BR259" i="11"/>
  <c r="E259" i="11"/>
  <c r="D259" i="11"/>
  <c r="CD259" i="11" s="1"/>
  <c r="C259" i="11"/>
  <c r="BU258" i="11"/>
  <c r="E258" i="11"/>
  <c r="D258" i="11"/>
  <c r="CH257" i="11"/>
  <c r="CE257" i="11"/>
  <c r="CD257" i="11"/>
  <c r="CB257" i="11"/>
  <c r="BV257" i="11"/>
  <c r="BR257" i="11"/>
  <c r="E257" i="11"/>
  <c r="BU257" i="11" s="1"/>
  <c r="D257" i="11"/>
  <c r="BT257" i="11" s="1"/>
  <c r="C257" i="11"/>
  <c r="CE256" i="11"/>
  <c r="BT256" i="11"/>
  <c r="E256" i="11"/>
  <c r="D256" i="11"/>
  <c r="CE255" i="11"/>
  <c r="CD255" i="11"/>
  <c r="CB255" i="11"/>
  <c r="BR255" i="11"/>
  <c r="E255" i="11"/>
  <c r="BU255" i="11" s="1"/>
  <c r="D255" i="11"/>
  <c r="BT255" i="11" s="1"/>
  <c r="C255" i="11"/>
  <c r="CG254" i="11"/>
  <c r="CE254" i="11"/>
  <c r="CC254" i="11"/>
  <c r="CB254" i="11"/>
  <c r="BW254" i="11"/>
  <c r="BU254" i="11"/>
  <c r="BS254" i="11"/>
  <c r="BR254" i="11"/>
  <c r="E254" i="11"/>
  <c r="D254" i="11"/>
  <c r="C254" i="11"/>
  <c r="CE253" i="11"/>
  <c r="CC253" i="11"/>
  <c r="CB253" i="11"/>
  <c r="BU253" i="11"/>
  <c r="BS253" i="11"/>
  <c r="BR253" i="11"/>
  <c r="E253" i="11"/>
  <c r="D253" i="11"/>
  <c r="C253" i="11"/>
  <c r="CE252" i="11"/>
  <c r="CC252" i="11"/>
  <c r="CB252" i="11"/>
  <c r="BU252" i="11"/>
  <c r="BS252" i="11"/>
  <c r="BR252" i="11"/>
  <c r="E252" i="11"/>
  <c r="D252" i="11"/>
  <c r="C252" i="11"/>
  <c r="CG251" i="11"/>
  <c r="CE251" i="11"/>
  <c r="CC251" i="11"/>
  <c r="CB251" i="11"/>
  <c r="BW251" i="11"/>
  <c r="BU251" i="11"/>
  <c r="BS251" i="11"/>
  <c r="BR251" i="11"/>
  <c r="E251" i="11"/>
  <c r="D251" i="11"/>
  <c r="C251" i="11"/>
  <c r="CG250" i="11"/>
  <c r="CE250" i="11"/>
  <c r="CC250" i="11"/>
  <c r="CB250" i="11"/>
  <c r="BW250" i="11"/>
  <c r="BU250" i="11"/>
  <c r="BS250" i="11"/>
  <c r="BR250" i="11"/>
  <c r="E250" i="11"/>
  <c r="D250" i="11"/>
  <c r="C250" i="11"/>
  <c r="CE249" i="11"/>
  <c r="CC249" i="11"/>
  <c r="CB249" i="11"/>
  <c r="BU249" i="11"/>
  <c r="BS249" i="11"/>
  <c r="BR249" i="11"/>
  <c r="E249" i="11"/>
  <c r="D249" i="11"/>
  <c r="C249" i="11"/>
  <c r="CE248" i="11"/>
  <c r="CC248" i="11"/>
  <c r="CB248" i="11"/>
  <c r="BU248" i="11"/>
  <c r="BS248" i="11"/>
  <c r="BR248" i="11"/>
  <c r="E248" i="11"/>
  <c r="D248" i="11"/>
  <c r="C248" i="11"/>
  <c r="CG247" i="11"/>
  <c r="CE247" i="11"/>
  <c r="CC247" i="11"/>
  <c r="CB247" i="11"/>
  <c r="BW247" i="11"/>
  <c r="BU247" i="11"/>
  <c r="BS247" i="11"/>
  <c r="BR247" i="11"/>
  <c r="E247" i="11"/>
  <c r="D247" i="11"/>
  <c r="C247" i="11"/>
  <c r="CG246" i="11"/>
  <c r="CE246" i="11"/>
  <c r="CC246" i="11"/>
  <c r="CB246" i="11"/>
  <c r="BW246" i="11"/>
  <c r="BU246" i="11"/>
  <c r="BS246" i="11"/>
  <c r="BR246" i="11"/>
  <c r="E246" i="11"/>
  <c r="D246" i="11"/>
  <c r="C246" i="11"/>
  <c r="CE245" i="11"/>
  <c r="CD245" i="11"/>
  <c r="BR245" i="11"/>
  <c r="E245" i="11"/>
  <c r="CE244" i="11"/>
  <c r="CC244" i="11"/>
  <c r="CB244" i="11"/>
  <c r="BU244" i="11"/>
  <c r="BS244" i="11"/>
  <c r="BR244" i="11"/>
  <c r="E244" i="11"/>
  <c r="D244" i="11"/>
  <c r="CE243" i="11"/>
  <c r="CC243" i="11"/>
  <c r="CB243" i="11"/>
  <c r="BU243" i="11"/>
  <c r="BS243" i="11"/>
  <c r="BR243" i="11"/>
  <c r="E243" i="11"/>
  <c r="D243" i="11"/>
  <c r="CE242" i="11"/>
  <c r="CC242" i="11"/>
  <c r="CB242" i="11"/>
  <c r="BU242" i="11"/>
  <c r="BS242" i="11"/>
  <c r="BR242" i="11"/>
  <c r="E242" i="11"/>
  <c r="D242" i="11"/>
  <c r="CE241" i="11"/>
  <c r="CC241" i="11"/>
  <c r="CB241" i="11"/>
  <c r="BU241" i="11"/>
  <c r="BS241" i="11"/>
  <c r="BR241" i="11"/>
  <c r="E241" i="11"/>
  <c r="D241" i="11"/>
  <c r="CE240" i="11"/>
  <c r="CC240" i="11"/>
  <c r="CB240" i="11"/>
  <c r="BU240" i="11"/>
  <c r="BS240" i="11"/>
  <c r="BR240" i="11"/>
  <c r="E240" i="11"/>
  <c r="D240" i="11"/>
  <c r="CE239" i="11"/>
  <c r="CC239" i="11"/>
  <c r="CB239" i="11"/>
  <c r="BU239" i="11"/>
  <c r="BS239" i="11"/>
  <c r="BR239" i="11"/>
  <c r="E239" i="11"/>
  <c r="D239" i="11"/>
  <c r="CE238" i="11"/>
  <c r="CC238" i="11"/>
  <c r="CB238" i="11"/>
  <c r="BU238" i="11"/>
  <c r="BS238" i="11"/>
  <c r="BR238" i="11"/>
  <c r="E238" i="11"/>
  <c r="D238" i="11"/>
  <c r="CE237" i="11"/>
  <c r="CC237" i="11"/>
  <c r="CB237" i="11"/>
  <c r="BU237" i="11"/>
  <c r="BS237" i="11"/>
  <c r="BR237" i="11"/>
  <c r="E237" i="11"/>
  <c r="D237" i="11"/>
  <c r="CE236" i="11"/>
  <c r="CC236" i="11"/>
  <c r="CB236" i="11"/>
  <c r="BU236" i="11"/>
  <c r="BS236" i="11"/>
  <c r="BR236" i="11"/>
  <c r="E236" i="11"/>
  <c r="D236" i="11"/>
  <c r="CE234" i="11"/>
  <c r="CC234" i="11"/>
  <c r="CB234" i="11"/>
  <c r="BU234" i="11"/>
  <c r="BS234" i="11"/>
  <c r="BR234" i="11"/>
  <c r="E234" i="11"/>
  <c r="D234" i="11"/>
  <c r="CK230" i="11"/>
  <c r="CI230" i="11"/>
  <c r="CE230" i="11"/>
  <c r="CC230" i="11"/>
  <c r="BZ230" i="11"/>
  <c r="BX230" i="11"/>
  <c r="BT230" i="11"/>
  <c r="BR230" i="11"/>
  <c r="BQ230" i="11"/>
  <c r="E230" i="11"/>
  <c r="CB230" i="11" s="1"/>
  <c r="D230" i="11"/>
  <c r="CK229" i="11"/>
  <c r="CI229" i="11"/>
  <c r="CE229" i="11"/>
  <c r="CC229" i="11"/>
  <c r="BZ229" i="11"/>
  <c r="BX229" i="11"/>
  <c r="BT229" i="11"/>
  <c r="BR229" i="11"/>
  <c r="BQ229" i="11"/>
  <c r="E229" i="11"/>
  <c r="CB229" i="11" s="1"/>
  <c r="D229" i="11"/>
  <c r="CK228" i="11"/>
  <c r="CI228" i="11"/>
  <c r="CE228" i="11"/>
  <c r="CC228" i="11"/>
  <c r="BZ228" i="11"/>
  <c r="BX228" i="11"/>
  <c r="BT228" i="11"/>
  <c r="BR228" i="11"/>
  <c r="BQ228" i="11"/>
  <c r="E228" i="11"/>
  <c r="CB228" i="11" s="1"/>
  <c r="D228" i="11"/>
  <c r="CK227" i="11"/>
  <c r="CI227" i="11"/>
  <c r="CE227" i="11"/>
  <c r="CC227" i="11"/>
  <c r="BZ227" i="11"/>
  <c r="BX227" i="11"/>
  <c r="BT227" i="11"/>
  <c r="BR227" i="11"/>
  <c r="BQ227" i="11"/>
  <c r="E227" i="11"/>
  <c r="CB227" i="11" s="1"/>
  <c r="D227" i="11"/>
  <c r="CK226" i="11"/>
  <c r="CI226" i="11"/>
  <c r="CE226" i="11"/>
  <c r="CC226" i="11"/>
  <c r="BZ226" i="11"/>
  <c r="BX226" i="11"/>
  <c r="BT226" i="11"/>
  <c r="BR226" i="11"/>
  <c r="BQ226" i="11"/>
  <c r="E226" i="11"/>
  <c r="CB226" i="11" s="1"/>
  <c r="D226" i="11"/>
  <c r="CK225" i="11"/>
  <c r="CI225" i="11"/>
  <c r="CE225" i="11"/>
  <c r="CC225" i="11"/>
  <c r="BZ225" i="11"/>
  <c r="BX225" i="11"/>
  <c r="BT225" i="11"/>
  <c r="BR225" i="11"/>
  <c r="BQ225" i="11"/>
  <c r="E225" i="11"/>
  <c r="CB225" i="11" s="1"/>
  <c r="D225" i="11"/>
  <c r="CK224" i="11"/>
  <c r="CI224" i="11"/>
  <c r="CE224" i="11"/>
  <c r="CC224" i="11"/>
  <c r="BZ224" i="11"/>
  <c r="BX224" i="11"/>
  <c r="BT224" i="11"/>
  <c r="BR224" i="11"/>
  <c r="BQ224" i="11"/>
  <c r="E224" i="11"/>
  <c r="CB224" i="11" s="1"/>
  <c r="D224" i="11"/>
  <c r="CK223" i="11"/>
  <c r="CI223" i="11"/>
  <c r="CE223" i="11"/>
  <c r="CC223" i="11"/>
  <c r="BZ223" i="11"/>
  <c r="BX223" i="11"/>
  <c r="BT223" i="11"/>
  <c r="BR223" i="11"/>
  <c r="BQ223" i="11"/>
  <c r="E223" i="11"/>
  <c r="CB223" i="11" s="1"/>
  <c r="D223" i="11"/>
  <c r="CK222" i="11"/>
  <c r="CI222" i="11"/>
  <c r="CE222" i="11"/>
  <c r="CC222" i="11"/>
  <c r="BZ222" i="11"/>
  <c r="BX222" i="11"/>
  <c r="BT222" i="11"/>
  <c r="BR222" i="11"/>
  <c r="BQ222" i="11"/>
  <c r="E222" i="11"/>
  <c r="CB222" i="11" s="1"/>
  <c r="D222" i="11"/>
  <c r="CK221" i="11"/>
  <c r="CI221" i="11"/>
  <c r="CE221" i="11"/>
  <c r="CC221" i="11"/>
  <c r="BZ221" i="11"/>
  <c r="BX221" i="11"/>
  <c r="BT221" i="11"/>
  <c r="BR221" i="11"/>
  <c r="BQ221" i="11"/>
  <c r="E221" i="11"/>
  <c r="CB221" i="11" s="1"/>
  <c r="D221" i="11"/>
  <c r="CK220" i="11"/>
  <c r="CI220" i="11"/>
  <c r="CE220" i="11"/>
  <c r="CC220" i="11"/>
  <c r="BZ220" i="11"/>
  <c r="BX220" i="11"/>
  <c r="BT220" i="11"/>
  <c r="BR220" i="11"/>
  <c r="BQ220" i="11"/>
  <c r="E220" i="11"/>
  <c r="CB220" i="11" s="1"/>
  <c r="D220" i="11"/>
  <c r="CK219" i="11"/>
  <c r="CI219" i="11"/>
  <c r="CE219" i="11"/>
  <c r="CC219" i="11"/>
  <c r="BZ219" i="11"/>
  <c r="BX219" i="11"/>
  <c r="BT219" i="11"/>
  <c r="BR219" i="11"/>
  <c r="BQ219" i="11"/>
  <c r="E219" i="11"/>
  <c r="CB219" i="11" s="1"/>
  <c r="D219" i="11"/>
  <c r="CK218" i="11"/>
  <c r="CI218" i="11"/>
  <c r="CE218" i="11"/>
  <c r="BZ218" i="11"/>
  <c r="BX218" i="11"/>
  <c r="BT218" i="11"/>
  <c r="E218" i="11"/>
  <c r="D218" i="11"/>
  <c r="CK217" i="11"/>
  <c r="CI217" i="11"/>
  <c r="CE217" i="11"/>
  <c r="BZ217" i="11"/>
  <c r="BX217" i="11"/>
  <c r="BT217" i="11"/>
  <c r="E217" i="11"/>
  <c r="D217" i="11"/>
  <c r="CK216" i="11"/>
  <c r="CI216" i="11"/>
  <c r="CH216" i="11"/>
  <c r="CE216" i="11"/>
  <c r="BZ216" i="11"/>
  <c r="BX216" i="11"/>
  <c r="BT216" i="11"/>
  <c r="E216" i="11"/>
  <c r="D216" i="11"/>
  <c r="CK215" i="11"/>
  <c r="CI215" i="11"/>
  <c r="CE215" i="11"/>
  <c r="CC215" i="11"/>
  <c r="BZ215" i="11"/>
  <c r="BX215" i="11"/>
  <c r="BT215" i="11"/>
  <c r="BR215" i="11"/>
  <c r="BQ215" i="11"/>
  <c r="E215" i="11"/>
  <c r="CB215" i="11" s="1"/>
  <c r="D215" i="11"/>
  <c r="CH214" i="11"/>
  <c r="CB214" i="11"/>
  <c r="BT214" i="11"/>
  <c r="E214" i="11"/>
  <c r="D214" i="11"/>
  <c r="BW214" i="11" s="1"/>
  <c r="CJ213" i="11"/>
  <c r="CI213" i="11"/>
  <c r="CE213" i="11"/>
  <c r="CC213" i="11"/>
  <c r="CB213" i="11"/>
  <c r="BX213" i="11"/>
  <c r="BS213" i="11"/>
  <c r="BR213" i="11"/>
  <c r="E213" i="11"/>
  <c r="BQ213" i="11" s="1"/>
  <c r="D213" i="11"/>
  <c r="BT212" i="11"/>
  <c r="E212" i="11"/>
  <c r="D212" i="11"/>
  <c r="BW212" i="11" s="1"/>
  <c r="CJ211" i="11"/>
  <c r="CI211" i="11"/>
  <c r="CE211" i="11"/>
  <c r="CC211" i="11"/>
  <c r="CB211" i="11"/>
  <c r="BX211" i="11"/>
  <c r="BS211" i="11"/>
  <c r="BR211" i="11"/>
  <c r="E211" i="11"/>
  <c r="BQ211" i="11" s="1"/>
  <c r="D211" i="11"/>
  <c r="CK210" i="11"/>
  <c r="CI210" i="11"/>
  <c r="CE210" i="11"/>
  <c r="CB210" i="11"/>
  <c r="BZ210" i="11"/>
  <c r="BS210" i="11"/>
  <c r="BQ210" i="11"/>
  <c r="E210" i="11"/>
  <c r="BX210" i="11" s="1"/>
  <c r="D210" i="11"/>
  <c r="CI209" i="11"/>
  <c r="CH209" i="11"/>
  <c r="CD209" i="11"/>
  <c r="BW209" i="11"/>
  <c r="E209" i="11"/>
  <c r="D209" i="11"/>
  <c r="BS209" i="11" s="1"/>
  <c r="CK208" i="11"/>
  <c r="CJ208" i="11"/>
  <c r="CI208" i="11"/>
  <c r="CE208" i="11"/>
  <c r="CB208" i="11"/>
  <c r="BZ208" i="11"/>
  <c r="BW208" i="11"/>
  <c r="BV208" i="11"/>
  <c r="BQ208" i="11"/>
  <c r="E208" i="11"/>
  <c r="BX208" i="11" s="1"/>
  <c r="D208" i="11"/>
  <c r="C208" i="11"/>
  <c r="CK207" i="11"/>
  <c r="CI207" i="11"/>
  <c r="CE207" i="11"/>
  <c r="BX207" i="11"/>
  <c r="BT207" i="11"/>
  <c r="E207" i="11"/>
  <c r="D207" i="11"/>
  <c r="E206" i="11"/>
  <c r="D206" i="11"/>
  <c r="BW206" i="11" s="1"/>
  <c r="CI205" i="11"/>
  <c r="CE205" i="11"/>
  <c r="CC205" i="11"/>
  <c r="CB205" i="11"/>
  <c r="BX205" i="11"/>
  <c r="BR205" i="11"/>
  <c r="E205" i="11"/>
  <c r="BQ205" i="11" s="1"/>
  <c r="D205" i="11"/>
  <c r="CB204" i="11"/>
  <c r="BT204" i="11"/>
  <c r="E204" i="11"/>
  <c r="D204" i="11"/>
  <c r="BW204" i="11" s="1"/>
  <c r="CJ203" i="11"/>
  <c r="CI203" i="11"/>
  <c r="CE203" i="11"/>
  <c r="CC203" i="11"/>
  <c r="CB203" i="11"/>
  <c r="BX203" i="11"/>
  <c r="BR203" i="11"/>
  <c r="E203" i="11"/>
  <c r="BQ203" i="11" s="1"/>
  <c r="D203" i="11"/>
  <c r="BS203" i="11" s="1"/>
  <c r="CB202" i="11"/>
  <c r="BT202" i="11"/>
  <c r="E202" i="11"/>
  <c r="D202" i="11"/>
  <c r="BW202" i="11" s="1"/>
  <c r="CJ201" i="11"/>
  <c r="CI201" i="11"/>
  <c r="CE201" i="11"/>
  <c r="CC201" i="11"/>
  <c r="CB201" i="11"/>
  <c r="BX201" i="11"/>
  <c r="BS201" i="11"/>
  <c r="BR201" i="11"/>
  <c r="E201" i="11"/>
  <c r="BQ201" i="11" s="1"/>
  <c r="D201" i="11"/>
  <c r="E200" i="11"/>
  <c r="CB200" i="11" s="1"/>
  <c r="D200" i="11"/>
  <c r="BW200" i="11" s="1"/>
  <c r="CI199" i="11"/>
  <c r="CE199" i="11"/>
  <c r="CC199" i="11"/>
  <c r="CB199" i="11"/>
  <c r="BX199" i="11"/>
  <c r="BS199" i="11"/>
  <c r="BR199" i="11"/>
  <c r="E199" i="11"/>
  <c r="BQ199" i="11" s="1"/>
  <c r="D199" i="11"/>
  <c r="E198" i="11"/>
  <c r="D198" i="11"/>
  <c r="BW198" i="11" s="1"/>
  <c r="CK197" i="11"/>
  <c r="CI197" i="11"/>
  <c r="CE197" i="11"/>
  <c r="CC197" i="11"/>
  <c r="CB197" i="11"/>
  <c r="BX197" i="11"/>
  <c r="BR197" i="11"/>
  <c r="BQ197" i="11"/>
  <c r="E197" i="11"/>
  <c r="BZ197" i="11" s="1"/>
  <c r="C197" i="11"/>
  <c r="CK196" i="11"/>
  <c r="CJ196" i="11"/>
  <c r="CH196" i="11"/>
  <c r="CD196" i="11"/>
  <c r="CB196" i="11"/>
  <c r="BY196" i="11"/>
  <c r="BW196" i="11"/>
  <c r="BT196" i="11"/>
  <c r="BS196" i="11"/>
  <c r="E196" i="11"/>
  <c r="D196" i="11"/>
  <c r="CK195" i="11"/>
  <c r="CJ195" i="11"/>
  <c r="CH195" i="11"/>
  <c r="CD195" i="11"/>
  <c r="BY195" i="11"/>
  <c r="BW195" i="11"/>
  <c r="BT195" i="11"/>
  <c r="BS195" i="11"/>
  <c r="E195" i="11"/>
  <c r="D195" i="11"/>
  <c r="CJ194" i="11"/>
  <c r="CH194" i="11"/>
  <c r="CC194" i="11"/>
  <c r="CB194" i="11"/>
  <c r="BX194" i="11"/>
  <c r="BS194" i="11"/>
  <c r="BQ194" i="11"/>
  <c r="E194" i="11"/>
  <c r="D194" i="11"/>
  <c r="BY194" i="11" s="1"/>
  <c r="C194" i="11"/>
  <c r="CK193" i="11"/>
  <c r="CI193" i="11"/>
  <c r="CE193" i="11"/>
  <c r="CD193" i="11"/>
  <c r="CC193" i="11"/>
  <c r="BZ193" i="11"/>
  <c r="BX193" i="11"/>
  <c r="BT193" i="11"/>
  <c r="BR193" i="11"/>
  <c r="BQ193" i="11"/>
  <c r="E193" i="11"/>
  <c r="CB193" i="11" s="1"/>
  <c r="D193" i="11"/>
  <c r="C193" i="11"/>
  <c r="CK192" i="11"/>
  <c r="CI192" i="11"/>
  <c r="CE192" i="11"/>
  <c r="CC192" i="11"/>
  <c r="BZ192" i="11"/>
  <c r="BX192" i="11"/>
  <c r="BT192" i="11"/>
  <c r="BR192" i="11"/>
  <c r="BQ192" i="11"/>
  <c r="E192" i="11"/>
  <c r="CB192" i="11" s="1"/>
  <c r="D192" i="11"/>
  <c r="CK191" i="11"/>
  <c r="CI191" i="11"/>
  <c r="CH191" i="11"/>
  <c r="CE191" i="11"/>
  <c r="CC191" i="11"/>
  <c r="BZ191" i="11"/>
  <c r="BX191" i="11"/>
  <c r="BT191" i="11"/>
  <c r="BR191" i="11"/>
  <c r="BQ191" i="11"/>
  <c r="E191" i="11"/>
  <c r="CB191" i="11" s="1"/>
  <c r="D191" i="11"/>
  <c r="CD191" i="11" s="1"/>
  <c r="CK190" i="11"/>
  <c r="CI190" i="11"/>
  <c r="CH190" i="11"/>
  <c r="CE190" i="11"/>
  <c r="CD190" i="11"/>
  <c r="CC190" i="11"/>
  <c r="BZ190" i="11"/>
  <c r="BX190" i="11"/>
  <c r="BV190" i="11"/>
  <c r="BT190" i="11"/>
  <c r="BR190" i="11"/>
  <c r="BQ190" i="11"/>
  <c r="E190" i="11"/>
  <c r="CB190" i="11" s="1"/>
  <c r="D190" i="11"/>
  <c r="C190" i="11"/>
  <c r="CK189" i="11"/>
  <c r="CI189" i="11"/>
  <c r="CE189" i="11"/>
  <c r="CD189" i="11"/>
  <c r="CC189" i="11"/>
  <c r="BZ189" i="11"/>
  <c r="BX189" i="11"/>
  <c r="BT189" i="11"/>
  <c r="BR189" i="11"/>
  <c r="BQ189" i="11"/>
  <c r="E189" i="11"/>
  <c r="CB189" i="11" s="1"/>
  <c r="D189" i="11"/>
  <c r="CH189" i="11" s="1"/>
  <c r="C189" i="11"/>
  <c r="BU189" i="11" s="1"/>
  <c r="CK188" i="11"/>
  <c r="CI188" i="11"/>
  <c r="CE188" i="11"/>
  <c r="CC188" i="11"/>
  <c r="BZ188" i="11"/>
  <c r="BX188" i="11"/>
  <c r="BT188" i="11"/>
  <c r="BR188" i="11"/>
  <c r="BQ188" i="11"/>
  <c r="E188" i="11"/>
  <c r="CB188" i="11" s="1"/>
  <c r="D188" i="11"/>
  <c r="CK186" i="11"/>
  <c r="CI186" i="11"/>
  <c r="CH186" i="11"/>
  <c r="CE186" i="11"/>
  <c r="CC186" i="11"/>
  <c r="BZ186" i="11"/>
  <c r="BX186" i="11"/>
  <c r="BT186" i="11"/>
  <c r="BR186" i="11"/>
  <c r="BQ186" i="11"/>
  <c r="E186" i="11"/>
  <c r="CB186" i="11" s="1"/>
  <c r="D186" i="11"/>
  <c r="CD186" i="11" s="1"/>
  <c r="BQ180" i="11"/>
  <c r="E180" i="11"/>
  <c r="D180" i="11"/>
  <c r="C180" i="11"/>
  <c r="E179" i="11"/>
  <c r="D179" i="11"/>
  <c r="C179" i="11"/>
  <c r="E178" i="11"/>
  <c r="D178" i="11"/>
  <c r="C178" i="11" s="1"/>
  <c r="E177" i="11"/>
  <c r="D177" i="11"/>
  <c r="C177" i="11" s="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CC175" i="11"/>
  <c r="E175" i="11"/>
  <c r="D175" i="11"/>
  <c r="C175" i="11"/>
  <c r="E174" i="11"/>
  <c r="D174" i="11"/>
  <c r="C174" i="11"/>
  <c r="CC173" i="11"/>
  <c r="E173" i="11"/>
  <c r="E176" i="11" s="1"/>
  <c r="D173" i="11"/>
  <c r="D176" i="11" s="1"/>
  <c r="C173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CC167" i="11"/>
  <c r="E167" i="11"/>
  <c r="D167" i="11"/>
  <c r="C167" i="11"/>
  <c r="E166" i="11"/>
  <c r="D166" i="11"/>
  <c r="C166" i="11"/>
  <c r="CC166" i="11" s="1"/>
  <c r="CC165" i="11"/>
  <c r="E165" i="11"/>
  <c r="D165" i="11"/>
  <c r="C165" i="11"/>
  <c r="E164" i="11"/>
  <c r="E168" i="11" s="1"/>
  <c r="D164" i="11"/>
  <c r="D168" i="11" s="1"/>
  <c r="C164" i="11"/>
  <c r="CC164" i="11" s="1"/>
  <c r="R163" i="11"/>
  <c r="R169" i="11" s="1"/>
  <c r="Q163" i="11"/>
  <c r="Q169" i="11" s="1"/>
  <c r="P163" i="11"/>
  <c r="P169" i="11" s="1"/>
  <c r="O163" i="11"/>
  <c r="O169" i="11" s="1"/>
  <c r="N163" i="11"/>
  <c r="N169" i="11" s="1"/>
  <c r="M163" i="11"/>
  <c r="M169" i="11" s="1"/>
  <c r="L163" i="11"/>
  <c r="L169" i="11" s="1"/>
  <c r="K163" i="11"/>
  <c r="K169" i="11" s="1"/>
  <c r="J163" i="11"/>
  <c r="J169" i="11" s="1"/>
  <c r="I163" i="11"/>
  <c r="I169" i="11" s="1"/>
  <c r="H163" i="11"/>
  <c r="H169" i="11" s="1"/>
  <c r="G163" i="11"/>
  <c r="G169" i="11" s="1"/>
  <c r="F163" i="11"/>
  <c r="F169" i="11" s="1"/>
  <c r="E162" i="11"/>
  <c r="D162" i="11"/>
  <c r="C162" i="11"/>
  <c r="CC161" i="11"/>
  <c r="E161" i="11"/>
  <c r="D161" i="11"/>
  <c r="C161" i="11"/>
  <c r="E160" i="11"/>
  <c r="E163" i="11" s="1"/>
  <c r="E169" i="11" s="1"/>
  <c r="D160" i="11"/>
  <c r="D163" i="11" s="1"/>
  <c r="D169" i="11" s="1"/>
  <c r="C160" i="11"/>
  <c r="O156" i="11"/>
  <c r="L156" i="11"/>
  <c r="K156" i="11"/>
  <c r="H156" i="11"/>
  <c r="G156" i="11"/>
  <c r="O155" i="11"/>
  <c r="N155" i="11"/>
  <c r="M155" i="11"/>
  <c r="L155" i="11"/>
  <c r="K155" i="11"/>
  <c r="J155" i="11"/>
  <c r="I155" i="11"/>
  <c r="H155" i="11"/>
  <c r="G155" i="11"/>
  <c r="F155" i="11"/>
  <c r="E154" i="11"/>
  <c r="D154" i="11"/>
  <c r="E153" i="11"/>
  <c r="D153" i="11"/>
  <c r="E152" i="11"/>
  <c r="D152" i="11"/>
  <c r="E151" i="11"/>
  <c r="E155" i="11" s="1"/>
  <c r="D151" i="11"/>
  <c r="O150" i="11"/>
  <c r="N150" i="11"/>
  <c r="N156" i="11" s="1"/>
  <c r="M150" i="11"/>
  <c r="M156" i="11" s="1"/>
  <c r="L150" i="11"/>
  <c r="K150" i="11"/>
  <c r="J150" i="11"/>
  <c r="J156" i="11" s="1"/>
  <c r="I150" i="11"/>
  <c r="I156" i="11" s="1"/>
  <c r="H150" i="11"/>
  <c r="G150" i="11"/>
  <c r="F150" i="11"/>
  <c r="F156" i="11" s="1"/>
  <c r="E149" i="11"/>
  <c r="D149" i="11"/>
  <c r="CB148" i="11"/>
  <c r="E148" i="11"/>
  <c r="D148" i="11"/>
  <c r="C148" i="11" s="1"/>
  <c r="E147" i="11"/>
  <c r="E150" i="11" s="1"/>
  <c r="D147" i="11"/>
  <c r="D150" i="11" s="1"/>
  <c r="E143" i="11"/>
  <c r="D143" i="11"/>
  <c r="E142" i="11"/>
  <c r="D142" i="11"/>
  <c r="CB141" i="11"/>
  <c r="E141" i="11"/>
  <c r="D141" i="11"/>
  <c r="C141" i="11" s="1"/>
  <c r="CC141" i="11" s="1"/>
  <c r="E140" i="11"/>
  <c r="D140" i="11"/>
  <c r="C140" i="11" s="1"/>
  <c r="E139" i="11"/>
  <c r="D139" i="11"/>
  <c r="E134" i="11"/>
  <c r="D134" i="11"/>
  <c r="C134" i="11"/>
  <c r="E133" i="11"/>
  <c r="D133" i="11"/>
  <c r="E132" i="11"/>
  <c r="D132" i="11"/>
  <c r="C132" i="11"/>
  <c r="E131" i="11"/>
  <c r="D131" i="11"/>
  <c r="E130" i="11"/>
  <c r="D130" i="11"/>
  <c r="C130" i="11"/>
  <c r="E129" i="11"/>
  <c r="D129" i="11"/>
  <c r="E128" i="11"/>
  <c r="D128" i="11"/>
  <c r="C128" i="11"/>
  <c r="E127" i="11"/>
  <c r="D127" i="11"/>
  <c r="E122" i="11"/>
  <c r="D122" i="11"/>
  <c r="CB121" i="11"/>
  <c r="E121" i="11"/>
  <c r="D121" i="11"/>
  <c r="C121" i="11" s="1"/>
  <c r="CC121" i="11" s="1"/>
  <c r="E120" i="11"/>
  <c r="D120" i="11"/>
  <c r="C120" i="11" s="1"/>
  <c r="E119" i="11"/>
  <c r="D119" i="11"/>
  <c r="E118" i="11"/>
  <c r="D118" i="11"/>
  <c r="CB117" i="11"/>
  <c r="E117" i="11"/>
  <c r="D117" i="11"/>
  <c r="C117" i="11" s="1"/>
  <c r="E116" i="11"/>
  <c r="D116" i="11"/>
  <c r="C116" i="11" s="1"/>
  <c r="CC116" i="11" s="1"/>
  <c r="E115" i="11"/>
  <c r="D115" i="11"/>
  <c r="E114" i="11"/>
  <c r="D114" i="11"/>
  <c r="E109" i="11"/>
  <c r="D109" i="11"/>
  <c r="C109" i="11" s="1"/>
  <c r="E108" i="11"/>
  <c r="D108" i="11"/>
  <c r="C108" i="11"/>
  <c r="E107" i="11"/>
  <c r="D107" i="11"/>
  <c r="C107" i="11"/>
  <c r="M106" i="11"/>
  <c r="L106" i="11"/>
  <c r="K106" i="11"/>
  <c r="J106" i="11"/>
  <c r="I106" i="11"/>
  <c r="H106" i="11"/>
  <c r="G106" i="11"/>
  <c r="F106" i="11"/>
  <c r="D106" i="11" s="1"/>
  <c r="E106" i="11"/>
  <c r="E101" i="11"/>
  <c r="D101" i="11"/>
  <c r="C101" i="11" s="1"/>
  <c r="CC101" i="11" s="1"/>
  <c r="E100" i="11"/>
  <c r="D100" i="11"/>
  <c r="E99" i="11"/>
  <c r="D99" i="11"/>
  <c r="CB98" i="11"/>
  <c r="E98" i="11"/>
  <c r="D98" i="11"/>
  <c r="C98" i="11" s="1"/>
  <c r="CC98" i="11" s="1"/>
  <c r="E93" i="11"/>
  <c r="D93" i="11"/>
  <c r="C93" i="11" s="1"/>
  <c r="E92" i="11"/>
  <c r="D92" i="11"/>
  <c r="E91" i="11"/>
  <c r="D91" i="11"/>
  <c r="CB90" i="11"/>
  <c r="E90" i="11"/>
  <c r="D90" i="11"/>
  <c r="C90" i="11" s="1"/>
  <c r="CC90" i="11" s="1"/>
  <c r="C85" i="11"/>
  <c r="CC79" i="11"/>
  <c r="BQ79" i="11"/>
  <c r="C79" i="11"/>
  <c r="CB79" i="11" s="1"/>
  <c r="C78" i="11"/>
  <c r="BR78" i="11" s="1"/>
  <c r="CC77" i="11"/>
  <c r="BQ77" i="11"/>
  <c r="C77" i="11"/>
  <c r="CB77" i="11" s="1"/>
  <c r="CB76" i="11"/>
  <c r="BR76" i="11"/>
  <c r="C76" i="11"/>
  <c r="CC75" i="11"/>
  <c r="BQ75" i="11"/>
  <c r="C75" i="11"/>
  <c r="CB75" i="11" s="1"/>
  <c r="CB74" i="11"/>
  <c r="BR74" i="11"/>
  <c r="C74" i="11"/>
  <c r="CC73" i="11"/>
  <c r="BQ73" i="11"/>
  <c r="C73" i="11"/>
  <c r="CB73" i="11" s="1"/>
  <c r="C72" i="11"/>
  <c r="CC71" i="11"/>
  <c r="BQ71" i="11"/>
  <c r="C71" i="11"/>
  <c r="CB71" i="11" s="1"/>
  <c r="C70" i="11"/>
  <c r="CC69" i="11"/>
  <c r="BQ69" i="11"/>
  <c r="C69" i="11"/>
  <c r="CB69" i="11" s="1"/>
  <c r="CB68" i="11"/>
  <c r="BR68" i="11"/>
  <c r="C68" i="11"/>
  <c r="CC67" i="11"/>
  <c r="BQ67" i="11"/>
  <c r="C67" i="11"/>
  <c r="CB67" i="11" s="1"/>
  <c r="CB66" i="11"/>
  <c r="BR66" i="11"/>
  <c r="C66" i="11"/>
  <c r="CC65" i="11"/>
  <c r="BQ65" i="11"/>
  <c r="C65" i="11"/>
  <c r="CB65" i="11" s="1"/>
  <c r="C64" i="11"/>
  <c r="CB64" i="11" s="1"/>
  <c r="CC63" i="11"/>
  <c r="BQ63" i="11"/>
  <c r="C63" i="11"/>
  <c r="CB63" i="11" s="1"/>
  <c r="C62" i="11"/>
  <c r="BR62" i="11" s="1"/>
  <c r="CC61" i="11"/>
  <c r="BQ61" i="11"/>
  <c r="C61" i="11"/>
  <c r="CB61" i="11" s="1"/>
  <c r="CB60" i="11"/>
  <c r="BR60" i="11"/>
  <c r="C60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C59" i="11" s="1"/>
  <c r="D59" i="11"/>
  <c r="CE55" i="11"/>
  <c r="BS55" i="11"/>
  <c r="C55" i="11"/>
  <c r="CB55" i="11" s="1"/>
  <c r="C54" i="11"/>
  <c r="CC53" i="11"/>
  <c r="CB53" i="11"/>
  <c r="BR53" i="11"/>
  <c r="BQ53" i="11"/>
  <c r="C53" i="11"/>
  <c r="CE53" i="11" s="1"/>
  <c r="CE52" i="11"/>
  <c r="CC52" i="11"/>
  <c r="CB52" i="11"/>
  <c r="BS52" i="11"/>
  <c r="BR52" i="11"/>
  <c r="BQ52" i="11"/>
  <c r="C52" i="11"/>
  <c r="CE51" i="11"/>
  <c r="BS51" i="11"/>
  <c r="C51" i="11"/>
  <c r="C50" i="11"/>
  <c r="CC50" i="11" s="1"/>
  <c r="CC49" i="11"/>
  <c r="CB49" i="11"/>
  <c r="BR49" i="11"/>
  <c r="BQ49" i="11"/>
  <c r="C49" i="11"/>
  <c r="CE49" i="11" s="1"/>
  <c r="CE48" i="11"/>
  <c r="CC48" i="11"/>
  <c r="CB48" i="11"/>
  <c r="BS48" i="11"/>
  <c r="BR48" i="11"/>
  <c r="BQ48" i="11"/>
  <c r="C48" i="11"/>
  <c r="CE47" i="11"/>
  <c r="BS47" i="11"/>
  <c r="C47" i="11"/>
  <c r="C46" i="11"/>
  <c r="CC46" i="11" s="1"/>
  <c r="CC45" i="11"/>
  <c r="CB45" i="11"/>
  <c r="BR45" i="11"/>
  <c r="BQ45" i="11"/>
  <c r="C45" i="11"/>
  <c r="CE45" i="11" s="1"/>
  <c r="CE44" i="11"/>
  <c r="CC44" i="11"/>
  <c r="CB44" i="11"/>
  <c r="BS44" i="11"/>
  <c r="BR44" i="11"/>
  <c r="BQ44" i="11"/>
  <c r="C44" i="11"/>
  <c r="CE43" i="11"/>
  <c r="BS43" i="11"/>
  <c r="C43" i="11"/>
  <c r="C42" i="11"/>
  <c r="CC42" i="11" s="1"/>
  <c r="CC41" i="11"/>
  <c r="CB41" i="11"/>
  <c r="BR41" i="11"/>
  <c r="BQ41" i="11"/>
  <c r="C41" i="11"/>
  <c r="CE41" i="11" s="1"/>
  <c r="CE40" i="11"/>
  <c r="CC40" i="11"/>
  <c r="CB40" i="11"/>
  <c r="BS40" i="11"/>
  <c r="BR40" i="11"/>
  <c r="BQ40" i="11"/>
  <c r="C40" i="11"/>
  <c r="CE39" i="11"/>
  <c r="BS39" i="11"/>
  <c r="C39" i="11"/>
  <c r="CB39" i="11" s="1"/>
  <c r="C38" i="11"/>
  <c r="CC37" i="11"/>
  <c r="CB37" i="11"/>
  <c r="BR37" i="11"/>
  <c r="BQ37" i="11"/>
  <c r="C37" i="11"/>
  <c r="CE37" i="11" s="1"/>
  <c r="CE36" i="11"/>
  <c r="CC36" i="11"/>
  <c r="CB36" i="11"/>
  <c r="BS36" i="11"/>
  <c r="BR36" i="11"/>
  <c r="BQ36" i="11"/>
  <c r="C36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 s="1"/>
  <c r="CD31" i="11"/>
  <c r="CC31" i="11"/>
  <c r="CB31" i="11"/>
  <c r="BS31" i="11"/>
  <c r="BR31" i="11"/>
  <c r="BQ31" i="11"/>
  <c r="G31" i="11"/>
  <c r="CD30" i="11"/>
  <c r="CC30" i="11"/>
  <c r="CB30" i="11"/>
  <c r="BS30" i="11"/>
  <c r="BR30" i="11"/>
  <c r="BQ30" i="11"/>
  <c r="G30" i="11" s="1"/>
  <c r="CD29" i="11"/>
  <c r="CC29" i="11"/>
  <c r="CB29" i="11"/>
  <c r="BS29" i="11"/>
  <c r="BR29" i="11"/>
  <c r="G29" i="11" s="1"/>
  <c r="BQ29" i="11"/>
  <c r="CD28" i="11"/>
  <c r="CC28" i="11"/>
  <c r="CB28" i="11"/>
  <c r="BS28" i="11"/>
  <c r="BR28" i="11"/>
  <c r="BQ28" i="11"/>
  <c r="G28" i="11" s="1"/>
  <c r="CD27" i="11"/>
  <c r="CC27" i="11"/>
  <c r="CB27" i="11"/>
  <c r="BS27" i="11"/>
  <c r="BR27" i="11"/>
  <c r="BQ27" i="11"/>
  <c r="G27" i="11" s="1"/>
  <c r="CD26" i="11"/>
  <c r="CC26" i="11"/>
  <c r="CB26" i="11"/>
  <c r="BS26" i="11"/>
  <c r="BR26" i="11"/>
  <c r="BQ26" i="11"/>
  <c r="G26" i="11" s="1"/>
  <c r="CD25" i="11"/>
  <c r="CC25" i="11"/>
  <c r="CB25" i="11"/>
  <c r="BS25" i="11"/>
  <c r="BR25" i="11"/>
  <c r="BQ25" i="11"/>
  <c r="G25" i="11"/>
  <c r="CD24" i="11"/>
  <c r="CC24" i="11"/>
  <c r="CB24" i="11"/>
  <c r="BS24" i="11"/>
  <c r="BR24" i="11"/>
  <c r="BQ24" i="11"/>
  <c r="CD23" i="11"/>
  <c r="CC23" i="11"/>
  <c r="CB23" i="11"/>
  <c r="BS23" i="11"/>
  <c r="BR23" i="11"/>
  <c r="BQ23" i="11"/>
  <c r="G23" i="11" s="1"/>
  <c r="CD22" i="11"/>
  <c r="CC22" i="11"/>
  <c r="CB22" i="11"/>
  <c r="BS22" i="11"/>
  <c r="BR22" i="11"/>
  <c r="BQ22" i="11"/>
  <c r="G22" i="11"/>
  <c r="CD21" i="11"/>
  <c r="CC21" i="11"/>
  <c r="CB21" i="11"/>
  <c r="BS21" i="11"/>
  <c r="G21" i="11" s="1"/>
  <c r="BR21" i="11"/>
  <c r="BQ21" i="11"/>
  <c r="CD20" i="11"/>
  <c r="CC20" i="11"/>
  <c r="CB20" i="11"/>
  <c r="BS20" i="11"/>
  <c r="BR20" i="11"/>
  <c r="BQ20" i="11"/>
  <c r="CD19" i="11"/>
  <c r="CC19" i="11"/>
  <c r="CB19" i="11"/>
  <c r="BS19" i="11"/>
  <c r="BR19" i="11"/>
  <c r="BQ19" i="11"/>
  <c r="G19" i="11"/>
  <c r="CD18" i="11"/>
  <c r="CC18" i="11"/>
  <c r="CB18" i="11"/>
  <c r="BS18" i="11"/>
  <c r="G18" i="11" s="1"/>
  <c r="BR18" i="11"/>
  <c r="BQ18" i="11"/>
  <c r="C14" i="11"/>
  <c r="CC13" i="11"/>
  <c r="CB13" i="11"/>
  <c r="BR13" i="11"/>
  <c r="C13" i="11"/>
  <c r="CD13" i="11" s="1"/>
  <c r="CD12" i="11"/>
  <c r="CC12" i="11"/>
  <c r="CB12" i="11"/>
  <c r="BS12" i="11"/>
  <c r="BR12" i="11"/>
  <c r="C12" i="11"/>
  <c r="CF11" i="11"/>
  <c r="CE11" i="11"/>
  <c r="CD11" i="11"/>
  <c r="CB11" i="11"/>
  <c r="BU11" i="11"/>
  <c r="BT11" i="11"/>
  <c r="BR11" i="11"/>
  <c r="BQ11" i="11"/>
  <c r="C11" i="11"/>
  <c r="A5" i="11"/>
  <c r="A4" i="11"/>
  <c r="A3" i="11"/>
  <c r="A2" i="11"/>
  <c r="P151" i="13" l="1"/>
  <c r="W337" i="13"/>
  <c r="AX323" i="13"/>
  <c r="AW303" i="13"/>
  <c r="AX200" i="13"/>
  <c r="AX320" i="13"/>
  <c r="AY266" i="13"/>
  <c r="AY251" i="13"/>
  <c r="AX319" i="13"/>
  <c r="AL330" i="13"/>
  <c r="AX206" i="13"/>
  <c r="P152" i="13"/>
  <c r="AX212" i="13"/>
  <c r="AY247" i="13"/>
  <c r="CE300" i="12"/>
  <c r="BV300" i="12"/>
  <c r="CF300" i="12"/>
  <c r="BW300" i="12"/>
  <c r="CH300" i="12"/>
  <c r="BU300" i="12"/>
  <c r="CG300" i="12"/>
  <c r="BT300" i="12"/>
  <c r="CF259" i="12"/>
  <c r="BV259" i="12"/>
  <c r="BX259" i="12"/>
  <c r="CI259" i="12"/>
  <c r="BW259" i="12"/>
  <c r="BY259" i="12"/>
  <c r="CG259" i="12"/>
  <c r="CH259" i="12"/>
  <c r="CF251" i="12"/>
  <c r="BV251" i="12"/>
  <c r="BX251" i="12"/>
  <c r="CI251" i="12"/>
  <c r="BW251" i="12"/>
  <c r="AY251" i="12" s="1"/>
  <c r="BY251" i="12"/>
  <c r="CH251" i="12"/>
  <c r="CG251" i="12"/>
  <c r="CG230" i="12"/>
  <c r="BU230" i="12"/>
  <c r="BV230" i="12"/>
  <c r="CF230" i="12"/>
  <c r="CG228" i="12"/>
  <c r="BU228" i="12"/>
  <c r="BV228" i="12"/>
  <c r="AX228" i="12" s="1"/>
  <c r="CF228" i="12"/>
  <c r="CG226" i="12"/>
  <c r="BU226" i="12"/>
  <c r="BV226" i="12"/>
  <c r="CF226" i="12"/>
  <c r="CG224" i="12"/>
  <c r="BU224" i="12"/>
  <c r="BV224" i="12"/>
  <c r="CF224" i="12"/>
  <c r="CG223" i="12"/>
  <c r="BU223" i="12"/>
  <c r="BV223" i="12"/>
  <c r="AX223" i="12" s="1"/>
  <c r="CF223" i="12"/>
  <c r="CG222" i="12"/>
  <c r="BU222" i="12"/>
  <c r="BV222" i="12"/>
  <c r="CF222" i="12"/>
  <c r="CG220" i="12"/>
  <c r="BU220" i="12"/>
  <c r="BV220" i="12"/>
  <c r="CF220" i="12"/>
  <c r="CG219" i="12"/>
  <c r="BU219" i="12"/>
  <c r="BV219" i="12"/>
  <c r="CF219" i="12"/>
  <c r="CG217" i="12"/>
  <c r="BV217" i="12"/>
  <c r="CF217" i="12"/>
  <c r="BU217" i="12"/>
  <c r="CF209" i="12"/>
  <c r="BV209" i="12"/>
  <c r="AX209" i="12" s="1"/>
  <c r="BU209" i="12"/>
  <c r="CG209" i="12"/>
  <c r="CG203" i="12"/>
  <c r="BV203" i="12"/>
  <c r="AX203" i="12" s="1"/>
  <c r="CF203" i="12"/>
  <c r="BU203" i="12"/>
  <c r="CG201" i="12"/>
  <c r="BV201" i="12"/>
  <c r="CF201" i="12"/>
  <c r="BU201" i="12"/>
  <c r="S13" i="12"/>
  <c r="V41" i="12"/>
  <c r="CH309" i="12"/>
  <c r="BV309" i="12"/>
  <c r="CE309" i="12"/>
  <c r="BW309" i="12"/>
  <c r="CG309" i="12"/>
  <c r="BU309" i="12"/>
  <c r="BT309" i="12"/>
  <c r="AW309" i="12" s="1"/>
  <c r="CF309" i="12"/>
  <c r="CE303" i="12"/>
  <c r="CH303" i="12"/>
  <c r="BU303" i="12"/>
  <c r="BV303" i="12"/>
  <c r="AW303" i="12" s="1"/>
  <c r="CG303" i="12"/>
  <c r="BT303" i="12"/>
  <c r="BW303" i="12"/>
  <c r="CF303" i="12"/>
  <c r="CF252" i="12"/>
  <c r="BV252" i="12"/>
  <c r="CG252" i="12"/>
  <c r="BY252" i="12"/>
  <c r="AY252" i="12" s="1"/>
  <c r="BX252" i="12"/>
  <c r="CI252" i="12"/>
  <c r="BW252" i="12"/>
  <c r="CH252" i="12"/>
  <c r="AP358" i="12"/>
  <c r="AY271" i="12"/>
  <c r="AY267" i="12"/>
  <c r="CI269" i="12"/>
  <c r="BY269" i="12"/>
  <c r="CF269" i="12"/>
  <c r="BV269" i="12"/>
  <c r="AY269" i="12" s="1"/>
  <c r="CH269" i="12"/>
  <c r="BX269" i="12"/>
  <c r="BW269" i="12"/>
  <c r="CG269" i="12"/>
  <c r="CI239" i="12"/>
  <c r="BY239" i="12"/>
  <c r="CF239" i="12"/>
  <c r="BV239" i="12"/>
  <c r="CG239" i="12"/>
  <c r="BW239" i="12"/>
  <c r="BX239" i="12"/>
  <c r="CH239" i="12"/>
  <c r="AX217" i="12"/>
  <c r="CG218" i="12"/>
  <c r="BV218" i="12"/>
  <c r="AX218" i="12" s="1"/>
  <c r="BU218" i="12"/>
  <c r="CF218" i="12"/>
  <c r="AY239" i="12"/>
  <c r="AX226" i="12"/>
  <c r="BV208" i="12"/>
  <c r="CF208" i="12"/>
  <c r="CG208" i="12"/>
  <c r="BU208" i="12"/>
  <c r="AX208" i="12" s="1"/>
  <c r="AS142" i="12"/>
  <c r="P147" i="12"/>
  <c r="AX227" i="12"/>
  <c r="AS143" i="12"/>
  <c r="AF100" i="12"/>
  <c r="V44" i="12"/>
  <c r="V53" i="12"/>
  <c r="S164" i="12"/>
  <c r="R179" i="12"/>
  <c r="AP357" i="12"/>
  <c r="CG304" i="12"/>
  <c r="BU304" i="12"/>
  <c r="CE304" i="12"/>
  <c r="BV304" i="12"/>
  <c r="CF304" i="12"/>
  <c r="BW304" i="12"/>
  <c r="CH304" i="12"/>
  <c r="BT304" i="12"/>
  <c r="AW304" i="12" s="1"/>
  <c r="AY277" i="12"/>
  <c r="AY275" i="12"/>
  <c r="CI268" i="12"/>
  <c r="BY268" i="12"/>
  <c r="CF268" i="12"/>
  <c r="BV268" i="12"/>
  <c r="AY268" i="12" s="1"/>
  <c r="CG268" i="12"/>
  <c r="BW268" i="12"/>
  <c r="CH268" i="12"/>
  <c r="BX268" i="12"/>
  <c r="AY253" i="12"/>
  <c r="CH295" i="12"/>
  <c r="BU295" i="12"/>
  <c r="CE295" i="12"/>
  <c r="BV295" i="12"/>
  <c r="AW295" i="12" s="1"/>
  <c r="CF295" i="12"/>
  <c r="CG295" i="12"/>
  <c r="BT295" i="12"/>
  <c r="BW295" i="12"/>
  <c r="CF250" i="12"/>
  <c r="BV250" i="12"/>
  <c r="CI250" i="12"/>
  <c r="BW250" i="12"/>
  <c r="AY250" i="12" s="1"/>
  <c r="CH250" i="12"/>
  <c r="BX250" i="12"/>
  <c r="BY250" i="12"/>
  <c r="CG250" i="12"/>
  <c r="AL330" i="12"/>
  <c r="AP359" i="12"/>
  <c r="AN346" i="12"/>
  <c r="W336" i="12"/>
  <c r="CF314" i="12"/>
  <c r="BV314" i="12"/>
  <c r="CG314" i="12"/>
  <c r="BS314" i="12"/>
  <c r="AX314" i="12" s="1"/>
  <c r="BU314" i="12"/>
  <c r="CD314" i="12"/>
  <c r="CE314" i="12"/>
  <c r="BT314" i="12"/>
  <c r="AN347" i="12"/>
  <c r="AX320" i="12"/>
  <c r="AP286" i="12"/>
  <c r="AP285" i="12"/>
  <c r="CI270" i="12"/>
  <c r="BY270" i="12"/>
  <c r="CF270" i="12"/>
  <c r="BV270" i="12"/>
  <c r="AY270" i="12" s="1"/>
  <c r="CG270" i="12"/>
  <c r="BW270" i="12"/>
  <c r="BX270" i="12"/>
  <c r="CH270" i="12"/>
  <c r="AY261" i="12"/>
  <c r="CF248" i="12"/>
  <c r="BV248" i="12"/>
  <c r="AY248" i="12" s="1"/>
  <c r="CG248" i="12"/>
  <c r="BY248" i="12"/>
  <c r="CH248" i="12"/>
  <c r="BX248" i="12"/>
  <c r="CI248" i="12"/>
  <c r="BW248" i="12"/>
  <c r="AX322" i="12"/>
  <c r="AP284" i="12"/>
  <c r="AY256" i="12"/>
  <c r="AY259" i="12"/>
  <c r="CG301" i="12"/>
  <c r="BU301" i="12"/>
  <c r="CH301" i="12"/>
  <c r="BV301" i="12"/>
  <c r="CE301" i="12"/>
  <c r="BW301" i="12"/>
  <c r="BT301" i="12"/>
  <c r="CF301" i="12"/>
  <c r="CH255" i="12"/>
  <c r="BW255" i="12"/>
  <c r="CG255" i="12"/>
  <c r="BY255" i="12"/>
  <c r="CF255" i="12"/>
  <c r="BX255" i="12"/>
  <c r="CI255" i="12"/>
  <c r="BV255" i="12"/>
  <c r="CG243" i="12"/>
  <c r="BW243" i="12"/>
  <c r="CI243" i="12"/>
  <c r="BV243" i="12"/>
  <c r="BX243" i="12"/>
  <c r="CH243" i="12"/>
  <c r="BY243" i="12"/>
  <c r="AY243" i="12" s="1"/>
  <c r="CF243" i="12"/>
  <c r="CI234" i="12"/>
  <c r="BY234" i="12"/>
  <c r="CF234" i="12"/>
  <c r="BV234" i="12"/>
  <c r="CG234" i="12"/>
  <c r="BW234" i="12"/>
  <c r="BX234" i="12"/>
  <c r="CH234" i="12"/>
  <c r="CI265" i="12"/>
  <c r="BW265" i="12"/>
  <c r="CF265" i="12"/>
  <c r="BX265" i="12"/>
  <c r="CG265" i="12"/>
  <c r="BV265" i="12"/>
  <c r="AY265" i="12" s="1"/>
  <c r="BY265" i="12"/>
  <c r="CH265" i="12"/>
  <c r="CG242" i="12"/>
  <c r="BW242" i="12"/>
  <c r="AY242" i="12" s="1"/>
  <c r="CI242" i="12"/>
  <c r="BV242" i="12"/>
  <c r="BX242" i="12"/>
  <c r="CH242" i="12"/>
  <c r="BY242" i="12"/>
  <c r="CF242" i="12"/>
  <c r="CF207" i="12"/>
  <c r="BV207" i="12"/>
  <c r="CG207" i="12"/>
  <c r="BU207" i="12"/>
  <c r="CF262" i="12"/>
  <c r="BV262" i="12"/>
  <c r="AY262" i="12" s="1"/>
  <c r="CI262" i="12"/>
  <c r="BW262" i="12"/>
  <c r="CH262" i="12"/>
  <c r="CG262" i="12"/>
  <c r="BY262" i="12"/>
  <c r="BX262" i="12"/>
  <c r="AX225" i="12"/>
  <c r="CF254" i="12"/>
  <c r="BV254" i="12"/>
  <c r="CI254" i="12"/>
  <c r="BW254" i="12"/>
  <c r="CH254" i="12"/>
  <c r="CG254" i="12"/>
  <c r="BX254" i="12"/>
  <c r="BY254" i="12"/>
  <c r="AX207" i="12"/>
  <c r="R173" i="12"/>
  <c r="AJ118" i="12"/>
  <c r="AX222" i="12"/>
  <c r="BU214" i="12"/>
  <c r="CG214" i="12"/>
  <c r="BV214" i="12"/>
  <c r="CF214" i="12"/>
  <c r="AS141" i="12"/>
  <c r="AF98" i="12"/>
  <c r="S160" i="12"/>
  <c r="CI236" i="12"/>
  <c r="BY236" i="12"/>
  <c r="CF236" i="12"/>
  <c r="BV236" i="12"/>
  <c r="AY236" i="12" s="1"/>
  <c r="CH236" i="12"/>
  <c r="BX236" i="12"/>
  <c r="BW236" i="12"/>
  <c r="CG236" i="12"/>
  <c r="BU212" i="12"/>
  <c r="AX212" i="12" s="1"/>
  <c r="CG212" i="12"/>
  <c r="BV212" i="12"/>
  <c r="CF212" i="12"/>
  <c r="CG205" i="12"/>
  <c r="BV205" i="12"/>
  <c r="CF205" i="12"/>
  <c r="BU205" i="12"/>
  <c r="AX205" i="12" s="1"/>
  <c r="AN133" i="12"/>
  <c r="AN131" i="12"/>
  <c r="AN129" i="12"/>
  <c r="AN127" i="12"/>
  <c r="AJ119" i="12"/>
  <c r="V54" i="12"/>
  <c r="V42" i="12"/>
  <c r="CF317" i="12"/>
  <c r="BS317" i="12"/>
  <c r="AX317" i="12" s="1"/>
  <c r="CG317" i="12"/>
  <c r="BT317" i="12"/>
  <c r="CD317" i="12"/>
  <c r="CE317" i="12"/>
  <c r="BU317" i="12"/>
  <c r="BV317" i="12"/>
  <c r="CI240" i="12"/>
  <c r="BY240" i="12"/>
  <c r="CF240" i="12"/>
  <c r="BV240" i="12"/>
  <c r="CH240" i="12"/>
  <c r="BX240" i="12"/>
  <c r="AY240" i="12" s="1"/>
  <c r="CG240" i="12"/>
  <c r="BW240" i="12"/>
  <c r="AX219" i="12"/>
  <c r="AF90" i="12"/>
  <c r="V51" i="12"/>
  <c r="V37" i="12"/>
  <c r="AY234" i="12"/>
  <c r="CG210" i="12"/>
  <c r="BU210" i="12"/>
  <c r="CF210" i="12"/>
  <c r="BV210" i="12"/>
  <c r="AX210" i="12" s="1"/>
  <c r="AN134" i="12"/>
  <c r="CI272" i="12"/>
  <c r="BY272" i="12"/>
  <c r="CF272" i="12"/>
  <c r="BV272" i="12"/>
  <c r="AY272" i="12" s="1"/>
  <c r="CG272" i="12"/>
  <c r="BW272" i="12"/>
  <c r="CH272" i="12"/>
  <c r="BX272" i="12"/>
  <c r="CG308" i="12"/>
  <c r="BU308" i="12"/>
  <c r="AW308" i="12" s="1"/>
  <c r="CH308" i="12"/>
  <c r="BT308" i="12"/>
  <c r="BW308" i="12"/>
  <c r="BV308" i="12"/>
  <c r="CE308" i="12"/>
  <c r="CF308" i="12"/>
  <c r="CE296" i="12"/>
  <c r="BV296" i="12"/>
  <c r="CF296" i="12"/>
  <c r="BW296" i="12"/>
  <c r="CG296" i="12"/>
  <c r="BT296" i="12"/>
  <c r="CH296" i="12"/>
  <c r="BU296" i="12"/>
  <c r="CI263" i="12"/>
  <c r="CF263" i="12"/>
  <c r="BV263" i="12"/>
  <c r="CG263" i="12"/>
  <c r="BX263" i="12"/>
  <c r="BW263" i="12"/>
  <c r="AY263" i="12" s="1"/>
  <c r="CH263" i="12"/>
  <c r="BY263" i="12"/>
  <c r="CI241" i="12"/>
  <c r="BY241" i="12"/>
  <c r="CF241" i="12"/>
  <c r="BV241" i="12"/>
  <c r="CG241" i="12"/>
  <c r="BW241" i="12"/>
  <c r="CH241" i="12"/>
  <c r="BX241" i="12"/>
  <c r="CG229" i="12"/>
  <c r="BU229" i="12"/>
  <c r="BV229" i="12"/>
  <c r="CF229" i="12"/>
  <c r="CG227" i="12"/>
  <c r="BU227" i="12"/>
  <c r="BV227" i="12"/>
  <c r="CF227" i="12"/>
  <c r="CG225" i="12"/>
  <c r="BU225" i="12"/>
  <c r="BV225" i="12"/>
  <c r="CF225" i="12"/>
  <c r="CG221" i="12"/>
  <c r="BU221" i="12"/>
  <c r="BV221" i="12"/>
  <c r="CF221" i="12"/>
  <c r="AX229" i="12"/>
  <c r="CH257" i="12"/>
  <c r="BW257" i="12"/>
  <c r="CG257" i="12"/>
  <c r="BY257" i="12"/>
  <c r="CF257" i="12"/>
  <c r="BX257" i="12"/>
  <c r="CI257" i="12"/>
  <c r="BV257" i="12"/>
  <c r="AY257" i="12" s="1"/>
  <c r="AX230" i="12"/>
  <c r="CG216" i="12"/>
  <c r="CF216" i="12"/>
  <c r="BU216" i="12"/>
  <c r="AX216" i="12" s="1"/>
  <c r="BV216" i="12"/>
  <c r="AW300" i="12"/>
  <c r="CE292" i="12"/>
  <c r="BV292" i="12"/>
  <c r="CF292" i="12"/>
  <c r="BW292" i="12"/>
  <c r="CH292" i="12"/>
  <c r="BU292" i="12"/>
  <c r="CG292" i="12"/>
  <c r="BT292" i="12"/>
  <c r="AW292" i="12" s="1"/>
  <c r="CG306" i="12"/>
  <c r="BU306" i="12"/>
  <c r="BT306" i="12"/>
  <c r="CE306" i="12"/>
  <c r="BV306" i="12"/>
  <c r="AW306" i="12" s="1"/>
  <c r="CF306" i="12"/>
  <c r="BW306" i="12"/>
  <c r="CH306" i="12"/>
  <c r="AW296" i="12"/>
  <c r="CI264" i="12"/>
  <c r="BW264" i="12"/>
  <c r="AY264" i="12" s="1"/>
  <c r="CF264" i="12"/>
  <c r="BX264" i="12"/>
  <c r="CG264" i="12"/>
  <c r="BY264" i="12"/>
  <c r="CH264" i="12"/>
  <c r="BV264" i="12"/>
  <c r="CF247" i="12"/>
  <c r="BV247" i="12"/>
  <c r="AY247" i="12" s="1"/>
  <c r="BX247" i="12"/>
  <c r="CH247" i="12"/>
  <c r="BY247" i="12"/>
  <c r="CI247" i="12"/>
  <c r="BW247" i="12"/>
  <c r="CG247" i="12"/>
  <c r="CG244" i="12"/>
  <c r="BW244" i="12"/>
  <c r="CI244" i="12"/>
  <c r="BV244" i="12"/>
  <c r="AY244" i="12" s="1"/>
  <c r="BX244" i="12"/>
  <c r="CH244" i="12"/>
  <c r="BY244" i="12"/>
  <c r="CF244" i="12"/>
  <c r="AX214" i="12"/>
  <c r="AF99" i="12"/>
  <c r="AJ121" i="12"/>
  <c r="V39" i="12"/>
  <c r="CI266" i="12"/>
  <c r="BW266" i="12"/>
  <c r="CF266" i="12"/>
  <c r="BX266" i="12"/>
  <c r="AY266" i="12" s="1"/>
  <c r="CG266" i="12"/>
  <c r="BV266" i="12"/>
  <c r="BY266" i="12"/>
  <c r="CH266" i="12"/>
  <c r="V50" i="12"/>
  <c r="AN344" i="12"/>
  <c r="AW293" i="12"/>
  <c r="AN349" i="12"/>
  <c r="CF260" i="12"/>
  <c r="BV260" i="12"/>
  <c r="AY260" i="12" s="1"/>
  <c r="CG260" i="12"/>
  <c r="BY260" i="12"/>
  <c r="BX260" i="12"/>
  <c r="CI260" i="12"/>
  <c r="BW260" i="12"/>
  <c r="CH260" i="12"/>
  <c r="AY254" i="12"/>
  <c r="AW301" i="12"/>
  <c r="CH273" i="12"/>
  <c r="CF273" i="12"/>
  <c r="BY273" i="12"/>
  <c r="CG273" i="12"/>
  <c r="BV273" i="12"/>
  <c r="BX273" i="12"/>
  <c r="BW273" i="12"/>
  <c r="AY273" i="12" s="1"/>
  <c r="CI273" i="12"/>
  <c r="CF249" i="12"/>
  <c r="BV249" i="12"/>
  <c r="AY249" i="12" s="1"/>
  <c r="CH249" i="12"/>
  <c r="CG249" i="12"/>
  <c r="BY249" i="12"/>
  <c r="BX249" i="12"/>
  <c r="BW249" i="12"/>
  <c r="CI249" i="12"/>
  <c r="CI237" i="12"/>
  <c r="BY237" i="12"/>
  <c r="CF237" i="12"/>
  <c r="BV237" i="12"/>
  <c r="CG237" i="12"/>
  <c r="BW237" i="12"/>
  <c r="CH237" i="12"/>
  <c r="BX237" i="12"/>
  <c r="AY238" i="12"/>
  <c r="BU215" i="12"/>
  <c r="AX215" i="12" s="1"/>
  <c r="CF215" i="12"/>
  <c r="CG215" i="12"/>
  <c r="BV215" i="12"/>
  <c r="BU213" i="12"/>
  <c r="AX213" i="12" s="1"/>
  <c r="CF213" i="12"/>
  <c r="CG213" i="12"/>
  <c r="BV213" i="12"/>
  <c r="BU211" i="12"/>
  <c r="AX211" i="12" s="1"/>
  <c r="CF211" i="12"/>
  <c r="CG211" i="12"/>
  <c r="BV211" i="12"/>
  <c r="AY255" i="12"/>
  <c r="AY241" i="12"/>
  <c r="AY237" i="12"/>
  <c r="AX221" i="12"/>
  <c r="AX224" i="12"/>
  <c r="AX220" i="12"/>
  <c r="AX201" i="12"/>
  <c r="S167" i="12"/>
  <c r="P149" i="12"/>
  <c r="AJ114" i="12"/>
  <c r="V43" i="12"/>
  <c r="AF101" i="12"/>
  <c r="CG197" i="12"/>
  <c r="BU197" i="12"/>
  <c r="BV197" i="12"/>
  <c r="CF197" i="12"/>
  <c r="B400" i="12" s="1"/>
  <c r="AJ115" i="12"/>
  <c r="V52" i="12"/>
  <c r="V46" i="12"/>
  <c r="V40" i="12"/>
  <c r="S14" i="12"/>
  <c r="S12" i="12"/>
  <c r="P151" i="12"/>
  <c r="P148" i="12"/>
  <c r="V45" i="12"/>
  <c r="CG199" i="12"/>
  <c r="BV199" i="12"/>
  <c r="CF199" i="12"/>
  <c r="BU199" i="12"/>
  <c r="AX199" i="12" s="1"/>
  <c r="AX197" i="12"/>
  <c r="S162" i="12"/>
  <c r="AS140" i="12"/>
  <c r="AF93" i="12"/>
  <c r="AN132" i="12"/>
  <c r="S67" i="11"/>
  <c r="E156" i="11"/>
  <c r="CC177" i="11"/>
  <c r="CB177" i="11"/>
  <c r="BR177" i="11"/>
  <c r="BQ177" i="11"/>
  <c r="R177" i="11" s="1"/>
  <c r="CC178" i="11"/>
  <c r="CB178" i="11"/>
  <c r="BR178" i="11"/>
  <c r="BQ178" i="11"/>
  <c r="R178" i="11" s="1"/>
  <c r="CE14" i="11"/>
  <c r="BU14" i="11"/>
  <c r="BQ14" i="11"/>
  <c r="BT14" i="11"/>
  <c r="CF14" i="11"/>
  <c r="CD38" i="11"/>
  <c r="BT38" i="11"/>
  <c r="CD54" i="11"/>
  <c r="BT54" i="11"/>
  <c r="BU54" i="11"/>
  <c r="CG54" i="11"/>
  <c r="BQ72" i="11"/>
  <c r="S72" i="11" s="1"/>
  <c r="CC72" i="11"/>
  <c r="BR93" i="11"/>
  <c r="BQ93" i="11"/>
  <c r="CC93" i="11"/>
  <c r="BR120" i="11"/>
  <c r="BQ120" i="11"/>
  <c r="AJ120" i="11" s="1"/>
  <c r="CB128" i="11"/>
  <c r="BS128" i="11"/>
  <c r="CB130" i="11"/>
  <c r="BS130" i="11"/>
  <c r="BR130" i="11"/>
  <c r="CB132" i="11"/>
  <c r="BS132" i="11"/>
  <c r="CB134" i="11"/>
  <c r="BS134" i="11"/>
  <c r="BR134" i="11"/>
  <c r="BR140" i="11"/>
  <c r="BQ140" i="11"/>
  <c r="AS140" i="11" s="1"/>
  <c r="CJ188" i="11"/>
  <c r="BW188" i="11"/>
  <c r="BS188" i="11"/>
  <c r="BY188" i="11"/>
  <c r="CJ192" i="11"/>
  <c r="BW192" i="11"/>
  <c r="BS192" i="11"/>
  <c r="BY192" i="11"/>
  <c r="CG193" i="11"/>
  <c r="CF193" i="11"/>
  <c r="CF197" i="11"/>
  <c r="BV197" i="11"/>
  <c r="BU197" i="11"/>
  <c r="BQ198" i="11"/>
  <c r="CE198" i="11"/>
  <c r="BX198" i="11"/>
  <c r="CI198" i="11"/>
  <c r="CC198" i="11"/>
  <c r="BR198" i="11"/>
  <c r="CH205" i="11"/>
  <c r="CD205" i="11"/>
  <c r="BY205" i="11"/>
  <c r="C205" i="11"/>
  <c r="BQ206" i="11"/>
  <c r="CE206" i="11"/>
  <c r="BX206" i="11"/>
  <c r="CI206" i="11"/>
  <c r="CC206" i="11"/>
  <c r="BR206" i="11"/>
  <c r="BZ206" i="11"/>
  <c r="CK206" i="11"/>
  <c r="CB14" i="11"/>
  <c r="CB38" i="11"/>
  <c r="BU39" i="11"/>
  <c r="CG39" i="11"/>
  <c r="CB42" i="11"/>
  <c r="CD43" i="11"/>
  <c r="BT43" i="11"/>
  <c r="BU43" i="11"/>
  <c r="CG43" i="11"/>
  <c r="BQ46" i="11"/>
  <c r="CD47" i="11"/>
  <c r="BT47" i="11"/>
  <c r="BU47" i="11"/>
  <c r="CG47" i="11"/>
  <c r="BQ50" i="11"/>
  <c r="CD51" i="11"/>
  <c r="BT51" i="11"/>
  <c r="BU51" i="11"/>
  <c r="CG51" i="11"/>
  <c r="CB54" i="11"/>
  <c r="BU55" i="11"/>
  <c r="BR64" i="11"/>
  <c r="BQ70" i="11"/>
  <c r="CC70" i="11"/>
  <c r="BR72" i="11"/>
  <c r="BR117" i="11"/>
  <c r="BQ117" i="11"/>
  <c r="CC128" i="11"/>
  <c r="CC132" i="11"/>
  <c r="BR148" i="11"/>
  <c r="BQ148" i="11"/>
  <c r="CB160" i="11"/>
  <c r="BR160" i="11"/>
  <c r="CB162" i="11"/>
  <c r="BR162" i="11"/>
  <c r="BQ164" i="11"/>
  <c r="S164" i="11" s="1"/>
  <c r="BQ166" i="11"/>
  <c r="CB174" i="11"/>
  <c r="BR174" i="11"/>
  <c r="BQ174" i="11"/>
  <c r="R174" i="11" s="1"/>
  <c r="CH188" i="11"/>
  <c r="BY189" i="11"/>
  <c r="CJ193" i="11"/>
  <c r="BW193" i="11"/>
  <c r="BS193" i="11"/>
  <c r="BV194" i="11"/>
  <c r="CG194" i="11"/>
  <c r="BU194" i="11"/>
  <c r="CF194" i="11"/>
  <c r="CH199" i="11"/>
  <c r="CD199" i="11"/>
  <c r="BY199" i="11"/>
  <c r="C199" i="11"/>
  <c r="CJ207" i="11"/>
  <c r="C207" i="11"/>
  <c r="CD207" i="11"/>
  <c r="BW207" i="11"/>
  <c r="CH207" i="11"/>
  <c r="BZ209" i="11"/>
  <c r="BQ209" i="11"/>
  <c r="BT209" i="11"/>
  <c r="CK209" i="11"/>
  <c r="CE209" i="11"/>
  <c r="BX209" i="11"/>
  <c r="CH210" i="11"/>
  <c r="CD210" i="11"/>
  <c r="CJ210" i="11"/>
  <c r="BW210" i="11"/>
  <c r="C210" i="11"/>
  <c r="CJ225" i="11"/>
  <c r="BW225" i="11"/>
  <c r="BS225" i="11"/>
  <c r="CH225" i="11"/>
  <c r="CD225" i="11"/>
  <c r="BY225" i="11"/>
  <c r="C225" i="11"/>
  <c r="CH259" i="11"/>
  <c r="BX259" i="11"/>
  <c r="CG259" i="11"/>
  <c r="BW259" i="11"/>
  <c r="CI259" i="11"/>
  <c r="BV259" i="11"/>
  <c r="CF259" i="11"/>
  <c r="BY259" i="11"/>
  <c r="CH263" i="11"/>
  <c r="BX263" i="11"/>
  <c r="CG263" i="11"/>
  <c r="BW263" i="11"/>
  <c r="CI263" i="11"/>
  <c r="BV263" i="11"/>
  <c r="CF263" i="11"/>
  <c r="BY263" i="11"/>
  <c r="CH266" i="11"/>
  <c r="BV266" i="11"/>
  <c r="CG266" i="11"/>
  <c r="BY266" i="11"/>
  <c r="CF266" i="11"/>
  <c r="BX266" i="11"/>
  <c r="CI266" i="11"/>
  <c r="CE278" i="11"/>
  <c r="BU278" i="11"/>
  <c r="CB278" i="11"/>
  <c r="BS278" i="11"/>
  <c r="C278" i="11"/>
  <c r="BR278" i="11"/>
  <c r="CC278" i="11"/>
  <c r="BS11" i="11"/>
  <c r="S11" i="11" s="1"/>
  <c r="CC11" i="11"/>
  <c r="CE12" i="11"/>
  <c r="BU12" i="11"/>
  <c r="BQ12" i="11"/>
  <c r="BT12" i="11"/>
  <c r="CF12" i="11"/>
  <c r="BS13" i="11"/>
  <c r="BR14" i="11"/>
  <c r="CC14" i="11"/>
  <c r="G24" i="11"/>
  <c r="CD36" i="11"/>
  <c r="BT36" i="11"/>
  <c r="BU36" i="11"/>
  <c r="V36" i="11" s="1"/>
  <c r="CG36" i="11"/>
  <c r="BS37" i="11"/>
  <c r="V37" i="11" s="1"/>
  <c r="BR38" i="11"/>
  <c r="CC38" i="11"/>
  <c r="BQ39" i="11"/>
  <c r="CD40" i="11"/>
  <c r="BT40" i="11"/>
  <c r="BU40" i="11"/>
  <c r="CG40" i="11"/>
  <c r="BS41" i="11"/>
  <c r="BR42" i="11"/>
  <c r="BQ43" i="11"/>
  <c r="V43" i="11" s="1"/>
  <c r="CB43" i="11"/>
  <c r="CD44" i="11"/>
  <c r="BT44" i="11"/>
  <c r="BU44" i="11"/>
  <c r="V44" i="11" s="1"/>
  <c r="CG44" i="11"/>
  <c r="BS45" i="11"/>
  <c r="V45" i="11" s="1"/>
  <c r="BR46" i="11"/>
  <c r="BQ47" i="11"/>
  <c r="CB47" i="11"/>
  <c r="CD48" i="11"/>
  <c r="BT48" i="11"/>
  <c r="BU48" i="11"/>
  <c r="CG48" i="11"/>
  <c r="BS49" i="11"/>
  <c r="V49" i="11" s="1"/>
  <c r="BR50" i="11"/>
  <c r="BQ51" i="11"/>
  <c r="V51" i="11" s="1"/>
  <c r="CB51" i="11"/>
  <c r="CD52" i="11"/>
  <c r="BT52" i="11"/>
  <c r="BU52" i="11"/>
  <c r="V52" i="11" s="1"/>
  <c r="CG52" i="11"/>
  <c r="BS53" i="11"/>
  <c r="V53" i="11" s="1"/>
  <c r="BR54" i="11"/>
  <c r="CC54" i="11"/>
  <c r="BQ55" i="11"/>
  <c r="BQ60" i="11"/>
  <c r="S60" i="11" s="1"/>
  <c r="CC60" i="11"/>
  <c r="BQ68" i="11"/>
  <c r="S68" i="11" s="1"/>
  <c r="CC68" i="11"/>
  <c r="BR70" i="11"/>
  <c r="CB72" i="11"/>
  <c r="BQ76" i="11"/>
  <c r="S76" i="11" s="1"/>
  <c r="CC76" i="11"/>
  <c r="C91" i="11"/>
  <c r="C99" i="11"/>
  <c r="C106" i="11"/>
  <c r="C114" i="11"/>
  <c r="C118" i="11"/>
  <c r="C122" i="11"/>
  <c r="CD128" i="11"/>
  <c r="CD130" i="11"/>
  <c r="CD132" i="11"/>
  <c r="CD134" i="11"/>
  <c r="C142" i="11"/>
  <c r="C149" i="11"/>
  <c r="C151" i="11"/>
  <c r="C152" i="11"/>
  <c r="C153" i="11"/>
  <c r="C154" i="11"/>
  <c r="D155" i="11"/>
  <c r="D156" i="11" s="1"/>
  <c r="CC160" i="11"/>
  <c r="CC162" i="11"/>
  <c r="CC174" i="11"/>
  <c r="C186" i="11"/>
  <c r="CJ190" i="11"/>
  <c r="BW190" i="11"/>
  <c r="BS190" i="11"/>
  <c r="BY190" i="11"/>
  <c r="C191" i="11"/>
  <c r="BU193" i="11"/>
  <c r="CH193" i="11"/>
  <c r="BW194" i="11"/>
  <c r="CD194" i="11"/>
  <c r="CI195" i="11"/>
  <c r="CE195" i="11"/>
  <c r="BZ195" i="11"/>
  <c r="BR195" i="11"/>
  <c r="CC195" i="11"/>
  <c r="BQ195" i="11"/>
  <c r="C195" i="11"/>
  <c r="CB195" i="11"/>
  <c r="BX195" i="11"/>
  <c r="CI196" i="11"/>
  <c r="CE196" i="11"/>
  <c r="BZ196" i="11"/>
  <c r="BR196" i="11"/>
  <c r="BX196" i="11"/>
  <c r="CC196" i="11"/>
  <c r="BQ196" i="11"/>
  <c r="C196" i="11"/>
  <c r="BT198" i="11"/>
  <c r="CH201" i="11"/>
  <c r="CD201" i="11"/>
  <c r="BY201" i="11"/>
  <c r="C201" i="11"/>
  <c r="BW201" i="11"/>
  <c r="BQ202" i="11"/>
  <c r="CE202" i="11"/>
  <c r="BX202" i="11"/>
  <c r="CI202" i="11"/>
  <c r="CC202" i="11"/>
  <c r="BR202" i="11"/>
  <c r="BZ202" i="11"/>
  <c r="CK202" i="11"/>
  <c r="CJ205" i="11"/>
  <c r="BT206" i="11"/>
  <c r="BY207" i="11"/>
  <c r="BY210" i="11"/>
  <c r="CH211" i="11"/>
  <c r="CD211" i="11"/>
  <c r="BY211" i="11"/>
  <c r="C211" i="11"/>
  <c r="BW211" i="11"/>
  <c r="BQ212" i="11"/>
  <c r="CE212" i="11"/>
  <c r="BX212" i="11"/>
  <c r="CI212" i="11"/>
  <c r="CC212" i="11"/>
  <c r="BR212" i="11"/>
  <c r="BZ212" i="11"/>
  <c r="CK212" i="11"/>
  <c r="CJ223" i="11"/>
  <c r="BW223" i="11"/>
  <c r="BS223" i="11"/>
  <c r="CH223" i="11"/>
  <c r="CD223" i="11"/>
  <c r="BY223" i="11"/>
  <c r="C223" i="11"/>
  <c r="CD238" i="11"/>
  <c r="BT238" i="11"/>
  <c r="C238" i="11"/>
  <c r="CD243" i="11"/>
  <c r="BT243" i="11"/>
  <c r="C243" i="11"/>
  <c r="BW266" i="11"/>
  <c r="BU38" i="11"/>
  <c r="CG38" i="11"/>
  <c r="CD42" i="11"/>
  <c r="BT42" i="11"/>
  <c r="BU42" i="11"/>
  <c r="CG42" i="11"/>
  <c r="CD46" i="11"/>
  <c r="BT46" i="11"/>
  <c r="BU46" i="11"/>
  <c r="CG46" i="11"/>
  <c r="CD50" i="11"/>
  <c r="BT50" i="11"/>
  <c r="BU50" i="11"/>
  <c r="CG50" i="11"/>
  <c r="BQ64" i="11"/>
  <c r="CC64" i="11"/>
  <c r="BR101" i="11"/>
  <c r="BQ101" i="11"/>
  <c r="AF101" i="11" s="1"/>
  <c r="BR116" i="11"/>
  <c r="BQ116" i="11"/>
  <c r="AJ116" i="11" s="1"/>
  <c r="CC120" i="11"/>
  <c r="BR128" i="11"/>
  <c r="BR132" i="11"/>
  <c r="CC140" i="11"/>
  <c r="CC179" i="11"/>
  <c r="CB179" i="11"/>
  <c r="BR179" i="11"/>
  <c r="CG189" i="11"/>
  <c r="CF189" i="11"/>
  <c r="AX190" i="11"/>
  <c r="CG197" i="11"/>
  <c r="BZ198" i="11"/>
  <c r="CK198" i="11"/>
  <c r="BW205" i="11"/>
  <c r="CD234" i="11"/>
  <c r="BT234" i="11"/>
  <c r="C234" i="11"/>
  <c r="BQ38" i="11"/>
  <c r="CD39" i="11"/>
  <c r="BT39" i="11"/>
  <c r="BQ42" i="11"/>
  <c r="CB46" i="11"/>
  <c r="CB50" i="11"/>
  <c r="BQ54" i="11"/>
  <c r="CD55" i="11"/>
  <c r="BT55" i="11"/>
  <c r="CG55" i="11"/>
  <c r="BQ62" i="11"/>
  <c r="S62" i="11" s="1"/>
  <c r="CC62" i="11"/>
  <c r="BQ78" i="11"/>
  <c r="S78" i="11" s="1"/>
  <c r="CC78" i="11"/>
  <c r="BR90" i="11"/>
  <c r="BQ90" i="11"/>
  <c r="BR98" i="11"/>
  <c r="BQ98" i="11"/>
  <c r="CC117" i="11"/>
  <c r="BR121" i="11"/>
  <c r="BQ121" i="11"/>
  <c r="AJ121" i="11" s="1"/>
  <c r="CC130" i="11"/>
  <c r="CC134" i="11"/>
  <c r="BR141" i="11"/>
  <c r="BQ141" i="11"/>
  <c r="AS141" i="11" s="1"/>
  <c r="CC148" i="11"/>
  <c r="BQ160" i="11"/>
  <c r="S160" i="11" s="1"/>
  <c r="BQ162" i="11"/>
  <c r="S162" i="11" s="1"/>
  <c r="CB164" i="11"/>
  <c r="BR164" i="11"/>
  <c r="CB166" i="11"/>
  <c r="BR166" i="11"/>
  <c r="C168" i="11"/>
  <c r="C176" i="11"/>
  <c r="CC180" i="11"/>
  <c r="CB180" i="11"/>
  <c r="BR180" i="11"/>
  <c r="R180" i="11" s="1"/>
  <c r="CJ189" i="11"/>
  <c r="BW189" i="11"/>
  <c r="BS189" i="11"/>
  <c r="CG190" i="11"/>
  <c r="CF190" i="11"/>
  <c r="CH192" i="11"/>
  <c r="BY193" i="11"/>
  <c r="CB198" i="11"/>
  <c r="BW199" i="11"/>
  <c r="BQ200" i="11"/>
  <c r="CE200" i="11"/>
  <c r="BX200" i="11"/>
  <c r="CI200" i="11"/>
  <c r="CC200" i="11"/>
  <c r="BR200" i="11"/>
  <c r="BZ200" i="11"/>
  <c r="CK200" i="11"/>
  <c r="CB206" i="11"/>
  <c r="CB209" i="11"/>
  <c r="CE13" i="11"/>
  <c r="BU13" i="11"/>
  <c r="BQ13" i="11"/>
  <c r="BT13" i="11"/>
  <c r="CF13" i="11"/>
  <c r="BS14" i="11"/>
  <c r="CD14" i="11"/>
  <c r="G20" i="11"/>
  <c r="CD37" i="11"/>
  <c r="BT37" i="11"/>
  <c r="BU37" i="11"/>
  <c r="CG37" i="11"/>
  <c r="BS38" i="11"/>
  <c r="CE38" i="11"/>
  <c r="BR39" i="11"/>
  <c r="CC39" i="11"/>
  <c r="V40" i="11"/>
  <c r="CD41" i="11"/>
  <c r="BT41" i="11"/>
  <c r="V41" i="11" s="1"/>
  <c r="BU41" i="11"/>
  <c r="CG41" i="11"/>
  <c r="BS42" i="11"/>
  <c r="CE42" i="11"/>
  <c r="BR43" i="11"/>
  <c r="CC43" i="11"/>
  <c r="CD45" i="11"/>
  <c r="BT45" i="11"/>
  <c r="BU45" i="11"/>
  <c r="CG45" i="11"/>
  <c r="BS46" i="11"/>
  <c r="CE46" i="11"/>
  <c r="BR47" i="11"/>
  <c r="CC47" i="11"/>
  <c r="V48" i="11"/>
  <c r="CD49" i="11"/>
  <c r="BT49" i="11"/>
  <c r="BU49" i="11"/>
  <c r="CG49" i="11"/>
  <c r="BS50" i="11"/>
  <c r="CE50" i="11"/>
  <c r="BR51" i="11"/>
  <c r="CC51" i="11"/>
  <c r="CD53" i="11"/>
  <c r="BT53" i="11"/>
  <c r="BU53" i="11"/>
  <c r="CG53" i="11"/>
  <c r="BS54" i="11"/>
  <c r="CE54" i="11"/>
  <c r="BR55" i="11"/>
  <c r="CC55" i="11"/>
  <c r="CB62" i="11"/>
  <c r="BQ66" i="11"/>
  <c r="S66" i="11" s="1"/>
  <c r="CC66" i="11"/>
  <c r="CB70" i="11"/>
  <c r="BQ74" i="11"/>
  <c r="S74" i="11" s="1"/>
  <c r="CC74" i="11"/>
  <c r="CB78" i="11"/>
  <c r="C92" i="11"/>
  <c r="CB93" i="11"/>
  <c r="C100" i="11"/>
  <c r="CB101" i="11"/>
  <c r="C115" i="11"/>
  <c r="CB116" i="11"/>
  <c r="C119" i="11"/>
  <c r="CB120" i="11"/>
  <c r="C127" i="11"/>
  <c r="BQ128" i="11"/>
  <c r="AN128" i="11" s="1"/>
  <c r="C129" i="11"/>
  <c r="BQ130" i="11"/>
  <c r="AN130" i="11" s="1"/>
  <c r="C131" i="11"/>
  <c r="BQ132" i="11"/>
  <c r="AN132" i="11" s="1"/>
  <c r="C133" i="11"/>
  <c r="BQ134" i="11"/>
  <c r="AN134" i="11" s="1"/>
  <c r="C139" i="11"/>
  <c r="CB140" i="11"/>
  <c r="C143" i="11"/>
  <c r="CB161" i="11"/>
  <c r="BR161" i="11"/>
  <c r="BQ161" i="11"/>
  <c r="S161" i="11" s="1"/>
  <c r="C163" i="11"/>
  <c r="CB165" i="11"/>
  <c r="BR165" i="11"/>
  <c r="BQ165" i="11"/>
  <c r="S165" i="11" s="1"/>
  <c r="CB167" i="11"/>
  <c r="BR167" i="11"/>
  <c r="BQ167" i="11"/>
  <c r="CB173" i="11"/>
  <c r="BR173" i="11"/>
  <c r="BQ173" i="11"/>
  <c r="R173" i="11" s="1"/>
  <c r="CB175" i="11"/>
  <c r="BR175" i="11"/>
  <c r="BQ175" i="11"/>
  <c r="BQ179" i="11"/>
  <c r="R179" i="11" s="1"/>
  <c r="CJ186" i="11"/>
  <c r="BW186" i="11"/>
  <c r="BS186" i="11"/>
  <c r="BY186" i="11"/>
  <c r="C188" i="11"/>
  <c r="CD188" i="11"/>
  <c r="BV189" i="11"/>
  <c r="AX189" i="11" s="1"/>
  <c r="BU190" i="11"/>
  <c r="CJ191" i="11"/>
  <c r="BW191" i="11"/>
  <c r="BS191" i="11"/>
  <c r="BY191" i="11"/>
  <c r="C192" i="11"/>
  <c r="CD192" i="11"/>
  <c r="AX193" i="11"/>
  <c r="BV193" i="11"/>
  <c r="CJ199" i="11"/>
  <c r="BT200" i="11"/>
  <c r="CH203" i="11"/>
  <c r="CD203" i="11"/>
  <c r="BY203" i="11"/>
  <c r="C203" i="11"/>
  <c r="BW203" i="11"/>
  <c r="BQ204" i="11"/>
  <c r="CE204" i="11"/>
  <c r="BX204" i="11"/>
  <c r="CI204" i="11"/>
  <c r="CC204" i="11"/>
  <c r="BR204" i="11"/>
  <c r="BZ204" i="11"/>
  <c r="CK204" i="11"/>
  <c r="BS205" i="11"/>
  <c r="BS207" i="11"/>
  <c r="CG208" i="11"/>
  <c r="BU208" i="11"/>
  <c r="CF208" i="11"/>
  <c r="CB212" i="11"/>
  <c r="CH213" i="11"/>
  <c r="CD213" i="11"/>
  <c r="BY213" i="11"/>
  <c r="C213" i="11"/>
  <c r="BW213" i="11"/>
  <c r="CI214" i="11"/>
  <c r="BQ214" i="11"/>
  <c r="CE214" i="11"/>
  <c r="BX214" i="11"/>
  <c r="CK214" i="11"/>
  <c r="CC214" i="11"/>
  <c r="BR214" i="11"/>
  <c r="BZ214" i="11"/>
  <c r="CJ215" i="11"/>
  <c r="BW215" i="11"/>
  <c r="BS215" i="11"/>
  <c r="BY215" i="11"/>
  <c r="CD215" i="11"/>
  <c r="C215" i="11"/>
  <c r="CH215" i="11"/>
  <c r="CJ216" i="11"/>
  <c r="BY216" i="11"/>
  <c r="BS216" i="11"/>
  <c r="C216" i="11"/>
  <c r="BW216" i="11"/>
  <c r="CD216" i="11"/>
  <c r="CE286" i="11"/>
  <c r="BT286" i="11"/>
  <c r="CC286" i="11"/>
  <c r="BQ286" i="11"/>
  <c r="CB286" i="11"/>
  <c r="BS286" i="11"/>
  <c r="BR286" i="11"/>
  <c r="CD286" i="11"/>
  <c r="BR61" i="11"/>
  <c r="S61" i="11" s="1"/>
  <c r="BR63" i="11"/>
  <c r="S63" i="11" s="1"/>
  <c r="BR65" i="11"/>
  <c r="S65" i="11" s="1"/>
  <c r="BR67" i="11"/>
  <c r="BR69" i="11"/>
  <c r="S69" i="11" s="1"/>
  <c r="BR71" i="11"/>
  <c r="S71" i="11" s="1"/>
  <c r="BR73" i="11"/>
  <c r="S73" i="11" s="1"/>
  <c r="BR75" i="11"/>
  <c r="S75" i="11" s="1"/>
  <c r="BR77" i="11"/>
  <c r="S77" i="11" s="1"/>
  <c r="BR79" i="11"/>
  <c r="S79" i="11" s="1"/>
  <c r="C147" i="11"/>
  <c r="CI194" i="11"/>
  <c r="CE194" i="11"/>
  <c r="BZ194" i="11"/>
  <c r="BR194" i="11"/>
  <c r="AX194" i="11" s="1"/>
  <c r="BT194" i="11"/>
  <c r="CK194" i="11"/>
  <c r="BT199" i="11"/>
  <c r="BZ199" i="11"/>
  <c r="CK199" i="11"/>
  <c r="BT201" i="11"/>
  <c r="BZ201" i="11"/>
  <c r="CK201" i="11"/>
  <c r="BT203" i="11"/>
  <c r="BZ203" i="11"/>
  <c r="CK203" i="11"/>
  <c r="BT205" i="11"/>
  <c r="BZ205" i="11"/>
  <c r="CK205" i="11"/>
  <c r="BZ207" i="11"/>
  <c r="BQ207" i="11"/>
  <c r="CB207" i="11"/>
  <c r="CH208" i="11"/>
  <c r="CD208" i="11"/>
  <c r="BS208" i="11"/>
  <c r="AX208" i="11" s="1"/>
  <c r="BY208" i="11"/>
  <c r="BT211" i="11"/>
  <c r="BZ211" i="11"/>
  <c r="CK211" i="11"/>
  <c r="BT213" i="11"/>
  <c r="BZ213" i="11"/>
  <c r="CK213" i="11"/>
  <c r="CJ219" i="11"/>
  <c r="BW219" i="11"/>
  <c r="BS219" i="11"/>
  <c r="CH219" i="11"/>
  <c r="CD219" i="11"/>
  <c r="BY219" i="11"/>
  <c r="C219" i="11"/>
  <c r="CJ227" i="11"/>
  <c r="BW227" i="11"/>
  <c r="BS227" i="11"/>
  <c r="CH227" i="11"/>
  <c r="CD227" i="11"/>
  <c r="BY227" i="11"/>
  <c r="C227" i="11"/>
  <c r="CD239" i="11"/>
  <c r="BT239" i="11"/>
  <c r="C239" i="11"/>
  <c r="AY247" i="11"/>
  <c r="CH248" i="11"/>
  <c r="BX248" i="11"/>
  <c r="CI248" i="11"/>
  <c r="BV248" i="11"/>
  <c r="AY248" i="11" s="1"/>
  <c r="CF248" i="11"/>
  <c r="BY248" i="11"/>
  <c r="CG248" i="11"/>
  <c r="BW248" i="11"/>
  <c r="CH252" i="11"/>
  <c r="BX252" i="11"/>
  <c r="CI252" i="11"/>
  <c r="BV252" i="11"/>
  <c r="CF252" i="11"/>
  <c r="BY252" i="11"/>
  <c r="CG252" i="11"/>
  <c r="BW252" i="11"/>
  <c r="BR258" i="11"/>
  <c r="CB258" i="11"/>
  <c r="CE258" i="11"/>
  <c r="CF293" i="11"/>
  <c r="CH293" i="11"/>
  <c r="BU293" i="11"/>
  <c r="BW293" i="11"/>
  <c r="CG293" i="11"/>
  <c r="BT293" i="11"/>
  <c r="CE293" i="11"/>
  <c r="CH198" i="11"/>
  <c r="CD198" i="11"/>
  <c r="BY198" i="11"/>
  <c r="C198" i="11"/>
  <c r="BS198" i="11"/>
  <c r="CJ198" i="11"/>
  <c r="CH200" i="11"/>
  <c r="CD200" i="11"/>
  <c r="BY200" i="11"/>
  <c r="C200" i="11"/>
  <c r="BS200" i="11"/>
  <c r="CJ200" i="11"/>
  <c r="CH202" i="11"/>
  <c r="CD202" i="11"/>
  <c r="BY202" i="11"/>
  <c r="C202" i="11"/>
  <c r="BS202" i="11"/>
  <c r="CJ202" i="11"/>
  <c r="CH204" i="11"/>
  <c r="CD204" i="11"/>
  <c r="BY204" i="11"/>
  <c r="C204" i="11"/>
  <c r="BS204" i="11"/>
  <c r="CJ204" i="11"/>
  <c r="CH206" i="11"/>
  <c r="CD206" i="11"/>
  <c r="BY206" i="11"/>
  <c r="C206" i="11"/>
  <c r="BS206" i="11"/>
  <c r="CJ206" i="11"/>
  <c r="CJ209" i="11"/>
  <c r="C209" i="11"/>
  <c r="BY209" i="11"/>
  <c r="CH212" i="11"/>
  <c r="CD212" i="11"/>
  <c r="BY212" i="11"/>
  <c r="C212" i="11"/>
  <c r="BS212" i="11"/>
  <c r="CJ212" i="11"/>
  <c r="CJ214" i="11"/>
  <c r="CD214" i="11"/>
  <c r="BY214" i="11"/>
  <c r="C214" i="11"/>
  <c r="BS214" i="11"/>
  <c r="CJ221" i="11"/>
  <c r="BW221" i="11"/>
  <c r="BS221" i="11"/>
  <c r="CH221" i="11"/>
  <c r="CD221" i="11"/>
  <c r="BY221" i="11"/>
  <c r="C221" i="11"/>
  <c r="CJ229" i="11"/>
  <c r="BW229" i="11"/>
  <c r="BS229" i="11"/>
  <c r="CH229" i="11"/>
  <c r="CD229" i="11"/>
  <c r="BY229" i="11"/>
  <c r="C229" i="11"/>
  <c r="CD242" i="11"/>
  <c r="BT242" i="11"/>
  <c r="C242" i="11"/>
  <c r="CH249" i="11"/>
  <c r="BX249" i="11"/>
  <c r="CI249" i="11"/>
  <c r="BV249" i="11"/>
  <c r="CF249" i="11"/>
  <c r="BY249" i="11"/>
  <c r="CG249" i="11"/>
  <c r="BW249" i="11"/>
  <c r="CH253" i="11"/>
  <c r="BX253" i="11"/>
  <c r="AY253" i="11" s="1"/>
  <c r="CI253" i="11"/>
  <c r="BV253" i="11"/>
  <c r="CF253" i="11"/>
  <c r="BY253" i="11"/>
  <c r="CG253" i="11"/>
  <c r="BW253" i="11"/>
  <c r="CH262" i="11"/>
  <c r="BX262" i="11"/>
  <c r="CG262" i="11"/>
  <c r="BW262" i="11"/>
  <c r="BV262" i="11"/>
  <c r="AY262" i="11" s="1"/>
  <c r="CI262" i="11"/>
  <c r="CF262" i="11"/>
  <c r="BY262" i="11"/>
  <c r="BT197" i="11"/>
  <c r="AX197" i="11" s="1"/>
  <c r="BT208" i="11"/>
  <c r="BT210" i="11"/>
  <c r="CJ218" i="11"/>
  <c r="BY218" i="11"/>
  <c r="CH218" i="11"/>
  <c r="CD218" i="11"/>
  <c r="BW218" i="11"/>
  <c r="BS218" i="11"/>
  <c r="C218" i="11"/>
  <c r="CD236" i="11"/>
  <c r="BT236" i="11"/>
  <c r="C236" i="11"/>
  <c r="CD240" i="11"/>
  <c r="BT240" i="11"/>
  <c r="C240" i="11"/>
  <c r="CD244" i="11"/>
  <c r="BT244" i="11"/>
  <c r="C244" i="11"/>
  <c r="CH247" i="11"/>
  <c r="BX247" i="11"/>
  <c r="CI247" i="11"/>
  <c r="BV247" i="11"/>
  <c r="CF247" i="11"/>
  <c r="BY247" i="11"/>
  <c r="AY250" i="11"/>
  <c r="CH251" i="11"/>
  <c r="BX251" i="11"/>
  <c r="CI251" i="11"/>
  <c r="BV251" i="11"/>
  <c r="CF251" i="11"/>
  <c r="BY251" i="11"/>
  <c r="CF255" i="11"/>
  <c r="BY255" i="11"/>
  <c r="CI255" i="11"/>
  <c r="BX255" i="11"/>
  <c r="CH255" i="11"/>
  <c r="BV255" i="11"/>
  <c r="BW255" i="11"/>
  <c r="AY255" i="11" s="1"/>
  <c r="CG255" i="11"/>
  <c r="CH261" i="11"/>
  <c r="BX261" i="11"/>
  <c r="CG261" i="11"/>
  <c r="BW261" i="11"/>
  <c r="CI261" i="11"/>
  <c r="BV261" i="11"/>
  <c r="AW296" i="11"/>
  <c r="CC299" i="11"/>
  <c r="BR299" i="11"/>
  <c r="C299" i="11"/>
  <c r="CE300" i="11"/>
  <c r="BV300" i="11"/>
  <c r="CG300" i="11"/>
  <c r="BT300" i="11"/>
  <c r="CH300" i="11"/>
  <c r="BW300" i="11"/>
  <c r="CF300" i="11"/>
  <c r="BU300" i="11"/>
  <c r="CE316" i="11"/>
  <c r="BV316" i="11"/>
  <c r="CF316" i="11"/>
  <c r="BU316" i="11"/>
  <c r="AX316" i="11" s="1"/>
  <c r="BS316" i="11"/>
  <c r="CG316" i="11"/>
  <c r="BT316" i="11"/>
  <c r="CD316" i="11"/>
  <c r="CJ217" i="11"/>
  <c r="BY217" i="11"/>
  <c r="CH217" i="11"/>
  <c r="CD217" i="11"/>
  <c r="BW217" i="11"/>
  <c r="BS217" i="11"/>
  <c r="C217" i="11"/>
  <c r="CJ220" i="11"/>
  <c r="BW220" i="11"/>
  <c r="BS220" i="11"/>
  <c r="CH220" i="11"/>
  <c r="CD220" i="11"/>
  <c r="BY220" i="11"/>
  <c r="C220" i="11"/>
  <c r="CJ222" i="11"/>
  <c r="BW222" i="11"/>
  <c r="BS222" i="11"/>
  <c r="CH222" i="11"/>
  <c r="CD222" i="11"/>
  <c r="BY222" i="11"/>
  <c r="C222" i="11"/>
  <c r="CJ224" i="11"/>
  <c r="BW224" i="11"/>
  <c r="BS224" i="11"/>
  <c r="CH224" i="11"/>
  <c r="CD224" i="11"/>
  <c r="BY224" i="11"/>
  <c r="C224" i="11"/>
  <c r="CJ226" i="11"/>
  <c r="BW226" i="11"/>
  <c r="BS226" i="11"/>
  <c r="CH226" i="11"/>
  <c r="CD226" i="11"/>
  <c r="BY226" i="11"/>
  <c r="C226" i="11"/>
  <c r="CJ228" i="11"/>
  <c r="BW228" i="11"/>
  <c r="BS228" i="11"/>
  <c r="CH228" i="11"/>
  <c r="CD228" i="11"/>
  <c r="BY228" i="11"/>
  <c r="C228" i="11"/>
  <c r="CJ230" i="11"/>
  <c r="BW230" i="11"/>
  <c r="BS230" i="11"/>
  <c r="CH230" i="11"/>
  <c r="CD230" i="11"/>
  <c r="BY230" i="11"/>
  <c r="C230" i="11"/>
  <c r="CD237" i="11"/>
  <c r="BT237" i="11"/>
  <c r="C237" i="11"/>
  <c r="CD241" i="11"/>
  <c r="BT241" i="11"/>
  <c r="C241" i="11"/>
  <c r="BS245" i="11"/>
  <c r="CB245" i="11"/>
  <c r="BU245" i="11"/>
  <c r="C245" i="11"/>
  <c r="CC245" i="11"/>
  <c r="CH246" i="11"/>
  <c r="BX246" i="11"/>
  <c r="CI246" i="11"/>
  <c r="BV246" i="11"/>
  <c r="CF246" i="11"/>
  <c r="BY246" i="11"/>
  <c r="CH250" i="11"/>
  <c r="BX250" i="11"/>
  <c r="CI250" i="11"/>
  <c r="BV250" i="11"/>
  <c r="CF250" i="11"/>
  <c r="BY250" i="11"/>
  <c r="CH254" i="11"/>
  <c r="BX254" i="11"/>
  <c r="CI254" i="11"/>
  <c r="BV254" i="11"/>
  <c r="CF254" i="11"/>
  <c r="BY254" i="11"/>
  <c r="CD256" i="11"/>
  <c r="C256" i="11"/>
  <c r="CH260" i="11"/>
  <c r="BX260" i="11"/>
  <c r="CG260" i="11"/>
  <c r="BW260" i="11"/>
  <c r="BV260" i="11"/>
  <c r="AY260" i="11" s="1"/>
  <c r="CI260" i="11"/>
  <c r="CH264" i="11"/>
  <c r="BV264" i="11"/>
  <c r="AY264" i="11" s="1"/>
  <c r="CG264" i="11"/>
  <c r="BY264" i="11"/>
  <c r="BX264" i="11"/>
  <c r="CF264" i="11"/>
  <c r="AY266" i="11"/>
  <c r="AW304" i="11"/>
  <c r="C305" i="11"/>
  <c r="BS305" i="11"/>
  <c r="CD305" i="11"/>
  <c r="BU336" i="11"/>
  <c r="CF336" i="11"/>
  <c r="CD246" i="11"/>
  <c r="BT246" i="11"/>
  <c r="AY246" i="11" s="1"/>
  <c r="CD247" i="11"/>
  <c r="BT247" i="11"/>
  <c r="CD248" i="11"/>
  <c r="BT248" i="11"/>
  <c r="CD249" i="11"/>
  <c r="BT249" i="11"/>
  <c r="AY249" i="11" s="1"/>
  <c r="CD250" i="11"/>
  <c r="BT250" i="11"/>
  <c r="CD251" i="11"/>
  <c r="BT251" i="11"/>
  <c r="AY251" i="11" s="1"/>
  <c r="CD252" i="11"/>
  <c r="BT252" i="11"/>
  <c r="AY252" i="11" s="1"/>
  <c r="CD253" i="11"/>
  <c r="BT253" i="11"/>
  <c r="CD254" i="11"/>
  <c r="BT254" i="11"/>
  <c r="AY254" i="11" s="1"/>
  <c r="BR256" i="11"/>
  <c r="CB256" i="11"/>
  <c r="CF257" i="11"/>
  <c r="BY257" i="11"/>
  <c r="CI257" i="11"/>
  <c r="BX257" i="11"/>
  <c r="CD258" i="11"/>
  <c r="C258" i="11"/>
  <c r="BW265" i="11"/>
  <c r="CH267" i="11"/>
  <c r="BX267" i="11"/>
  <c r="CG267" i="11"/>
  <c r="BW267" i="11"/>
  <c r="BY267" i="11"/>
  <c r="CF267" i="11"/>
  <c r="CH269" i="11"/>
  <c r="BX269" i="11"/>
  <c r="CG269" i="11"/>
  <c r="BW269" i="11"/>
  <c r="BY269" i="11"/>
  <c r="CF269" i="11"/>
  <c r="CH271" i="11"/>
  <c r="BX271" i="11"/>
  <c r="CG271" i="11"/>
  <c r="BW271" i="11"/>
  <c r="BY271" i="11"/>
  <c r="CF271" i="11"/>
  <c r="CH273" i="11"/>
  <c r="BX273" i="11"/>
  <c r="CG273" i="11"/>
  <c r="BW273" i="11"/>
  <c r="BY273" i="11"/>
  <c r="CF273" i="11"/>
  <c r="CH275" i="11"/>
  <c r="BX275" i="11"/>
  <c r="CG275" i="11"/>
  <c r="BW275" i="11"/>
  <c r="BY275" i="11"/>
  <c r="CF275" i="11"/>
  <c r="CI277" i="11"/>
  <c r="BY277" i="11"/>
  <c r="CF277" i="11"/>
  <c r="BX277" i="11"/>
  <c r="BW277" i="11"/>
  <c r="AY277" i="11" s="1"/>
  <c r="CE283" i="11"/>
  <c r="BT283" i="11"/>
  <c r="CB283" i="11"/>
  <c r="BS283" i="11"/>
  <c r="BR283" i="11"/>
  <c r="AP283" i="11" s="1"/>
  <c r="CE284" i="11"/>
  <c r="BT284" i="11"/>
  <c r="BS284" i="11"/>
  <c r="CD284" i="11"/>
  <c r="BR284" i="11"/>
  <c r="AP284" i="11" s="1"/>
  <c r="C285" i="11"/>
  <c r="CC293" i="11"/>
  <c r="BR293" i="11"/>
  <c r="AW293" i="11" s="1"/>
  <c r="CC295" i="11"/>
  <c r="BR295" i="11"/>
  <c r="C295" i="11"/>
  <c r="CE296" i="11"/>
  <c r="BV296" i="11"/>
  <c r="CG296" i="11"/>
  <c r="BT296" i="11"/>
  <c r="CH296" i="11"/>
  <c r="BW296" i="11"/>
  <c r="BU296" i="11"/>
  <c r="CC303" i="11"/>
  <c r="BR303" i="11"/>
  <c r="C303" i="11"/>
  <c r="BR307" i="11"/>
  <c r="C307" i="11"/>
  <c r="CC307" i="11"/>
  <c r="BQ318" i="11"/>
  <c r="CB318" i="11"/>
  <c r="C318" i="11"/>
  <c r="CD319" i="11"/>
  <c r="BT319" i="11"/>
  <c r="CE319" i="11"/>
  <c r="BS319" i="11"/>
  <c r="CG319" i="11"/>
  <c r="BV319" i="11"/>
  <c r="BU319" i="11"/>
  <c r="BU256" i="11"/>
  <c r="BW257" i="11"/>
  <c r="AY257" i="11" s="1"/>
  <c r="CG257" i="11"/>
  <c r="BT258" i="11"/>
  <c r="CH265" i="11"/>
  <c r="BV265" i="11"/>
  <c r="AY265" i="11" s="1"/>
  <c r="CG265" i="11"/>
  <c r="BY265" i="11"/>
  <c r="CH268" i="11"/>
  <c r="BX268" i="11"/>
  <c r="CG268" i="11"/>
  <c r="BW268" i="11"/>
  <c r="BY268" i="11"/>
  <c r="CF268" i="11"/>
  <c r="CH270" i="11"/>
  <c r="BX270" i="11"/>
  <c r="CG270" i="11"/>
  <c r="BW270" i="11"/>
  <c r="BY270" i="11"/>
  <c r="CF270" i="11"/>
  <c r="CH272" i="11"/>
  <c r="BX272" i="11"/>
  <c r="CG272" i="11"/>
  <c r="BW272" i="11"/>
  <c r="BY272" i="11"/>
  <c r="CF272" i="11"/>
  <c r="CH274" i="11"/>
  <c r="BX274" i="11"/>
  <c r="CG274" i="11"/>
  <c r="BW274" i="11"/>
  <c r="BY274" i="11"/>
  <c r="CF274" i="11"/>
  <c r="CH276" i="11"/>
  <c r="BX276" i="11"/>
  <c r="CG276" i="11"/>
  <c r="BW276" i="11"/>
  <c r="BY276" i="11"/>
  <c r="CF276" i="11"/>
  <c r="CG277" i="11"/>
  <c r="CD283" i="11"/>
  <c r="CB284" i="11"/>
  <c r="AW300" i="11"/>
  <c r="CH302" i="11"/>
  <c r="BV302" i="11"/>
  <c r="CG302" i="11"/>
  <c r="CE302" i="11"/>
  <c r="BU302" i="11"/>
  <c r="AW302" i="11" s="1"/>
  <c r="BW302" i="11"/>
  <c r="CF302" i="11"/>
  <c r="CH306" i="11"/>
  <c r="BV306" i="11"/>
  <c r="CE306" i="11"/>
  <c r="BU306" i="11"/>
  <c r="CG306" i="11"/>
  <c r="BW306" i="11"/>
  <c r="CF306" i="11"/>
  <c r="CD277" i="11"/>
  <c r="CG294" i="11"/>
  <c r="BT294" i="11"/>
  <c r="CE294" i="11"/>
  <c r="BV294" i="11"/>
  <c r="CG298" i="11"/>
  <c r="BT298" i="11"/>
  <c r="AW298" i="11" s="1"/>
  <c r="CE298" i="11"/>
  <c r="BV298" i="11"/>
  <c r="BT259" i="11"/>
  <c r="AY259" i="11" s="1"/>
  <c r="BT260" i="11"/>
  <c r="BT261" i="11"/>
  <c r="AY261" i="11" s="1"/>
  <c r="BT262" i="11"/>
  <c r="BT263" i="11"/>
  <c r="AY263" i="11" s="1"/>
  <c r="BT267" i="11"/>
  <c r="BT268" i="11"/>
  <c r="AY268" i="11" s="1"/>
  <c r="BT269" i="11"/>
  <c r="BT270" i="11"/>
  <c r="BT271" i="11"/>
  <c r="BT272" i="11"/>
  <c r="AY272" i="11" s="1"/>
  <c r="BT273" i="11"/>
  <c r="BT274" i="11"/>
  <c r="BT275" i="11"/>
  <c r="BT276" i="11"/>
  <c r="AY276" i="11" s="1"/>
  <c r="CG292" i="11"/>
  <c r="BT292" i="11"/>
  <c r="AW292" i="11" s="1"/>
  <c r="CH292" i="11"/>
  <c r="BU294" i="11"/>
  <c r="CF294" i="11"/>
  <c r="BR297" i="11"/>
  <c r="C297" i="11"/>
  <c r="CC297" i="11"/>
  <c r="BU298" i="11"/>
  <c r="CF298" i="11"/>
  <c r="CF301" i="11"/>
  <c r="BT301" i="11"/>
  <c r="CE301" i="11"/>
  <c r="BW301" i="11"/>
  <c r="CH301" i="11"/>
  <c r="BU301" i="11"/>
  <c r="BS301" i="11"/>
  <c r="AW301" i="11" s="1"/>
  <c r="CG301" i="11"/>
  <c r="AW306" i="11"/>
  <c r="CB330" i="11"/>
  <c r="BQ330" i="11"/>
  <c r="B337" i="11"/>
  <c r="BV337" i="11"/>
  <c r="CC304" i="11"/>
  <c r="BR305" i="11"/>
  <c r="C308" i="11"/>
  <c r="CC308" i="11"/>
  <c r="CC309" i="11"/>
  <c r="BR309" i="11"/>
  <c r="CB314" i="11"/>
  <c r="BQ314" i="11"/>
  <c r="C314" i="11"/>
  <c r="CH304" i="11"/>
  <c r="BV304" i="11"/>
  <c r="BW304" i="11"/>
  <c r="CF304" i="11"/>
  <c r="C320" i="11"/>
  <c r="BR320" i="11"/>
  <c r="C321" i="11"/>
  <c r="BR321" i="11"/>
  <c r="C322" i="11"/>
  <c r="BR322" i="11"/>
  <c r="C323" i="11"/>
  <c r="BR323" i="11"/>
  <c r="C324" i="11"/>
  <c r="BR324" i="11"/>
  <c r="C329" i="11"/>
  <c r="BR329" i="11"/>
  <c r="CC329" i="11"/>
  <c r="C331" i="11"/>
  <c r="BR331" i="11"/>
  <c r="CC331" i="11"/>
  <c r="CE317" i="11"/>
  <c r="BV317" i="11"/>
  <c r="CG317" i="11"/>
  <c r="CB331" i="11"/>
  <c r="BQ331" i="11"/>
  <c r="B336" i="11"/>
  <c r="CG336" i="11"/>
  <c r="C343" i="11"/>
  <c r="C345" i="11"/>
  <c r="C347" i="11"/>
  <c r="C349" i="11"/>
  <c r="C351" i="11"/>
  <c r="C358" i="11"/>
  <c r="C360" i="11"/>
  <c r="C309" i="11"/>
  <c r="C315" i="11"/>
  <c r="BQ315" i="11"/>
  <c r="BT317" i="11"/>
  <c r="AX317" i="11" s="1"/>
  <c r="CD317" i="11"/>
  <c r="CB329" i="11"/>
  <c r="BQ329" i="11"/>
  <c r="C330" i="11"/>
  <c r="C342" i="11"/>
  <c r="C344" i="11"/>
  <c r="C346" i="11"/>
  <c r="C348" i="11"/>
  <c r="C350" i="11"/>
  <c r="C357" i="11"/>
  <c r="C359" i="11"/>
  <c r="O370" i="10"/>
  <c r="N370" i="10"/>
  <c r="M370" i="10"/>
  <c r="L370" i="10"/>
  <c r="K370" i="10"/>
  <c r="J370" i="10"/>
  <c r="I370" i="10"/>
  <c r="H370" i="10"/>
  <c r="G370" i="10"/>
  <c r="F370" i="10"/>
  <c r="E370" i="10"/>
  <c r="D370" i="10"/>
  <c r="C370" i="10"/>
  <c r="B370" i="10"/>
  <c r="B367" i="10"/>
  <c r="B366" i="10"/>
  <c r="B365" i="10"/>
  <c r="AO360" i="10"/>
  <c r="AN360" i="10"/>
  <c r="AM360" i="10"/>
  <c r="AL360" i="10"/>
  <c r="AK360" i="10"/>
  <c r="AJ360" i="10"/>
  <c r="AI360" i="10"/>
  <c r="AH360" i="10"/>
  <c r="AG360" i="10"/>
  <c r="AF360" i="10"/>
  <c r="AE360" i="10"/>
  <c r="AD360" i="10"/>
  <c r="AC360" i="10"/>
  <c r="AB360" i="10"/>
  <c r="AA360" i="10"/>
  <c r="Z360" i="10"/>
  <c r="Y360" i="10"/>
  <c r="X360" i="10"/>
  <c r="W360" i="10"/>
  <c r="V360" i="10"/>
  <c r="U360" i="10"/>
  <c r="T360" i="10"/>
  <c r="S360" i="10"/>
  <c r="R360" i="10"/>
  <c r="Q360" i="10"/>
  <c r="P360" i="10"/>
  <c r="O360" i="10"/>
  <c r="N360" i="10"/>
  <c r="M360" i="10"/>
  <c r="L360" i="10"/>
  <c r="K360" i="10"/>
  <c r="J360" i="10"/>
  <c r="I360" i="10"/>
  <c r="H360" i="10"/>
  <c r="G360" i="10"/>
  <c r="F360" i="10"/>
  <c r="D360" i="10" s="1"/>
  <c r="E360" i="10"/>
  <c r="E359" i="10"/>
  <c r="D359" i="10"/>
  <c r="E358" i="10"/>
  <c r="D358" i="10"/>
  <c r="E357" i="10"/>
  <c r="D357" i="10"/>
  <c r="E351" i="10"/>
  <c r="D351" i="10"/>
  <c r="C351" i="10" s="1"/>
  <c r="E350" i="10"/>
  <c r="D350" i="10"/>
  <c r="C350" i="10" s="1"/>
  <c r="E349" i="10"/>
  <c r="D349" i="10"/>
  <c r="E348" i="10"/>
  <c r="D348" i="10"/>
  <c r="CC347" i="10"/>
  <c r="CB347" i="10"/>
  <c r="E347" i="10"/>
  <c r="D347" i="10"/>
  <c r="C347" i="10" s="1"/>
  <c r="E346" i="10"/>
  <c r="D346" i="10"/>
  <c r="E345" i="10"/>
  <c r="D345" i="10"/>
  <c r="E344" i="10"/>
  <c r="D344" i="10"/>
  <c r="E343" i="10"/>
  <c r="D343" i="10"/>
  <c r="C343" i="10" s="1"/>
  <c r="E342" i="10"/>
  <c r="D342" i="10"/>
  <c r="C342" i="10" s="1"/>
  <c r="CG337" i="10"/>
  <c r="BV337" i="10"/>
  <c r="BU337" i="10"/>
  <c r="D337" i="10"/>
  <c r="CF337" i="10" s="1"/>
  <c r="C337" i="10"/>
  <c r="B337" i="10" s="1"/>
  <c r="CG336" i="10"/>
  <c r="BV336" i="10"/>
  <c r="BU336" i="10"/>
  <c r="D336" i="10"/>
  <c r="CF336" i="10" s="1"/>
  <c r="C336" i="10"/>
  <c r="E331" i="10"/>
  <c r="D331" i="10"/>
  <c r="CC331" i="10" s="1"/>
  <c r="E330" i="10"/>
  <c r="D330" i="10"/>
  <c r="CC330" i="10" s="1"/>
  <c r="E329" i="10"/>
  <c r="D329" i="10"/>
  <c r="CC329" i="10" s="1"/>
  <c r="CC324" i="10"/>
  <c r="E324" i="10"/>
  <c r="D324" i="10"/>
  <c r="BR324" i="10" s="1"/>
  <c r="CC323" i="10"/>
  <c r="CB323" i="10"/>
  <c r="E323" i="10"/>
  <c r="BQ323" i="10" s="1"/>
  <c r="D323" i="10"/>
  <c r="BR323" i="10" s="1"/>
  <c r="CC322" i="10"/>
  <c r="E322" i="10"/>
  <c r="BQ322" i="10" s="1"/>
  <c r="D322" i="10"/>
  <c r="BR322" i="10" s="1"/>
  <c r="CC321" i="10"/>
  <c r="E321" i="10"/>
  <c r="BQ321" i="10" s="1"/>
  <c r="D321" i="10"/>
  <c r="BR321" i="10" s="1"/>
  <c r="E320" i="10"/>
  <c r="D320" i="10"/>
  <c r="CF319" i="10"/>
  <c r="CE319" i="10"/>
  <c r="CC319" i="10"/>
  <c r="BS319" i="10"/>
  <c r="E319" i="10"/>
  <c r="D319" i="10"/>
  <c r="C319" i="10"/>
  <c r="CC318" i="10"/>
  <c r="E318" i="10"/>
  <c r="D318" i="10"/>
  <c r="BR318" i="10" s="1"/>
  <c r="CC317" i="10"/>
  <c r="E317" i="10"/>
  <c r="D317" i="10"/>
  <c r="BR317" i="10" s="1"/>
  <c r="CG316" i="10"/>
  <c r="CC316" i="10"/>
  <c r="CB316" i="10"/>
  <c r="BU316" i="10"/>
  <c r="BQ316" i="10"/>
  <c r="E316" i="10"/>
  <c r="D316" i="10"/>
  <c r="BR316" i="10" s="1"/>
  <c r="C316" i="10"/>
  <c r="CG315" i="10"/>
  <c r="CC315" i="10"/>
  <c r="CB315" i="10"/>
  <c r="BQ315" i="10"/>
  <c r="E315" i="10"/>
  <c r="D315" i="10"/>
  <c r="BR315" i="10" s="1"/>
  <c r="C315" i="10"/>
  <c r="CB314" i="10"/>
  <c r="BS314" i="10"/>
  <c r="BQ314" i="10"/>
  <c r="E314" i="10"/>
  <c r="C314" i="10" s="1"/>
  <c r="CB309" i="10"/>
  <c r="BR309" i="10"/>
  <c r="BQ309" i="10"/>
  <c r="E309" i="10"/>
  <c r="CC309" i="10" s="1"/>
  <c r="D309" i="10"/>
  <c r="CB308" i="10"/>
  <c r="BQ308" i="10"/>
  <c r="E308" i="10"/>
  <c r="D308" i="10"/>
  <c r="CG307" i="10"/>
  <c r="CF307" i="10"/>
  <c r="CC307" i="10"/>
  <c r="CB307" i="10"/>
  <c r="BU307" i="10"/>
  <c r="BT307" i="10"/>
  <c r="BS307" i="10"/>
  <c r="BQ307" i="10"/>
  <c r="E307" i="10"/>
  <c r="BR307" i="10" s="1"/>
  <c r="D307" i="10"/>
  <c r="CD307" i="10" s="1"/>
  <c r="C307" i="10"/>
  <c r="CB306" i="10"/>
  <c r="BQ306" i="10"/>
  <c r="E306" i="10"/>
  <c r="D306" i="10"/>
  <c r="CC305" i="10"/>
  <c r="CB305" i="10"/>
  <c r="BS305" i="10"/>
  <c r="BQ305" i="10"/>
  <c r="E305" i="10"/>
  <c r="BR305" i="10" s="1"/>
  <c r="D305" i="10"/>
  <c r="CD305" i="10" s="1"/>
  <c r="C305" i="10"/>
  <c r="CD304" i="10"/>
  <c r="CB304" i="10"/>
  <c r="BR304" i="10"/>
  <c r="BQ304" i="10"/>
  <c r="E304" i="10"/>
  <c r="CC304" i="10" s="1"/>
  <c r="D304" i="10"/>
  <c r="BS304" i="10" s="1"/>
  <c r="C304" i="10"/>
  <c r="CB303" i="10"/>
  <c r="BS303" i="10"/>
  <c r="BQ303" i="10"/>
  <c r="E303" i="10"/>
  <c r="D303" i="10"/>
  <c r="CD303" i="10" s="1"/>
  <c r="CC302" i="10"/>
  <c r="CB302" i="10"/>
  <c r="BS302" i="10"/>
  <c r="BQ302" i="10"/>
  <c r="E302" i="10"/>
  <c r="BR302" i="10" s="1"/>
  <c r="D302" i="10"/>
  <c r="CF301" i="10"/>
  <c r="CE301" i="10"/>
  <c r="CB301" i="10"/>
  <c r="BW301" i="10"/>
  <c r="BU301" i="10"/>
  <c r="BS301" i="10"/>
  <c r="BQ301" i="10"/>
  <c r="E301" i="10"/>
  <c r="BR301" i="10" s="1"/>
  <c r="D301" i="10"/>
  <c r="CD301" i="10" s="1"/>
  <c r="C301" i="10"/>
  <c r="CC300" i="10"/>
  <c r="CB300" i="10"/>
  <c r="BQ300" i="10"/>
  <c r="E300" i="10"/>
  <c r="CH299" i="10"/>
  <c r="CB299" i="10"/>
  <c r="BR299" i="10"/>
  <c r="BQ299" i="10"/>
  <c r="E299" i="10"/>
  <c r="CC299" i="10" s="1"/>
  <c r="C299" i="10"/>
  <c r="CG298" i="10"/>
  <c r="CB298" i="10"/>
  <c r="BW298" i="10"/>
  <c r="BR298" i="10"/>
  <c r="BQ298" i="10"/>
  <c r="E298" i="10"/>
  <c r="CC298" i="10" s="1"/>
  <c r="C298" i="10"/>
  <c r="CB297" i="10"/>
  <c r="BR297" i="10"/>
  <c r="BQ297" i="10"/>
  <c r="E297" i="10"/>
  <c r="CC297" i="10" s="1"/>
  <c r="C297" i="10"/>
  <c r="CB296" i="10"/>
  <c r="BW296" i="10"/>
  <c r="BR296" i="10"/>
  <c r="BQ296" i="10"/>
  <c r="E296" i="10"/>
  <c r="CC296" i="10" s="1"/>
  <c r="C296" i="10"/>
  <c r="CH295" i="10"/>
  <c r="CE295" i="10"/>
  <c r="CC295" i="10"/>
  <c r="CB295" i="10"/>
  <c r="BV295" i="10"/>
  <c r="BU295" i="10"/>
  <c r="BR295" i="10"/>
  <c r="BQ295" i="10"/>
  <c r="E295" i="10"/>
  <c r="C295" i="10"/>
  <c r="CG295" i="10" s="1"/>
  <c r="CB294" i="10"/>
  <c r="BQ294" i="10"/>
  <c r="E294" i="10"/>
  <c r="CB293" i="10"/>
  <c r="BQ293" i="10"/>
  <c r="E293" i="10"/>
  <c r="CE292" i="10"/>
  <c r="CB292" i="10"/>
  <c r="BW292" i="10"/>
  <c r="BR292" i="10"/>
  <c r="BQ292" i="10"/>
  <c r="E292" i="10"/>
  <c r="CC292" i="10" s="1"/>
  <c r="C292" i="10"/>
  <c r="AV291" i="10"/>
  <c r="AU291" i="10"/>
  <c r="AT291" i="10"/>
  <c r="AS291" i="10"/>
  <c r="AR291" i="10"/>
  <c r="AQ291" i="10"/>
  <c r="AP291" i="10"/>
  <c r="AO291" i="10"/>
  <c r="AN291" i="10"/>
  <c r="AM291" i="10"/>
  <c r="AL291" i="10"/>
  <c r="AK291" i="10"/>
  <c r="AJ291" i="10"/>
  <c r="AI291" i="10"/>
  <c r="AH291" i="10"/>
  <c r="AG291" i="10"/>
  <c r="AF291" i="10"/>
  <c r="AE291" i="10"/>
  <c r="AD291" i="10"/>
  <c r="AC291" i="10"/>
  <c r="AB291" i="10"/>
  <c r="AA291" i="10"/>
  <c r="Z291" i="10"/>
  <c r="Y291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 s="1"/>
  <c r="E286" i="10"/>
  <c r="D286" i="10"/>
  <c r="E285" i="10"/>
  <c r="D285" i="10"/>
  <c r="C285" i="10" s="1"/>
  <c r="E284" i="10"/>
  <c r="D284" i="10"/>
  <c r="E283" i="10"/>
  <c r="D283" i="10"/>
  <c r="C283" i="10" s="1"/>
  <c r="BS278" i="10"/>
  <c r="E278" i="10"/>
  <c r="CC278" i="10" s="1"/>
  <c r="D278" i="10"/>
  <c r="CD278" i="10" s="1"/>
  <c r="CG277" i="10"/>
  <c r="CD277" i="10"/>
  <c r="CC277" i="10"/>
  <c r="BT277" i="10"/>
  <c r="BS277" i="10"/>
  <c r="E277" i="10"/>
  <c r="D277" i="10"/>
  <c r="C277" i="10" s="1"/>
  <c r="CC276" i="10"/>
  <c r="E276" i="10"/>
  <c r="D276" i="10"/>
  <c r="CD276" i="10" s="1"/>
  <c r="CC275" i="10"/>
  <c r="BS275" i="10"/>
  <c r="E275" i="10"/>
  <c r="D275" i="10"/>
  <c r="BS274" i="10"/>
  <c r="E274" i="10"/>
  <c r="CC274" i="10" s="1"/>
  <c r="D274" i="10"/>
  <c r="CD274" i="10" s="1"/>
  <c r="CG273" i="10"/>
  <c r="CD273" i="10"/>
  <c r="CC273" i="10"/>
  <c r="BT273" i="10"/>
  <c r="BS273" i="10"/>
  <c r="E273" i="10"/>
  <c r="D273" i="10"/>
  <c r="C273" i="10" s="1"/>
  <c r="CC272" i="10"/>
  <c r="E272" i="10"/>
  <c r="D272" i="10"/>
  <c r="CD272" i="10" s="1"/>
  <c r="CC271" i="10"/>
  <c r="BS271" i="10"/>
  <c r="E271" i="10"/>
  <c r="D271" i="10"/>
  <c r="BS270" i="10"/>
  <c r="E270" i="10"/>
  <c r="CC270" i="10" s="1"/>
  <c r="D270" i="10"/>
  <c r="CD270" i="10" s="1"/>
  <c r="CG269" i="10"/>
  <c r="CD269" i="10"/>
  <c r="CC269" i="10"/>
  <c r="BT269" i="10"/>
  <c r="BS269" i="10"/>
  <c r="E269" i="10"/>
  <c r="D269" i="10"/>
  <c r="C269" i="10" s="1"/>
  <c r="CC268" i="10"/>
  <c r="E268" i="10"/>
  <c r="D268" i="10"/>
  <c r="CD268" i="10" s="1"/>
  <c r="CC267" i="10"/>
  <c r="BS267" i="10"/>
  <c r="E267" i="10"/>
  <c r="D267" i="10"/>
  <c r="BU266" i="10"/>
  <c r="E266" i="10"/>
  <c r="CE266" i="10" s="1"/>
  <c r="D266" i="10"/>
  <c r="BU265" i="10"/>
  <c r="E265" i="10"/>
  <c r="CE265" i="10" s="1"/>
  <c r="D265" i="10"/>
  <c r="BU264" i="10"/>
  <c r="E264" i="10"/>
  <c r="CE264" i="10" s="1"/>
  <c r="D264" i="10"/>
  <c r="E263" i="10"/>
  <c r="D263" i="10"/>
  <c r="CD263" i="10" s="1"/>
  <c r="CC262" i="10"/>
  <c r="BS262" i="10"/>
  <c r="E262" i="10"/>
  <c r="D262" i="10"/>
  <c r="CE261" i="10"/>
  <c r="CD261" i="10"/>
  <c r="BS261" i="10"/>
  <c r="E261" i="10"/>
  <c r="D261" i="10"/>
  <c r="CD260" i="10"/>
  <c r="BU260" i="10"/>
  <c r="E260" i="10"/>
  <c r="D260" i="10"/>
  <c r="BT260" i="10" s="1"/>
  <c r="CD259" i="10"/>
  <c r="BT259" i="10"/>
  <c r="E259" i="10"/>
  <c r="D259" i="10"/>
  <c r="CE258" i="10"/>
  <c r="CB258" i="10"/>
  <c r="BR258" i="10"/>
  <c r="E258" i="10"/>
  <c r="BU258" i="10" s="1"/>
  <c r="D258" i="10"/>
  <c r="CB257" i="10"/>
  <c r="BU257" i="10"/>
  <c r="E257" i="10"/>
  <c r="D257" i="10"/>
  <c r="BT257" i="10" s="1"/>
  <c r="CE256" i="10"/>
  <c r="CB256" i="10"/>
  <c r="BR256" i="10"/>
  <c r="E256" i="10"/>
  <c r="BU256" i="10" s="1"/>
  <c r="D256" i="10"/>
  <c r="CD256" i="10" s="1"/>
  <c r="BU255" i="10"/>
  <c r="E255" i="10"/>
  <c r="D255" i="10"/>
  <c r="BT255" i="10" s="1"/>
  <c r="CD254" i="10"/>
  <c r="BT254" i="10"/>
  <c r="E254" i="10"/>
  <c r="CE254" i="10" s="1"/>
  <c r="D254" i="10"/>
  <c r="CD253" i="10"/>
  <c r="BT253" i="10"/>
  <c r="E253" i="10"/>
  <c r="D253" i="10"/>
  <c r="CE252" i="10"/>
  <c r="BS252" i="10"/>
  <c r="E252" i="10"/>
  <c r="D252" i="10"/>
  <c r="CD251" i="10"/>
  <c r="E251" i="10"/>
  <c r="D251" i="10"/>
  <c r="E250" i="10"/>
  <c r="D250" i="10"/>
  <c r="CE249" i="10"/>
  <c r="BS249" i="10"/>
  <c r="E249" i="10"/>
  <c r="D249" i="10"/>
  <c r="CE248" i="10"/>
  <c r="CD248" i="10"/>
  <c r="BS248" i="10"/>
  <c r="E248" i="10"/>
  <c r="D248" i="10"/>
  <c r="CD247" i="10"/>
  <c r="BU247" i="10"/>
  <c r="E247" i="10"/>
  <c r="D247" i="10"/>
  <c r="BU246" i="10"/>
  <c r="BT246" i="10"/>
  <c r="E246" i="10"/>
  <c r="D246" i="10"/>
  <c r="CE245" i="10"/>
  <c r="CD245" i="10"/>
  <c r="BS245" i="10"/>
  <c r="BR245" i="10"/>
  <c r="E245" i="10"/>
  <c r="CB245" i="10" s="1"/>
  <c r="CI244" i="10"/>
  <c r="CG244" i="10"/>
  <c r="CE244" i="10"/>
  <c r="CC244" i="10"/>
  <c r="CB244" i="10"/>
  <c r="BV244" i="10"/>
  <c r="BU244" i="10"/>
  <c r="BS244" i="10"/>
  <c r="BR244" i="10"/>
  <c r="E244" i="10"/>
  <c r="D244" i="10"/>
  <c r="C244" i="10" s="1"/>
  <c r="CI243" i="10"/>
  <c r="CG243" i="10"/>
  <c r="CE243" i="10"/>
  <c r="CC243" i="10"/>
  <c r="CB243" i="10"/>
  <c r="BV243" i="10"/>
  <c r="BU243" i="10"/>
  <c r="BS243" i="10"/>
  <c r="BR243" i="10"/>
  <c r="E243" i="10"/>
  <c r="D243" i="10"/>
  <c r="C243" i="10" s="1"/>
  <c r="CI242" i="10"/>
  <c r="CG242" i="10"/>
  <c r="CE242" i="10"/>
  <c r="CC242" i="10"/>
  <c r="CB242" i="10"/>
  <c r="BV242" i="10"/>
  <c r="BU242" i="10"/>
  <c r="BS242" i="10"/>
  <c r="BR242" i="10"/>
  <c r="E242" i="10"/>
  <c r="D242" i="10"/>
  <c r="C242" i="10" s="1"/>
  <c r="CI241" i="10"/>
  <c r="CG241" i="10"/>
  <c r="CE241" i="10"/>
  <c r="CC241" i="10"/>
  <c r="CB241" i="10"/>
  <c r="BV241" i="10"/>
  <c r="BU241" i="10"/>
  <c r="BS241" i="10"/>
  <c r="BR241" i="10"/>
  <c r="E241" i="10"/>
  <c r="D241" i="10"/>
  <c r="C241" i="10" s="1"/>
  <c r="CI240" i="10"/>
  <c r="CG240" i="10"/>
  <c r="CE240" i="10"/>
  <c r="CC240" i="10"/>
  <c r="CB240" i="10"/>
  <c r="BV240" i="10"/>
  <c r="BU240" i="10"/>
  <c r="BS240" i="10"/>
  <c r="BR240" i="10"/>
  <c r="E240" i="10"/>
  <c r="D240" i="10"/>
  <c r="C240" i="10" s="1"/>
  <c r="CI239" i="10"/>
  <c r="CG239" i="10"/>
  <c r="CE239" i="10"/>
  <c r="CC239" i="10"/>
  <c r="CB239" i="10"/>
  <c r="BV239" i="10"/>
  <c r="BU239" i="10"/>
  <c r="BS239" i="10"/>
  <c r="BR239" i="10"/>
  <c r="E239" i="10"/>
  <c r="D239" i="10"/>
  <c r="C239" i="10" s="1"/>
  <c r="CI238" i="10"/>
  <c r="CG238" i="10"/>
  <c r="CE238" i="10"/>
  <c r="CC238" i="10"/>
  <c r="CB238" i="10"/>
  <c r="BV238" i="10"/>
  <c r="BU238" i="10"/>
  <c r="BS238" i="10"/>
  <c r="BR238" i="10"/>
  <c r="E238" i="10"/>
  <c r="D238" i="10"/>
  <c r="C238" i="10" s="1"/>
  <c r="CG237" i="10"/>
  <c r="CC237" i="10"/>
  <c r="BU237" i="10"/>
  <c r="E237" i="10"/>
  <c r="D237" i="10"/>
  <c r="C237" i="10" s="1"/>
  <c r="CD236" i="10"/>
  <c r="BT236" i="10"/>
  <c r="E236" i="10"/>
  <c r="CE236" i="10" s="1"/>
  <c r="D236" i="10"/>
  <c r="CD234" i="10"/>
  <c r="BT234" i="10"/>
  <c r="E234" i="10"/>
  <c r="D234" i="10"/>
  <c r="CJ230" i="10"/>
  <c r="CB230" i="10"/>
  <c r="BX230" i="10"/>
  <c r="BW230" i="10"/>
  <c r="BS230" i="10"/>
  <c r="E230" i="10"/>
  <c r="CK230" i="10" s="1"/>
  <c r="D230" i="10"/>
  <c r="CH230" i="10" s="1"/>
  <c r="CK229" i="10"/>
  <c r="CJ229" i="10"/>
  <c r="CC229" i="10"/>
  <c r="CB229" i="10"/>
  <c r="BX229" i="10"/>
  <c r="BW229" i="10"/>
  <c r="BT229" i="10"/>
  <c r="BS229" i="10"/>
  <c r="E229" i="10"/>
  <c r="D229" i="10"/>
  <c r="CH229" i="10" s="1"/>
  <c r="CK228" i="10"/>
  <c r="CJ228" i="10"/>
  <c r="CC228" i="10"/>
  <c r="BW228" i="10"/>
  <c r="BT228" i="10"/>
  <c r="BS228" i="10"/>
  <c r="E228" i="10"/>
  <c r="D228" i="10"/>
  <c r="CH228" i="10" s="1"/>
  <c r="CJ227" i="10"/>
  <c r="BW227" i="10"/>
  <c r="BS227" i="10"/>
  <c r="E227" i="10"/>
  <c r="D227" i="10"/>
  <c r="CH227" i="10" s="1"/>
  <c r="CJ226" i="10"/>
  <c r="CB226" i="10"/>
  <c r="BX226" i="10"/>
  <c r="BW226" i="10"/>
  <c r="BS226" i="10"/>
  <c r="E226" i="10"/>
  <c r="CK226" i="10" s="1"/>
  <c r="D226" i="10"/>
  <c r="CH226" i="10" s="1"/>
  <c r="CK225" i="10"/>
  <c r="CJ225" i="10"/>
  <c r="CC225" i="10"/>
  <c r="CB225" i="10"/>
  <c r="BX225" i="10"/>
  <c r="BW225" i="10"/>
  <c r="BT225" i="10"/>
  <c r="BS225" i="10"/>
  <c r="E225" i="10"/>
  <c r="D225" i="10"/>
  <c r="CH225" i="10" s="1"/>
  <c r="CK224" i="10"/>
  <c r="CJ224" i="10"/>
  <c r="CC224" i="10"/>
  <c r="BW224" i="10"/>
  <c r="BT224" i="10"/>
  <c r="BS224" i="10"/>
  <c r="E224" i="10"/>
  <c r="BX224" i="10" s="1"/>
  <c r="D224" i="10"/>
  <c r="CH224" i="10" s="1"/>
  <c r="CJ223" i="10"/>
  <c r="BW223" i="10"/>
  <c r="BS223" i="10"/>
  <c r="E223" i="10"/>
  <c r="D223" i="10"/>
  <c r="CH223" i="10" s="1"/>
  <c r="CJ222" i="10"/>
  <c r="CB222" i="10"/>
  <c r="BX222" i="10"/>
  <c r="BW222" i="10"/>
  <c r="BS222" i="10"/>
  <c r="E222" i="10"/>
  <c r="CK222" i="10" s="1"/>
  <c r="D222" i="10"/>
  <c r="CH222" i="10" s="1"/>
  <c r="CK221" i="10"/>
  <c r="CJ221" i="10"/>
  <c r="CC221" i="10"/>
  <c r="CB221" i="10"/>
  <c r="BX221" i="10"/>
  <c r="BW221" i="10"/>
  <c r="BT221" i="10"/>
  <c r="BS221" i="10"/>
  <c r="E221" i="10"/>
  <c r="D221" i="10"/>
  <c r="CH221" i="10" s="1"/>
  <c r="CK220" i="10"/>
  <c r="CJ220" i="10"/>
  <c r="CC220" i="10"/>
  <c r="BW220" i="10"/>
  <c r="BT220" i="10"/>
  <c r="BS220" i="10"/>
  <c r="E220" i="10"/>
  <c r="D220" i="10"/>
  <c r="CH220" i="10" s="1"/>
  <c r="CJ219" i="10"/>
  <c r="BW219" i="10"/>
  <c r="BS219" i="10"/>
  <c r="E219" i="10"/>
  <c r="D219" i="10"/>
  <c r="CH219" i="10" s="1"/>
  <c r="CJ218" i="10"/>
  <c r="BY218" i="10"/>
  <c r="E218" i="10"/>
  <c r="D218" i="10"/>
  <c r="CH218" i="10" s="1"/>
  <c r="CK217" i="10"/>
  <c r="CJ217" i="10"/>
  <c r="BZ217" i="10"/>
  <c r="BY217" i="10"/>
  <c r="E217" i="10"/>
  <c r="D217" i="10"/>
  <c r="CH217" i="10" s="1"/>
  <c r="CK216" i="10"/>
  <c r="CJ216" i="10"/>
  <c r="BZ216" i="10"/>
  <c r="BY216" i="10"/>
  <c r="E216" i="10"/>
  <c r="D216" i="10"/>
  <c r="CH216" i="10" s="1"/>
  <c r="CK215" i="10"/>
  <c r="CJ215" i="10"/>
  <c r="CC215" i="10"/>
  <c r="CB215" i="10"/>
  <c r="BX215" i="10"/>
  <c r="BW215" i="10"/>
  <c r="BT215" i="10"/>
  <c r="BS215" i="10"/>
  <c r="E215" i="10"/>
  <c r="D215" i="10"/>
  <c r="CH215" i="10" s="1"/>
  <c r="CK214" i="10"/>
  <c r="CJ214" i="10"/>
  <c r="CC214" i="10"/>
  <c r="BW214" i="10"/>
  <c r="BT214" i="10"/>
  <c r="BS214" i="10"/>
  <c r="E214" i="10"/>
  <c r="D214" i="10"/>
  <c r="CH214" i="10" s="1"/>
  <c r="CJ213" i="10"/>
  <c r="BW213" i="10"/>
  <c r="BS213" i="10"/>
  <c r="E213" i="10"/>
  <c r="D213" i="10"/>
  <c r="CH213" i="10" s="1"/>
  <c r="CJ212" i="10"/>
  <c r="CB212" i="10"/>
  <c r="BX212" i="10"/>
  <c r="BW212" i="10"/>
  <c r="BS212" i="10"/>
  <c r="E212" i="10"/>
  <c r="CK212" i="10" s="1"/>
  <c r="D212" i="10"/>
  <c r="CH212" i="10" s="1"/>
  <c r="CK211" i="10"/>
  <c r="CJ211" i="10"/>
  <c r="CC211" i="10"/>
  <c r="CB211" i="10"/>
  <c r="BX211" i="10"/>
  <c r="BW211" i="10"/>
  <c r="BT211" i="10"/>
  <c r="BS211" i="10"/>
  <c r="E211" i="10"/>
  <c r="D211" i="10"/>
  <c r="CH211" i="10" s="1"/>
  <c r="CK210" i="10"/>
  <c r="CI210" i="10"/>
  <c r="CE210" i="10"/>
  <c r="CB210" i="10"/>
  <c r="BZ210" i="10"/>
  <c r="BW210" i="10"/>
  <c r="BQ210" i="10"/>
  <c r="E210" i="10"/>
  <c r="BX210" i="10" s="1"/>
  <c r="D210" i="10"/>
  <c r="BS210" i="10" s="1"/>
  <c r="CH209" i="10"/>
  <c r="CD209" i="10"/>
  <c r="BY209" i="10"/>
  <c r="BX209" i="10"/>
  <c r="E209" i="10"/>
  <c r="D209" i="10"/>
  <c r="BW209" i="10" s="1"/>
  <c r="CK208" i="10"/>
  <c r="CI208" i="10"/>
  <c r="CE208" i="10"/>
  <c r="CB208" i="10"/>
  <c r="BZ208" i="10"/>
  <c r="BS208" i="10"/>
  <c r="BQ208" i="10"/>
  <c r="E208" i="10"/>
  <c r="BX208" i="10" s="1"/>
  <c r="D208" i="10"/>
  <c r="C208" i="10"/>
  <c r="CI207" i="10"/>
  <c r="CH207" i="10"/>
  <c r="CE207" i="10"/>
  <c r="CD207" i="10"/>
  <c r="BY207" i="10"/>
  <c r="BT207" i="10"/>
  <c r="E207" i="10"/>
  <c r="D207" i="10"/>
  <c r="BW207" i="10" s="1"/>
  <c r="CK206" i="10"/>
  <c r="CJ206" i="10"/>
  <c r="CC206" i="10"/>
  <c r="BW206" i="10"/>
  <c r="BT206" i="10"/>
  <c r="BS206" i="10"/>
  <c r="E206" i="10"/>
  <c r="BX206" i="10" s="1"/>
  <c r="D206" i="10"/>
  <c r="CH206" i="10" s="1"/>
  <c r="CI205" i="10"/>
  <c r="CC205" i="10"/>
  <c r="CB205" i="10"/>
  <c r="BW205" i="10"/>
  <c r="BR205" i="10"/>
  <c r="E205" i="10"/>
  <c r="BQ205" i="10" s="1"/>
  <c r="D205" i="10"/>
  <c r="CJ204" i="10"/>
  <c r="CE204" i="10"/>
  <c r="BX204" i="10"/>
  <c r="BS204" i="10"/>
  <c r="E204" i="10"/>
  <c r="BQ204" i="10" s="1"/>
  <c r="D204" i="10"/>
  <c r="CI203" i="10"/>
  <c r="CC203" i="10"/>
  <c r="CB203" i="10"/>
  <c r="BW203" i="10"/>
  <c r="BR203" i="10"/>
  <c r="E203" i="10"/>
  <c r="BQ203" i="10" s="1"/>
  <c r="D203" i="10"/>
  <c r="CJ202" i="10"/>
  <c r="CE202" i="10"/>
  <c r="BX202" i="10"/>
  <c r="BS202" i="10"/>
  <c r="E202" i="10"/>
  <c r="BQ202" i="10" s="1"/>
  <c r="D202" i="10"/>
  <c r="CI201" i="10"/>
  <c r="CC201" i="10"/>
  <c r="CB201" i="10"/>
  <c r="BW201" i="10"/>
  <c r="BR201" i="10"/>
  <c r="E201" i="10"/>
  <c r="BQ201" i="10" s="1"/>
  <c r="D201" i="10"/>
  <c r="CJ200" i="10"/>
  <c r="CE200" i="10"/>
  <c r="BX200" i="10"/>
  <c r="BS200" i="10"/>
  <c r="E200" i="10"/>
  <c r="BQ200" i="10" s="1"/>
  <c r="D200" i="10"/>
  <c r="CI199" i="10"/>
  <c r="CC199" i="10"/>
  <c r="CB199" i="10"/>
  <c r="BW199" i="10"/>
  <c r="BR199" i="10"/>
  <c r="E199" i="10"/>
  <c r="BQ199" i="10" s="1"/>
  <c r="D199" i="10"/>
  <c r="CJ198" i="10"/>
  <c r="CE198" i="10"/>
  <c r="BX198" i="10"/>
  <c r="BS198" i="10"/>
  <c r="E198" i="10"/>
  <c r="BQ198" i="10" s="1"/>
  <c r="D198" i="10"/>
  <c r="CK197" i="10"/>
  <c r="CI197" i="10"/>
  <c r="CG197" i="10"/>
  <c r="CE197" i="10"/>
  <c r="CC197" i="10"/>
  <c r="CB197" i="10"/>
  <c r="BX197" i="10"/>
  <c r="BV197" i="10"/>
  <c r="BU197" i="10"/>
  <c r="BR197" i="10"/>
  <c r="BQ197" i="10"/>
  <c r="E197" i="10"/>
  <c r="BZ197" i="10" s="1"/>
  <c r="C197" i="10"/>
  <c r="CF197" i="10" s="1"/>
  <c r="CJ196" i="10"/>
  <c r="CH196" i="10"/>
  <c r="CD196" i="10"/>
  <c r="BY196" i="10"/>
  <c r="BX196" i="10"/>
  <c r="BW196" i="10"/>
  <c r="BS196" i="10"/>
  <c r="E196" i="10"/>
  <c r="CB196" i="10" s="1"/>
  <c r="D196" i="10"/>
  <c r="CJ195" i="10"/>
  <c r="CH195" i="10"/>
  <c r="CD195" i="10"/>
  <c r="CC195" i="10"/>
  <c r="CB195" i="10"/>
  <c r="BY195" i="10"/>
  <c r="BX195" i="10"/>
  <c r="BW195" i="10"/>
  <c r="BS195" i="10"/>
  <c r="BQ195" i="10"/>
  <c r="E195" i="10"/>
  <c r="D195" i="10"/>
  <c r="C195" i="10"/>
  <c r="CJ194" i="10"/>
  <c r="CH194" i="10"/>
  <c r="CG194" i="10"/>
  <c r="CD194" i="10"/>
  <c r="CC194" i="10"/>
  <c r="CB194" i="10"/>
  <c r="BY194" i="10"/>
  <c r="BW194" i="10"/>
  <c r="BU194" i="10"/>
  <c r="BS194" i="10"/>
  <c r="BQ194" i="10"/>
  <c r="E194" i="10"/>
  <c r="BX194" i="10" s="1"/>
  <c r="D194" i="10"/>
  <c r="C194" i="10"/>
  <c r="BV194" i="10" s="1"/>
  <c r="CK193" i="10"/>
  <c r="CJ193" i="10"/>
  <c r="CH193" i="10"/>
  <c r="CD193" i="10"/>
  <c r="BY193" i="10"/>
  <c r="BW193" i="10"/>
  <c r="BT193" i="10"/>
  <c r="BS193" i="10"/>
  <c r="E193" i="10"/>
  <c r="D193" i="10"/>
  <c r="CJ192" i="10"/>
  <c r="CH192" i="10"/>
  <c r="CD192" i="10"/>
  <c r="BY192" i="10"/>
  <c r="BX192" i="10"/>
  <c r="BW192" i="10"/>
  <c r="BS192" i="10"/>
  <c r="E192" i="10"/>
  <c r="D192" i="10"/>
  <c r="CJ191" i="10"/>
  <c r="CH191" i="10"/>
  <c r="CD191" i="10"/>
  <c r="CC191" i="10"/>
  <c r="CB191" i="10"/>
  <c r="BY191" i="10"/>
  <c r="BX191" i="10"/>
  <c r="BW191" i="10"/>
  <c r="BS191" i="10"/>
  <c r="BQ191" i="10"/>
  <c r="E191" i="10"/>
  <c r="D191" i="10"/>
  <c r="C191" i="10"/>
  <c r="CJ190" i="10"/>
  <c r="CH190" i="10"/>
  <c r="CG190" i="10"/>
  <c r="CD190" i="10"/>
  <c r="CC190" i="10"/>
  <c r="CB190" i="10"/>
  <c r="BY190" i="10"/>
  <c r="BW190" i="10"/>
  <c r="BU190" i="10"/>
  <c r="BS190" i="10"/>
  <c r="BQ190" i="10"/>
  <c r="E190" i="10"/>
  <c r="BX190" i="10" s="1"/>
  <c r="D190" i="10"/>
  <c r="C190" i="10"/>
  <c r="BV190" i="10" s="1"/>
  <c r="CK189" i="10"/>
  <c r="CJ189" i="10"/>
  <c r="CH189" i="10"/>
  <c r="CD189" i="10"/>
  <c r="BY189" i="10"/>
  <c r="BW189" i="10"/>
  <c r="BT189" i="10"/>
  <c r="BS189" i="10"/>
  <c r="E189" i="10"/>
  <c r="D189" i="10"/>
  <c r="CK188" i="10"/>
  <c r="CJ188" i="10"/>
  <c r="CH188" i="10"/>
  <c r="CD188" i="10"/>
  <c r="BY188" i="10"/>
  <c r="BX188" i="10"/>
  <c r="BW188" i="10"/>
  <c r="BT188" i="10"/>
  <c r="BS188" i="10"/>
  <c r="BQ188" i="10"/>
  <c r="E188" i="10"/>
  <c r="CB188" i="10" s="1"/>
  <c r="D188" i="10"/>
  <c r="C188" i="10"/>
  <c r="CG188" i="10" s="1"/>
  <c r="CK186" i="10"/>
  <c r="CJ186" i="10"/>
  <c r="CH186" i="10"/>
  <c r="CG186" i="10"/>
  <c r="CD186" i="10"/>
  <c r="CC186" i="10"/>
  <c r="BY186" i="10"/>
  <c r="BX186" i="10"/>
  <c r="BW186" i="10"/>
  <c r="BT186" i="10"/>
  <c r="BS186" i="10"/>
  <c r="BQ186" i="10"/>
  <c r="E186" i="10"/>
  <c r="CB186" i="10" s="1"/>
  <c r="D186" i="10"/>
  <c r="C186" i="10"/>
  <c r="CF186" i="10" s="1"/>
  <c r="CC180" i="10"/>
  <c r="E180" i="10"/>
  <c r="D180" i="10"/>
  <c r="C180" i="10"/>
  <c r="CB180" i="10" s="1"/>
  <c r="CC179" i="10"/>
  <c r="E179" i="10"/>
  <c r="D179" i="10"/>
  <c r="C179" i="10"/>
  <c r="CB179" i="10" s="1"/>
  <c r="CC178" i="10"/>
  <c r="E178" i="10"/>
  <c r="D178" i="10"/>
  <c r="C178" i="10"/>
  <c r="CB178" i="10" s="1"/>
  <c r="CC177" i="10"/>
  <c r="E177" i="10"/>
  <c r="D177" i="10"/>
  <c r="C177" i="10"/>
  <c r="CB177" i="10" s="1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5" i="10"/>
  <c r="D175" i="10"/>
  <c r="E174" i="10"/>
  <c r="D174" i="10"/>
  <c r="C174" i="10" s="1"/>
  <c r="E173" i="10"/>
  <c r="E176" i="10" s="1"/>
  <c r="D173" i="10"/>
  <c r="D176" i="10" s="1"/>
  <c r="Q169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7" i="10"/>
  <c r="D167" i="10"/>
  <c r="C167" i="10" s="1"/>
  <c r="E166" i="10"/>
  <c r="D166" i="10"/>
  <c r="C166" i="10" s="1"/>
  <c r="CB166" i="10" s="1"/>
  <c r="E165" i="10"/>
  <c r="D165" i="10"/>
  <c r="E164" i="10"/>
  <c r="E168" i="10" s="1"/>
  <c r="D164" i="10"/>
  <c r="D168" i="10" s="1"/>
  <c r="R163" i="10"/>
  <c r="R169" i="10" s="1"/>
  <c r="Q163" i="10"/>
  <c r="P163" i="10"/>
  <c r="P169" i="10" s="1"/>
  <c r="O163" i="10"/>
  <c r="O169" i="10" s="1"/>
  <c r="N163" i="10"/>
  <c r="N169" i="10" s="1"/>
  <c r="M163" i="10"/>
  <c r="M169" i="10" s="1"/>
  <c r="L163" i="10"/>
  <c r="L169" i="10" s="1"/>
  <c r="K163" i="10"/>
  <c r="K169" i="10" s="1"/>
  <c r="J163" i="10"/>
  <c r="J169" i="10" s="1"/>
  <c r="I163" i="10"/>
  <c r="I169" i="10" s="1"/>
  <c r="H163" i="10"/>
  <c r="H169" i="10" s="1"/>
  <c r="G163" i="10"/>
  <c r="G169" i="10" s="1"/>
  <c r="F163" i="10"/>
  <c r="F169" i="10" s="1"/>
  <c r="E162" i="10"/>
  <c r="D162" i="10"/>
  <c r="E161" i="10"/>
  <c r="D161" i="10"/>
  <c r="E160" i="10"/>
  <c r="D160" i="10"/>
  <c r="D163" i="10" s="1"/>
  <c r="D169" i="10" s="1"/>
  <c r="N156" i="10"/>
  <c r="J156" i="10"/>
  <c r="F156" i="10"/>
  <c r="O155" i="10"/>
  <c r="O156" i="10" s="1"/>
  <c r="N155" i="10"/>
  <c r="M155" i="10"/>
  <c r="L155" i="10"/>
  <c r="K155" i="10"/>
  <c r="K156" i="10" s="1"/>
  <c r="J155" i="10"/>
  <c r="I155" i="10"/>
  <c r="H155" i="10"/>
  <c r="G155" i="10"/>
  <c r="G156" i="10" s="1"/>
  <c r="F155" i="10"/>
  <c r="BQ154" i="10"/>
  <c r="E154" i="10"/>
  <c r="D154" i="10"/>
  <c r="C154" i="10"/>
  <c r="BQ153" i="10"/>
  <c r="E153" i="10"/>
  <c r="D153" i="10"/>
  <c r="C153" i="10"/>
  <c r="BQ152" i="10"/>
  <c r="E152" i="10"/>
  <c r="D152" i="10"/>
  <c r="C152" i="10"/>
  <c r="BQ151" i="10"/>
  <c r="E151" i="10"/>
  <c r="E155" i="10" s="1"/>
  <c r="D151" i="10"/>
  <c r="D155" i="10" s="1"/>
  <c r="C151" i="10"/>
  <c r="O150" i="10"/>
  <c r="N150" i="10"/>
  <c r="M150" i="10"/>
  <c r="M156" i="10" s="1"/>
  <c r="L150" i="10"/>
  <c r="L156" i="10" s="1"/>
  <c r="K150" i="10"/>
  <c r="J150" i="10"/>
  <c r="I150" i="10"/>
  <c r="I156" i="10" s="1"/>
  <c r="H150" i="10"/>
  <c r="H156" i="10" s="1"/>
  <c r="G150" i="10"/>
  <c r="F150" i="10"/>
  <c r="E149" i="10"/>
  <c r="D149" i="10"/>
  <c r="C149" i="10" s="1"/>
  <c r="E148" i="10"/>
  <c r="D148" i="10"/>
  <c r="C148" i="10" s="1"/>
  <c r="BR147" i="10"/>
  <c r="E147" i="10"/>
  <c r="E150" i="10" s="1"/>
  <c r="D147" i="10"/>
  <c r="C147" i="10" s="1"/>
  <c r="BR143" i="10"/>
  <c r="E143" i="10"/>
  <c r="D143" i="10"/>
  <c r="C143" i="10" s="1"/>
  <c r="E142" i="10"/>
  <c r="D142" i="10"/>
  <c r="C142" i="10" s="1"/>
  <c r="E141" i="10"/>
  <c r="D141" i="10"/>
  <c r="C141" i="10" s="1"/>
  <c r="E140" i="10"/>
  <c r="D140" i="10"/>
  <c r="E139" i="10"/>
  <c r="D139" i="10"/>
  <c r="CC134" i="10"/>
  <c r="CB134" i="10"/>
  <c r="E134" i="10"/>
  <c r="D134" i="10"/>
  <c r="C134" i="10"/>
  <c r="E133" i="10"/>
  <c r="D133" i="10"/>
  <c r="CC132" i="10"/>
  <c r="CB132" i="10"/>
  <c r="E132" i="10"/>
  <c r="D132" i="10"/>
  <c r="C132" i="10"/>
  <c r="E131" i="10"/>
  <c r="D131" i="10"/>
  <c r="CC130" i="10"/>
  <c r="CB130" i="10"/>
  <c r="E130" i="10"/>
  <c r="D130" i="10"/>
  <c r="C130" i="10"/>
  <c r="E129" i="10"/>
  <c r="D129" i="10"/>
  <c r="CC128" i="10"/>
  <c r="CB128" i="10"/>
  <c r="E128" i="10"/>
  <c r="D128" i="10"/>
  <c r="C128" i="10"/>
  <c r="E127" i="10"/>
  <c r="D127" i="10"/>
  <c r="E122" i="10"/>
  <c r="D122" i="10"/>
  <c r="E121" i="10"/>
  <c r="D121" i="10"/>
  <c r="E120" i="10"/>
  <c r="D120" i="10"/>
  <c r="E119" i="10"/>
  <c r="D119" i="10"/>
  <c r="E118" i="10"/>
  <c r="D118" i="10"/>
  <c r="E117" i="10"/>
  <c r="D117" i="10"/>
  <c r="E116" i="10"/>
  <c r="D116" i="10"/>
  <c r="E115" i="10"/>
  <c r="D115" i="10"/>
  <c r="E114" i="10"/>
  <c r="D114" i="10"/>
  <c r="E109" i="10"/>
  <c r="D109" i="10"/>
  <c r="C109" i="10" s="1"/>
  <c r="E108" i="10"/>
  <c r="D108" i="10"/>
  <c r="C108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C106" i="10" s="1"/>
  <c r="E101" i="10"/>
  <c r="D101" i="10"/>
  <c r="C101" i="10" s="1"/>
  <c r="E100" i="10"/>
  <c r="D100" i="10"/>
  <c r="C100" i="10" s="1"/>
  <c r="E99" i="10"/>
  <c r="D99" i="10"/>
  <c r="C99" i="10" s="1"/>
  <c r="E98" i="10"/>
  <c r="D98" i="10"/>
  <c r="C98" i="10" s="1"/>
  <c r="E93" i="10"/>
  <c r="D93" i="10"/>
  <c r="C93" i="10" s="1"/>
  <c r="E92" i="10"/>
  <c r="D92" i="10"/>
  <c r="C92" i="10" s="1"/>
  <c r="E91" i="10"/>
  <c r="D91" i="10"/>
  <c r="C91" i="10" s="1"/>
  <c r="E90" i="10"/>
  <c r="D90" i="10"/>
  <c r="C90" i="10" s="1"/>
  <c r="C85" i="10"/>
  <c r="CB79" i="10"/>
  <c r="C79" i="10"/>
  <c r="CC78" i="10"/>
  <c r="BR78" i="10"/>
  <c r="BQ78" i="10"/>
  <c r="S78" i="10" s="1"/>
  <c r="C78" i="10"/>
  <c r="CB78" i="10" s="1"/>
  <c r="CB77" i="10"/>
  <c r="C77" i="10"/>
  <c r="CC76" i="10"/>
  <c r="BR76" i="10"/>
  <c r="BQ76" i="10"/>
  <c r="S76" i="10" s="1"/>
  <c r="C76" i="10"/>
  <c r="CB76" i="10" s="1"/>
  <c r="CB75" i="10"/>
  <c r="C75" i="10"/>
  <c r="CC74" i="10"/>
  <c r="BR74" i="10"/>
  <c r="BQ74" i="10"/>
  <c r="S74" i="10" s="1"/>
  <c r="C74" i="10"/>
  <c r="CB74" i="10" s="1"/>
  <c r="CB73" i="10"/>
  <c r="C73" i="10"/>
  <c r="CC72" i="10"/>
  <c r="BR72" i="10"/>
  <c r="BQ72" i="10"/>
  <c r="S72" i="10" s="1"/>
  <c r="C72" i="10"/>
  <c r="CB72" i="10" s="1"/>
  <c r="CB71" i="10"/>
  <c r="C71" i="10"/>
  <c r="CC70" i="10"/>
  <c r="BR70" i="10"/>
  <c r="BQ70" i="10"/>
  <c r="S70" i="10" s="1"/>
  <c r="C70" i="10"/>
  <c r="CB70" i="10" s="1"/>
  <c r="CB69" i="10"/>
  <c r="C69" i="10"/>
  <c r="CC68" i="10"/>
  <c r="BR68" i="10"/>
  <c r="BQ68" i="10"/>
  <c r="S68" i="10" s="1"/>
  <c r="C68" i="10"/>
  <c r="CB68" i="10" s="1"/>
  <c r="CB67" i="10"/>
  <c r="C67" i="10"/>
  <c r="CC66" i="10"/>
  <c r="BR66" i="10"/>
  <c r="BQ66" i="10"/>
  <c r="S66" i="10" s="1"/>
  <c r="C66" i="10"/>
  <c r="CB66" i="10" s="1"/>
  <c r="CB65" i="10"/>
  <c r="C65" i="10"/>
  <c r="CC64" i="10"/>
  <c r="BR64" i="10"/>
  <c r="BQ64" i="10"/>
  <c r="S64" i="10" s="1"/>
  <c r="C64" i="10"/>
  <c r="CB64" i="10" s="1"/>
  <c r="CB63" i="10"/>
  <c r="C63" i="10"/>
  <c r="CC62" i="10"/>
  <c r="BR62" i="10"/>
  <c r="BQ62" i="10"/>
  <c r="S62" i="10" s="1"/>
  <c r="C62" i="10"/>
  <c r="CB62" i="10" s="1"/>
  <c r="CB61" i="10"/>
  <c r="C61" i="10"/>
  <c r="CC60" i="10"/>
  <c r="BR60" i="10"/>
  <c r="BQ60" i="10"/>
  <c r="S60" i="10" s="1"/>
  <c r="C60" i="10"/>
  <c r="CB60" i="10" s="1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 s="1"/>
  <c r="CG55" i="10"/>
  <c r="CE55" i="10"/>
  <c r="CD55" i="10"/>
  <c r="CB55" i="10"/>
  <c r="BU55" i="10"/>
  <c r="BT55" i="10"/>
  <c r="BR55" i="10"/>
  <c r="BQ55" i="10"/>
  <c r="C55" i="10"/>
  <c r="CC55" i="10" s="1"/>
  <c r="CG54" i="10"/>
  <c r="CE54" i="10"/>
  <c r="CD54" i="10"/>
  <c r="CB54" i="10"/>
  <c r="BU54" i="10"/>
  <c r="BT54" i="10"/>
  <c r="BR54" i="10"/>
  <c r="BQ54" i="10"/>
  <c r="C54" i="10"/>
  <c r="CC54" i="10" s="1"/>
  <c r="CG53" i="10"/>
  <c r="CE53" i="10"/>
  <c r="CD53" i="10"/>
  <c r="CB53" i="10"/>
  <c r="BU53" i="10"/>
  <c r="BT53" i="10"/>
  <c r="BR53" i="10"/>
  <c r="BQ53" i="10"/>
  <c r="C53" i="10"/>
  <c r="CC53" i="10" s="1"/>
  <c r="CG52" i="10"/>
  <c r="CE52" i="10"/>
  <c r="CD52" i="10"/>
  <c r="CB52" i="10"/>
  <c r="BU52" i="10"/>
  <c r="BT52" i="10"/>
  <c r="BR52" i="10"/>
  <c r="BQ52" i="10"/>
  <c r="C52" i="10"/>
  <c r="CC52" i="10" s="1"/>
  <c r="CG51" i="10"/>
  <c r="CE51" i="10"/>
  <c r="CD51" i="10"/>
  <c r="CB51" i="10"/>
  <c r="BU51" i="10"/>
  <c r="BT51" i="10"/>
  <c r="BR51" i="10"/>
  <c r="BQ51" i="10"/>
  <c r="C51" i="10"/>
  <c r="CC51" i="10" s="1"/>
  <c r="CG50" i="10"/>
  <c r="CE50" i="10"/>
  <c r="CD50" i="10"/>
  <c r="CB50" i="10"/>
  <c r="BU50" i="10"/>
  <c r="BT50" i="10"/>
  <c r="BR50" i="10"/>
  <c r="BQ50" i="10"/>
  <c r="C50" i="10"/>
  <c r="CC50" i="10" s="1"/>
  <c r="CG49" i="10"/>
  <c r="CE49" i="10"/>
  <c r="CD49" i="10"/>
  <c r="CB49" i="10"/>
  <c r="BU49" i="10"/>
  <c r="BT49" i="10"/>
  <c r="BR49" i="10"/>
  <c r="BQ49" i="10"/>
  <c r="C49" i="10"/>
  <c r="CC49" i="10" s="1"/>
  <c r="CG48" i="10"/>
  <c r="CE48" i="10"/>
  <c r="CD48" i="10"/>
  <c r="CB48" i="10"/>
  <c r="BU48" i="10"/>
  <c r="BT48" i="10"/>
  <c r="BR48" i="10"/>
  <c r="BQ48" i="10"/>
  <c r="C48" i="10"/>
  <c r="CC48" i="10" s="1"/>
  <c r="CG47" i="10"/>
  <c r="CE47" i="10"/>
  <c r="CD47" i="10"/>
  <c r="CB47" i="10"/>
  <c r="BU47" i="10"/>
  <c r="BT47" i="10"/>
  <c r="BR47" i="10"/>
  <c r="BQ47" i="10"/>
  <c r="C47" i="10"/>
  <c r="CC47" i="10" s="1"/>
  <c r="CG46" i="10"/>
  <c r="CE46" i="10"/>
  <c r="CD46" i="10"/>
  <c r="CB46" i="10"/>
  <c r="BU46" i="10"/>
  <c r="BT46" i="10"/>
  <c r="BR46" i="10"/>
  <c r="BQ46" i="10"/>
  <c r="C46" i="10"/>
  <c r="CC46" i="10" s="1"/>
  <c r="CG45" i="10"/>
  <c r="CE45" i="10"/>
  <c r="CD45" i="10"/>
  <c r="CB45" i="10"/>
  <c r="BU45" i="10"/>
  <c r="BT45" i="10"/>
  <c r="BR45" i="10"/>
  <c r="BQ45" i="10"/>
  <c r="C45" i="10"/>
  <c r="CC45" i="10" s="1"/>
  <c r="CG44" i="10"/>
  <c r="CE44" i="10"/>
  <c r="CD44" i="10"/>
  <c r="CB44" i="10"/>
  <c r="BU44" i="10"/>
  <c r="BT44" i="10"/>
  <c r="BR44" i="10"/>
  <c r="BQ44" i="10"/>
  <c r="C44" i="10"/>
  <c r="CC44" i="10" s="1"/>
  <c r="CG43" i="10"/>
  <c r="CE43" i="10"/>
  <c r="CD43" i="10"/>
  <c r="CB43" i="10"/>
  <c r="BU43" i="10"/>
  <c r="BT43" i="10"/>
  <c r="BR43" i="10"/>
  <c r="BQ43" i="10"/>
  <c r="C43" i="10"/>
  <c r="CC43" i="10" s="1"/>
  <c r="CG42" i="10"/>
  <c r="CE42" i="10"/>
  <c r="CD42" i="10"/>
  <c r="CB42" i="10"/>
  <c r="BU42" i="10"/>
  <c r="BT42" i="10"/>
  <c r="BR42" i="10"/>
  <c r="BQ42" i="10"/>
  <c r="C42" i="10"/>
  <c r="CC42" i="10" s="1"/>
  <c r="CG41" i="10"/>
  <c r="CE41" i="10"/>
  <c r="CD41" i="10"/>
  <c r="CB41" i="10"/>
  <c r="BU41" i="10"/>
  <c r="BT41" i="10"/>
  <c r="BR41" i="10"/>
  <c r="BQ41" i="10"/>
  <c r="C41" i="10"/>
  <c r="CC41" i="10" s="1"/>
  <c r="CG40" i="10"/>
  <c r="CE40" i="10"/>
  <c r="CD40" i="10"/>
  <c r="CB40" i="10"/>
  <c r="BU40" i="10"/>
  <c r="BT40" i="10"/>
  <c r="BR40" i="10"/>
  <c r="BQ40" i="10"/>
  <c r="C40" i="10"/>
  <c r="CC40" i="10" s="1"/>
  <c r="CG39" i="10"/>
  <c r="CE39" i="10"/>
  <c r="CD39" i="10"/>
  <c r="CB39" i="10"/>
  <c r="BU39" i="10"/>
  <c r="BT39" i="10"/>
  <c r="BR39" i="10"/>
  <c r="BQ39" i="10"/>
  <c r="C39" i="10"/>
  <c r="CC39" i="10" s="1"/>
  <c r="CG38" i="10"/>
  <c r="CE38" i="10"/>
  <c r="CD38" i="10"/>
  <c r="CB38" i="10"/>
  <c r="BU38" i="10"/>
  <c r="BT38" i="10"/>
  <c r="BR38" i="10"/>
  <c r="BQ38" i="10"/>
  <c r="C38" i="10"/>
  <c r="CC38" i="10" s="1"/>
  <c r="CG37" i="10"/>
  <c r="CE37" i="10"/>
  <c r="CD37" i="10"/>
  <c r="CB37" i="10"/>
  <c r="BU37" i="10"/>
  <c r="BT37" i="10"/>
  <c r="BR37" i="10"/>
  <c r="BQ37" i="10"/>
  <c r="C37" i="10"/>
  <c r="CC37" i="10" s="1"/>
  <c r="CG36" i="10"/>
  <c r="CE36" i="10"/>
  <c r="CD36" i="10"/>
  <c r="CB36" i="10"/>
  <c r="BU36" i="10"/>
  <c r="BT36" i="10"/>
  <c r="BR36" i="10"/>
  <c r="BQ36" i="10"/>
  <c r="C36" i="10"/>
  <c r="CC36" i="10" s="1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D31" i="10"/>
  <c r="CC31" i="10"/>
  <c r="CB31" i="10"/>
  <c r="BS31" i="10"/>
  <c r="BR31" i="10"/>
  <c r="BQ31" i="10"/>
  <c r="G31" i="10" s="1"/>
  <c r="CD30" i="10"/>
  <c r="CC30" i="10"/>
  <c r="CB30" i="10"/>
  <c r="BS30" i="10"/>
  <c r="BR30" i="10"/>
  <c r="BQ30" i="10"/>
  <c r="G30" i="10"/>
  <c r="CD29" i="10"/>
  <c r="CC29" i="10"/>
  <c r="CB29" i="10"/>
  <c r="BS29" i="10"/>
  <c r="BR29" i="10"/>
  <c r="BQ29" i="10"/>
  <c r="CD28" i="10"/>
  <c r="CC28" i="10"/>
  <c r="CB28" i="10"/>
  <c r="BS28" i="10"/>
  <c r="BR28" i="10"/>
  <c r="BQ28" i="10"/>
  <c r="G28" i="10" s="1"/>
  <c r="CD27" i="10"/>
  <c r="CC27" i="10"/>
  <c r="CB27" i="10"/>
  <c r="BS27" i="10"/>
  <c r="BR27" i="10"/>
  <c r="BQ27" i="10"/>
  <c r="G27" i="10"/>
  <c r="CD26" i="10"/>
  <c r="CC26" i="10"/>
  <c r="CB26" i="10"/>
  <c r="BS26" i="10"/>
  <c r="G26" i="10" s="1"/>
  <c r="BR26" i="10"/>
  <c r="BQ26" i="10"/>
  <c r="CD25" i="10"/>
  <c r="CC25" i="10"/>
  <c r="CB25" i="10"/>
  <c r="BS25" i="10"/>
  <c r="BR25" i="10"/>
  <c r="BQ25" i="10"/>
  <c r="G25" i="10" s="1"/>
  <c r="CD24" i="10"/>
  <c r="CC24" i="10"/>
  <c r="CB24" i="10"/>
  <c r="BS24" i="10"/>
  <c r="BR24" i="10"/>
  <c r="BQ24" i="10"/>
  <c r="CD23" i="10"/>
  <c r="CC23" i="10"/>
  <c r="CB23" i="10"/>
  <c r="BS23" i="10"/>
  <c r="BR23" i="10"/>
  <c r="BQ23" i="10"/>
  <c r="G23" i="10" s="1"/>
  <c r="CD22" i="10"/>
  <c r="CC22" i="10"/>
  <c r="CB22" i="10"/>
  <c r="BS22" i="10"/>
  <c r="BR22" i="10"/>
  <c r="BQ22" i="10"/>
  <c r="G22" i="10"/>
  <c r="CD21" i="10"/>
  <c r="CC21" i="10"/>
  <c r="CB21" i="10"/>
  <c r="BS21" i="10"/>
  <c r="BR21" i="10"/>
  <c r="BQ21" i="10"/>
  <c r="CD20" i="10"/>
  <c r="CC20" i="10"/>
  <c r="CB20" i="10"/>
  <c r="BS20" i="10"/>
  <c r="BR20" i="10"/>
  <c r="BQ20" i="10"/>
  <c r="G20" i="10" s="1"/>
  <c r="CD19" i="10"/>
  <c r="CC19" i="10"/>
  <c r="CB19" i="10"/>
  <c r="BS19" i="10"/>
  <c r="BR19" i="10"/>
  <c r="BQ19" i="10"/>
  <c r="G19" i="10"/>
  <c r="CD18" i="10"/>
  <c r="CC18" i="10"/>
  <c r="CB18" i="10"/>
  <c r="BS18" i="10"/>
  <c r="G18" i="10" s="1"/>
  <c r="BR18" i="10"/>
  <c r="BQ18" i="10"/>
  <c r="C14" i="10"/>
  <c r="CF13" i="10"/>
  <c r="CB13" i="10"/>
  <c r="BS13" i="10"/>
  <c r="BR13" i="10"/>
  <c r="C13" i="10"/>
  <c r="C12" i="10"/>
  <c r="CF11" i="10"/>
  <c r="CB11" i="10"/>
  <c r="BS11" i="10"/>
  <c r="BR11" i="10"/>
  <c r="C11" i="10"/>
  <c r="A5" i="10"/>
  <c r="A4" i="10"/>
  <c r="A3" i="10"/>
  <c r="A2" i="10"/>
  <c r="AX210" i="11" l="1"/>
  <c r="BU201" i="11"/>
  <c r="AX201" i="11" s="1"/>
  <c r="CG201" i="11"/>
  <c r="BV201" i="11"/>
  <c r="CF201" i="11"/>
  <c r="BV195" i="11"/>
  <c r="CG195" i="11"/>
  <c r="BU195" i="11"/>
  <c r="CF195" i="11"/>
  <c r="CG191" i="11"/>
  <c r="CF191" i="11"/>
  <c r="BU191" i="11"/>
  <c r="BV191" i="11"/>
  <c r="BQ153" i="11"/>
  <c r="P153" i="11" s="1"/>
  <c r="CC153" i="11"/>
  <c r="CB153" i="11"/>
  <c r="BR153" i="11"/>
  <c r="BR142" i="11"/>
  <c r="BQ142" i="11"/>
  <c r="CB142" i="11"/>
  <c r="CC142" i="11"/>
  <c r="V47" i="11"/>
  <c r="BU199" i="11"/>
  <c r="AX199" i="11" s="1"/>
  <c r="CG199" i="11"/>
  <c r="BV199" i="11"/>
  <c r="CF199" i="11"/>
  <c r="V46" i="11"/>
  <c r="AX206" i="11"/>
  <c r="BQ357" i="11"/>
  <c r="CB357" i="11"/>
  <c r="BR357" i="11"/>
  <c r="CC357" i="11"/>
  <c r="BQ344" i="11"/>
  <c r="CB344" i="11"/>
  <c r="BR344" i="11"/>
  <c r="CC344" i="11"/>
  <c r="CE315" i="11"/>
  <c r="BV315" i="11"/>
  <c r="CG315" i="11"/>
  <c r="CD315" i="11"/>
  <c r="BT315" i="11"/>
  <c r="BS315" i="11"/>
  <c r="CF315" i="11"/>
  <c r="BU315" i="11"/>
  <c r="AX315" i="11" s="1"/>
  <c r="BQ351" i="11"/>
  <c r="CB351" i="11"/>
  <c r="BR351" i="11"/>
  <c r="CC351" i="11"/>
  <c r="BQ343" i="11"/>
  <c r="CB343" i="11"/>
  <c r="BR343" i="11"/>
  <c r="CC343" i="11"/>
  <c r="CD337" i="11"/>
  <c r="BS337" i="11"/>
  <c r="BT337" i="11"/>
  <c r="CE337" i="11"/>
  <c r="CF297" i="11"/>
  <c r="BW297" i="11"/>
  <c r="CH297" i="11"/>
  <c r="BU297" i="11"/>
  <c r="BV297" i="11"/>
  <c r="BT297" i="11"/>
  <c r="AW297" i="11" s="1"/>
  <c r="CE297" i="11"/>
  <c r="CG297" i="11"/>
  <c r="AY275" i="11"/>
  <c r="AY271" i="11"/>
  <c r="AY267" i="11"/>
  <c r="AW294" i="11"/>
  <c r="AX319" i="11"/>
  <c r="CE318" i="11"/>
  <c r="BV318" i="11"/>
  <c r="BS318" i="11"/>
  <c r="AX318" i="11" s="1"/>
  <c r="CF318" i="11"/>
  <c r="BU318" i="11"/>
  <c r="CD318" i="11"/>
  <c r="CG318" i="11"/>
  <c r="BT318" i="11"/>
  <c r="CF307" i="11"/>
  <c r="BT307" i="11"/>
  <c r="CH307" i="11"/>
  <c r="BV307" i="11"/>
  <c r="AW307" i="11" s="1"/>
  <c r="CE307" i="11"/>
  <c r="BU307" i="11"/>
  <c r="BW307" i="11"/>
  <c r="CG307" i="11"/>
  <c r="CH295" i="11"/>
  <c r="BU295" i="11"/>
  <c r="CF295" i="11"/>
  <c r="BW295" i="11"/>
  <c r="CG295" i="11"/>
  <c r="BT295" i="11"/>
  <c r="CE295" i="11"/>
  <c r="BV295" i="11"/>
  <c r="CH258" i="11"/>
  <c r="BW258" i="11"/>
  <c r="CG258" i="11"/>
  <c r="BV258" i="11"/>
  <c r="CI258" i="11"/>
  <c r="BX258" i="11"/>
  <c r="CF258" i="11"/>
  <c r="BY258" i="11"/>
  <c r="CH245" i="11"/>
  <c r="BX245" i="11"/>
  <c r="CI245" i="11"/>
  <c r="BW245" i="11"/>
  <c r="CF245" i="11"/>
  <c r="CG245" i="11"/>
  <c r="BY245" i="11"/>
  <c r="BV245" i="11"/>
  <c r="AY245" i="11" s="1"/>
  <c r="CH241" i="11"/>
  <c r="BX241" i="11"/>
  <c r="CF241" i="11"/>
  <c r="BV241" i="11"/>
  <c r="AY241" i="11" s="1"/>
  <c r="CI241" i="11"/>
  <c r="CG241" i="11"/>
  <c r="BY241" i="11"/>
  <c r="BW241" i="11"/>
  <c r="CF226" i="11"/>
  <c r="BU226" i="11"/>
  <c r="AX226" i="11" s="1"/>
  <c r="CG226" i="11"/>
  <c r="BV226" i="11"/>
  <c r="CF217" i="11"/>
  <c r="BU217" i="11"/>
  <c r="AX217" i="11" s="1"/>
  <c r="CG217" i="11"/>
  <c r="BV217" i="11"/>
  <c r="CH299" i="11"/>
  <c r="BU299" i="11"/>
  <c r="CF299" i="11"/>
  <c r="BW299" i="11"/>
  <c r="CG299" i="11"/>
  <c r="BT299" i="11"/>
  <c r="AW299" i="11" s="1"/>
  <c r="CE299" i="11"/>
  <c r="BV299" i="11"/>
  <c r="CF218" i="11"/>
  <c r="BU218" i="11"/>
  <c r="CG218" i="11"/>
  <c r="BV218" i="11"/>
  <c r="AX218" i="11" s="1"/>
  <c r="BU212" i="11"/>
  <c r="AX212" i="11" s="1"/>
  <c r="CG212" i="11"/>
  <c r="BV212" i="11"/>
  <c r="CF212" i="11"/>
  <c r="AY258" i="11"/>
  <c r="CG188" i="11"/>
  <c r="CF188" i="11"/>
  <c r="BU188" i="11"/>
  <c r="AX188" i="11" s="1"/>
  <c r="BV188" i="11"/>
  <c r="S167" i="11"/>
  <c r="BR139" i="11"/>
  <c r="BQ139" i="11"/>
  <c r="AS139" i="11" s="1"/>
  <c r="CC139" i="11"/>
  <c r="CB139" i="11"/>
  <c r="CD131" i="11"/>
  <c r="BR131" i="11"/>
  <c r="CC131" i="11"/>
  <c r="BQ131" i="11"/>
  <c r="CB131" i="11"/>
  <c r="BS131" i="11"/>
  <c r="CD127" i="11"/>
  <c r="BR127" i="11"/>
  <c r="CC127" i="11"/>
  <c r="BQ127" i="11"/>
  <c r="AN127" i="11" s="1"/>
  <c r="CB127" i="11"/>
  <c r="BS127" i="11"/>
  <c r="BR115" i="11"/>
  <c r="BQ115" i="11"/>
  <c r="AJ115" i="11" s="1"/>
  <c r="CC115" i="11"/>
  <c r="CB115" i="11"/>
  <c r="BR92" i="11"/>
  <c r="BQ92" i="11"/>
  <c r="AF92" i="11" s="1"/>
  <c r="CC92" i="11"/>
  <c r="CB92" i="11"/>
  <c r="AF98" i="11"/>
  <c r="CH234" i="11"/>
  <c r="BX234" i="11"/>
  <c r="CF234" i="11"/>
  <c r="BV234" i="11"/>
  <c r="BW234" i="11"/>
  <c r="CI234" i="11"/>
  <c r="CG234" i="11"/>
  <c r="BY234" i="11"/>
  <c r="S64" i="11"/>
  <c r="AX195" i="11"/>
  <c r="BQ152" i="11"/>
  <c r="CC152" i="11"/>
  <c r="CB152" i="11"/>
  <c r="BR152" i="11"/>
  <c r="BR122" i="11"/>
  <c r="BQ122" i="11"/>
  <c r="AJ122" i="11" s="1"/>
  <c r="CB122" i="11"/>
  <c r="CC122" i="11"/>
  <c r="BR99" i="11"/>
  <c r="BQ99" i="11"/>
  <c r="AF99" i="11" s="1"/>
  <c r="CC99" i="11"/>
  <c r="CB99" i="11"/>
  <c r="S12" i="11"/>
  <c r="CI278" i="11"/>
  <c r="BY278" i="11"/>
  <c r="CG278" i="11"/>
  <c r="CF278" i="11"/>
  <c r="BX278" i="11"/>
  <c r="BW278" i="11"/>
  <c r="CH278" i="11"/>
  <c r="BV278" i="11"/>
  <c r="AY278" i="11" s="1"/>
  <c r="CF207" i="11"/>
  <c r="BV207" i="11"/>
  <c r="BU207" i="11"/>
  <c r="AX207" i="11" s="1"/>
  <c r="CG207" i="11"/>
  <c r="S166" i="11"/>
  <c r="BU205" i="11"/>
  <c r="AX205" i="11" s="1"/>
  <c r="CG205" i="11"/>
  <c r="BV205" i="11"/>
  <c r="CF205" i="11"/>
  <c r="AF93" i="11"/>
  <c r="S14" i="11"/>
  <c r="BQ359" i="11"/>
  <c r="CB359" i="11"/>
  <c r="BR359" i="11"/>
  <c r="CC359" i="11"/>
  <c r="BQ346" i="11"/>
  <c r="CB346" i="11"/>
  <c r="BR346" i="11"/>
  <c r="CC346" i="11"/>
  <c r="BQ358" i="11"/>
  <c r="AP358" i="11" s="1"/>
  <c r="CB358" i="11"/>
  <c r="BR358" i="11"/>
  <c r="CC358" i="11"/>
  <c r="BQ345" i="11"/>
  <c r="AN345" i="11" s="1"/>
  <c r="CB345" i="11"/>
  <c r="BR345" i="11"/>
  <c r="CC345" i="11"/>
  <c r="CD324" i="11"/>
  <c r="BU324" i="11"/>
  <c r="CE324" i="11"/>
  <c r="BT324" i="11"/>
  <c r="CG324" i="11"/>
  <c r="BV324" i="11"/>
  <c r="BS324" i="11"/>
  <c r="CF324" i="11"/>
  <c r="CD322" i="11"/>
  <c r="BU322" i="11"/>
  <c r="CE322" i="11"/>
  <c r="BT322" i="11"/>
  <c r="CG322" i="11"/>
  <c r="BV322" i="11"/>
  <c r="CF322" i="11"/>
  <c r="BS322" i="11"/>
  <c r="AX322" i="11" s="1"/>
  <c r="CD320" i="11"/>
  <c r="BU320" i="11"/>
  <c r="CE320" i="11"/>
  <c r="BT320" i="11"/>
  <c r="AX320" i="11" s="1"/>
  <c r="CG320" i="11"/>
  <c r="BV320" i="11"/>
  <c r="BS320" i="11"/>
  <c r="CF320" i="11"/>
  <c r="CE308" i="11"/>
  <c r="BV308" i="11"/>
  <c r="CG308" i="11"/>
  <c r="BT308" i="11"/>
  <c r="AW308" i="11" s="1"/>
  <c r="CH308" i="11"/>
  <c r="BW308" i="11"/>
  <c r="BU308" i="11"/>
  <c r="CF308" i="11"/>
  <c r="CH237" i="11"/>
  <c r="BX237" i="11"/>
  <c r="CF237" i="11"/>
  <c r="BV237" i="11"/>
  <c r="AY237" i="11" s="1"/>
  <c r="CI237" i="11"/>
  <c r="CG237" i="11"/>
  <c r="BY237" i="11"/>
  <c r="BW237" i="11"/>
  <c r="CF224" i="11"/>
  <c r="BU224" i="11"/>
  <c r="AX224" i="11" s="1"/>
  <c r="CG224" i="11"/>
  <c r="BV224" i="11"/>
  <c r="CH244" i="11"/>
  <c r="BX244" i="11"/>
  <c r="AY244" i="11" s="1"/>
  <c r="CF244" i="11"/>
  <c r="BV244" i="11"/>
  <c r="CI244" i="11"/>
  <c r="CG244" i="11"/>
  <c r="BY244" i="11"/>
  <c r="BW244" i="11"/>
  <c r="BU204" i="11"/>
  <c r="AX204" i="11" s="1"/>
  <c r="CF204" i="11"/>
  <c r="CG204" i="11"/>
  <c r="BV204" i="11"/>
  <c r="BU200" i="11"/>
  <c r="CF200" i="11"/>
  <c r="CG200" i="11"/>
  <c r="BV200" i="11"/>
  <c r="BR147" i="11"/>
  <c r="C150" i="11"/>
  <c r="BQ147" i="11"/>
  <c r="CB147" i="11"/>
  <c r="CC147" i="11"/>
  <c r="CG192" i="11"/>
  <c r="CF192" i="11"/>
  <c r="BV192" i="11"/>
  <c r="BU192" i="11"/>
  <c r="AX192" i="11" s="1"/>
  <c r="V54" i="11"/>
  <c r="BQ350" i="11"/>
  <c r="AN350" i="11" s="1"/>
  <c r="CB350" i="11"/>
  <c r="BR350" i="11"/>
  <c r="CC350" i="11"/>
  <c r="BQ342" i="11"/>
  <c r="AN342" i="11" s="1"/>
  <c r="CB342" i="11"/>
  <c r="BR342" i="11"/>
  <c r="CC342" i="11"/>
  <c r="CG309" i="11"/>
  <c r="BU309" i="11"/>
  <c r="CF309" i="11"/>
  <c r="BW309" i="11"/>
  <c r="BT309" i="11"/>
  <c r="AW309" i="11" s="1"/>
  <c r="CE309" i="11"/>
  <c r="BV309" i="11"/>
  <c r="CH309" i="11"/>
  <c r="BQ349" i="11"/>
  <c r="AN349" i="11" s="1"/>
  <c r="CB349" i="11"/>
  <c r="BR349" i="11"/>
  <c r="CC349" i="11"/>
  <c r="BT329" i="11"/>
  <c r="CD329" i="11"/>
  <c r="CE329" i="11"/>
  <c r="BS329" i="11"/>
  <c r="AL329" i="11" s="1"/>
  <c r="CD323" i="11"/>
  <c r="BU323" i="11"/>
  <c r="CE323" i="11"/>
  <c r="BT323" i="11"/>
  <c r="CG323" i="11"/>
  <c r="BV323" i="11"/>
  <c r="BS323" i="11"/>
  <c r="AX323" i="11" s="1"/>
  <c r="CF323" i="11"/>
  <c r="CD321" i="11"/>
  <c r="BU321" i="11"/>
  <c r="CE321" i="11"/>
  <c r="BT321" i="11"/>
  <c r="CG321" i="11"/>
  <c r="BV321" i="11"/>
  <c r="CF321" i="11"/>
  <c r="BS321" i="11"/>
  <c r="AX321" i="11" s="1"/>
  <c r="CE314" i="11"/>
  <c r="BU314" i="11"/>
  <c r="AX314" i="11" s="1"/>
  <c r="CF314" i="11"/>
  <c r="BT314" i="11"/>
  <c r="BV314" i="11"/>
  <c r="CG314" i="11"/>
  <c r="BS314" i="11"/>
  <c r="CD314" i="11"/>
  <c r="AY274" i="11"/>
  <c r="AY270" i="11"/>
  <c r="CE285" i="11"/>
  <c r="BT285" i="11"/>
  <c r="CD285" i="11"/>
  <c r="BR285" i="11"/>
  <c r="CC285" i="11"/>
  <c r="BQ285" i="11"/>
  <c r="BS285" i="11"/>
  <c r="CB285" i="11"/>
  <c r="CH256" i="11"/>
  <c r="BW256" i="11"/>
  <c r="CG256" i="11"/>
  <c r="BV256" i="11"/>
  <c r="CF256" i="11"/>
  <c r="BY256" i="11"/>
  <c r="BX256" i="11"/>
  <c r="AY256" i="11" s="1"/>
  <c r="CI256" i="11"/>
  <c r="CF228" i="11"/>
  <c r="BU228" i="11"/>
  <c r="AX228" i="11" s="1"/>
  <c r="CG228" i="11"/>
  <c r="BV228" i="11"/>
  <c r="CF220" i="11"/>
  <c r="BU220" i="11"/>
  <c r="CG220" i="11"/>
  <c r="BV220" i="11"/>
  <c r="AX220" i="11"/>
  <c r="CH236" i="11"/>
  <c r="BX236" i="11"/>
  <c r="AY236" i="11" s="1"/>
  <c r="CF236" i="11"/>
  <c r="BV236" i="11"/>
  <c r="CI236" i="11"/>
  <c r="CG236" i="11"/>
  <c r="BY236" i="11"/>
  <c r="BW236" i="11"/>
  <c r="CF209" i="11"/>
  <c r="BV209" i="11"/>
  <c r="CG209" i="11"/>
  <c r="BU209" i="11"/>
  <c r="AX209" i="11" s="1"/>
  <c r="BU206" i="11"/>
  <c r="CG206" i="11"/>
  <c r="BV206" i="11"/>
  <c r="CF206" i="11"/>
  <c r="BU202" i="11"/>
  <c r="CG202" i="11"/>
  <c r="BV202" i="11"/>
  <c r="CF202" i="11"/>
  <c r="BU198" i="11"/>
  <c r="CG198" i="11"/>
  <c r="BV198" i="11"/>
  <c r="CF198" i="11"/>
  <c r="CH239" i="11"/>
  <c r="BX239" i="11"/>
  <c r="CF239" i="11"/>
  <c r="BV239" i="11"/>
  <c r="AY239" i="11" s="1"/>
  <c r="BW239" i="11"/>
  <c r="CG239" i="11"/>
  <c r="BY239" i="11"/>
  <c r="CI239" i="11"/>
  <c r="CF227" i="11"/>
  <c r="BU227" i="11"/>
  <c r="AX227" i="11" s="1"/>
  <c r="BV227" i="11"/>
  <c r="CG227" i="11"/>
  <c r="CF219" i="11"/>
  <c r="BU219" i="11"/>
  <c r="AX219" i="11" s="1"/>
  <c r="BV219" i="11"/>
  <c r="CG219" i="11"/>
  <c r="CF216" i="11"/>
  <c r="BU216" i="11"/>
  <c r="AX216" i="11" s="1"/>
  <c r="CG216" i="11"/>
  <c r="BV216" i="11"/>
  <c r="BU213" i="11"/>
  <c r="AX213" i="11" s="1"/>
  <c r="CG213" i="11"/>
  <c r="BV213" i="11"/>
  <c r="CF213" i="11"/>
  <c r="BU203" i="11"/>
  <c r="AX203" i="11" s="1"/>
  <c r="CG203" i="11"/>
  <c r="BV203" i="11"/>
  <c r="CF203" i="11"/>
  <c r="V38" i="11"/>
  <c r="CH243" i="11"/>
  <c r="BX243" i="11"/>
  <c r="CF243" i="11"/>
  <c r="BV243" i="11"/>
  <c r="BW243" i="11"/>
  <c r="CI243" i="11"/>
  <c r="CG243" i="11"/>
  <c r="BY243" i="11"/>
  <c r="CH238" i="11"/>
  <c r="BX238" i="11"/>
  <c r="CF238" i="11"/>
  <c r="BV238" i="11"/>
  <c r="AY238" i="11" s="1"/>
  <c r="CG238" i="11"/>
  <c r="BY238" i="11"/>
  <c r="BW238" i="11"/>
  <c r="CI238" i="11"/>
  <c r="CF223" i="11"/>
  <c r="BU223" i="11"/>
  <c r="BV223" i="11"/>
  <c r="CG223" i="11"/>
  <c r="BU211" i="11"/>
  <c r="AX211" i="11" s="1"/>
  <c r="CG211" i="11"/>
  <c r="BV211" i="11"/>
  <c r="CF211" i="11"/>
  <c r="AX202" i="11"/>
  <c r="BV196" i="11"/>
  <c r="CF196" i="11"/>
  <c r="BU196" i="11"/>
  <c r="CG196" i="11"/>
  <c r="CG186" i="11"/>
  <c r="CF186" i="11"/>
  <c r="BU186" i="11"/>
  <c r="AX186" i="11" s="1"/>
  <c r="BV186" i="11"/>
  <c r="C155" i="11"/>
  <c r="BQ151" i="11"/>
  <c r="P151" i="11" s="1"/>
  <c r="CC151" i="11"/>
  <c r="CB151" i="11"/>
  <c r="BR151" i="11"/>
  <c r="BR118" i="11"/>
  <c r="BQ118" i="11"/>
  <c r="AJ118" i="11" s="1"/>
  <c r="CB118" i="11"/>
  <c r="CC118" i="11"/>
  <c r="BR91" i="11"/>
  <c r="BQ91" i="11"/>
  <c r="AF91" i="11" s="1"/>
  <c r="CB91" i="11"/>
  <c r="B400" i="11" s="1"/>
  <c r="CC91" i="11"/>
  <c r="CF225" i="11"/>
  <c r="BU225" i="11"/>
  <c r="AX225" i="11" s="1"/>
  <c r="BV225" i="11"/>
  <c r="CG225" i="11"/>
  <c r="AX198" i="11"/>
  <c r="BQ348" i="11"/>
  <c r="AN348" i="11" s="1"/>
  <c r="CB348" i="11"/>
  <c r="BR348" i="11"/>
  <c r="CC348" i="11"/>
  <c r="CE330" i="11"/>
  <c r="BS330" i="11"/>
  <c r="CD330" i="11"/>
  <c r="BT330" i="11"/>
  <c r="AL330" i="11" s="1"/>
  <c r="BQ347" i="11"/>
  <c r="AN347" i="11" s="1"/>
  <c r="CB347" i="11"/>
  <c r="BR347" i="11"/>
  <c r="CC347" i="11"/>
  <c r="CD336" i="11"/>
  <c r="BS336" i="11"/>
  <c r="CE336" i="11"/>
  <c r="BT336" i="11"/>
  <c r="CD331" i="11"/>
  <c r="BT331" i="11"/>
  <c r="CE331" i="11"/>
  <c r="BS331" i="11"/>
  <c r="AL331" i="11" s="1"/>
  <c r="AX324" i="11"/>
  <c r="AY273" i="11"/>
  <c r="AY269" i="11"/>
  <c r="CF303" i="11"/>
  <c r="BT303" i="11"/>
  <c r="AW303" i="11" s="1"/>
  <c r="BV303" i="11"/>
  <c r="CG303" i="11"/>
  <c r="BU303" i="11"/>
  <c r="CH303" i="11"/>
  <c r="BW303" i="11"/>
  <c r="CE303" i="11"/>
  <c r="CF305" i="11"/>
  <c r="BT305" i="11"/>
  <c r="CH305" i="11"/>
  <c r="BU305" i="11"/>
  <c r="CE305" i="11"/>
  <c r="BW305" i="11"/>
  <c r="CG305" i="11"/>
  <c r="BV305" i="11"/>
  <c r="CF230" i="11"/>
  <c r="BU230" i="11"/>
  <c r="AX230" i="11" s="1"/>
  <c r="CG230" i="11"/>
  <c r="BV230" i="11"/>
  <c r="CF222" i="11"/>
  <c r="BU222" i="11"/>
  <c r="CG222" i="11"/>
  <c r="BV222" i="11"/>
  <c r="AX222" i="11"/>
  <c r="CH240" i="11"/>
  <c r="BX240" i="11"/>
  <c r="CF240" i="11"/>
  <c r="BV240" i="11"/>
  <c r="AY240" i="11" s="1"/>
  <c r="CI240" i="11"/>
  <c r="BW240" i="11"/>
  <c r="CG240" i="11"/>
  <c r="BY240" i="11"/>
  <c r="CH242" i="11"/>
  <c r="BX242" i="11"/>
  <c r="CF242" i="11"/>
  <c r="BV242" i="11"/>
  <c r="CG242" i="11"/>
  <c r="BY242" i="11"/>
  <c r="BW242" i="11"/>
  <c r="AY242" i="11" s="1"/>
  <c r="CI242" i="11"/>
  <c r="CF229" i="11"/>
  <c r="BU229" i="11"/>
  <c r="AX229" i="11" s="1"/>
  <c r="BV229" i="11"/>
  <c r="CG229" i="11"/>
  <c r="CF221" i="11"/>
  <c r="BU221" i="11"/>
  <c r="AX221" i="11" s="1"/>
  <c r="BV221" i="11"/>
  <c r="CG221" i="11"/>
  <c r="CF214" i="11"/>
  <c r="BU214" i="11"/>
  <c r="BV214" i="11"/>
  <c r="CG214" i="11"/>
  <c r="AP286" i="11"/>
  <c r="CF215" i="11"/>
  <c r="BV215" i="11"/>
  <c r="BU215" i="11"/>
  <c r="AX215" i="11" s="1"/>
  <c r="CG215" i="11"/>
  <c r="AX214" i="11"/>
  <c r="R175" i="11"/>
  <c r="C169" i="11"/>
  <c r="BR143" i="11"/>
  <c r="BQ143" i="11"/>
  <c r="AS143" i="11" s="1"/>
  <c r="CC143" i="11"/>
  <c r="CB143" i="11"/>
  <c r="CD133" i="11"/>
  <c r="BR133" i="11"/>
  <c r="CC133" i="11"/>
  <c r="BQ133" i="11"/>
  <c r="CB133" i="11"/>
  <c r="BS133" i="11"/>
  <c r="CD129" i="11"/>
  <c r="BR129" i="11"/>
  <c r="CC129" i="11"/>
  <c r="BQ129" i="11"/>
  <c r="AN129" i="11" s="1"/>
  <c r="CB129" i="11"/>
  <c r="BS129" i="11"/>
  <c r="BR119" i="11"/>
  <c r="BQ119" i="11"/>
  <c r="AJ119" i="11" s="1"/>
  <c r="CC119" i="11"/>
  <c r="CB119" i="11"/>
  <c r="BR100" i="11"/>
  <c r="BQ100" i="11"/>
  <c r="AF100" i="11" s="1"/>
  <c r="CC100" i="11"/>
  <c r="CB100" i="11"/>
  <c r="S13" i="11"/>
  <c r="AX200" i="11"/>
  <c r="AF90" i="11"/>
  <c r="V42" i="11"/>
  <c r="AX196" i="11"/>
  <c r="BQ154" i="11"/>
  <c r="P154" i="11" s="1"/>
  <c r="CC154" i="11"/>
  <c r="CB154" i="11"/>
  <c r="BR154" i="11"/>
  <c r="BR149" i="11"/>
  <c r="BQ149" i="11"/>
  <c r="CC149" i="11"/>
  <c r="CB149" i="11"/>
  <c r="BR114" i="11"/>
  <c r="BQ114" i="11"/>
  <c r="CC114" i="11"/>
  <c r="CB114" i="11"/>
  <c r="V55" i="11"/>
  <c r="V39" i="11"/>
  <c r="BV210" i="11"/>
  <c r="CG210" i="11"/>
  <c r="CF210" i="11"/>
  <c r="BU210" i="11"/>
  <c r="P148" i="11"/>
  <c r="AJ117" i="11"/>
  <c r="S70" i="11"/>
  <c r="V50" i="11"/>
  <c r="CE14" i="10"/>
  <c r="BU14" i="10"/>
  <c r="BQ14" i="10"/>
  <c r="S14" i="10" s="1"/>
  <c r="CD14" i="10"/>
  <c r="BT14" i="10"/>
  <c r="BS14" i="10"/>
  <c r="CF14" i="10"/>
  <c r="CB14" i="10"/>
  <c r="BR14" i="10"/>
  <c r="BQ91" i="10"/>
  <c r="AF91" i="10" s="1"/>
  <c r="CC91" i="10"/>
  <c r="BR91" i="10"/>
  <c r="CB91" i="10"/>
  <c r="BQ93" i="10"/>
  <c r="AF93" i="10" s="1"/>
  <c r="CC93" i="10"/>
  <c r="BR93" i="10"/>
  <c r="CB93" i="10"/>
  <c r="BQ99" i="10"/>
  <c r="AF99" i="10" s="1"/>
  <c r="CC99" i="10"/>
  <c r="BR99" i="10"/>
  <c r="CB99" i="10"/>
  <c r="BQ101" i="10"/>
  <c r="AF101" i="10" s="1"/>
  <c r="CC101" i="10"/>
  <c r="BR101" i="10"/>
  <c r="CB101" i="10"/>
  <c r="BQ149" i="10"/>
  <c r="P149" i="10" s="1"/>
  <c r="CC149" i="10"/>
  <c r="CB149" i="10"/>
  <c r="BR149" i="10"/>
  <c r="BR167" i="10"/>
  <c r="CC167" i="10"/>
  <c r="BQ167" i="10"/>
  <c r="CB167" i="10"/>
  <c r="CI227" i="10"/>
  <c r="CE227" i="10"/>
  <c r="BZ227" i="10"/>
  <c r="BR227" i="10"/>
  <c r="BQ227" i="10"/>
  <c r="CK227" i="10"/>
  <c r="CC227" i="10"/>
  <c r="BT227" i="10"/>
  <c r="CB227" i="10"/>
  <c r="BX227" i="10"/>
  <c r="CE12" i="10"/>
  <c r="BU12" i="10"/>
  <c r="BQ12" i="10"/>
  <c r="S12" i="10" s="1"/>
  <c r="CD12" i="10"/>
  <c r="BT12" i="10"/>
  <c r="BS12" i="10"/>
  <c r="CB12" i="10"/>
  <c r="CF12" i="10"/>
  <c r="BR12" i="10"/>
  <c r="CC14" i="10"/>
  <c r="CC12" i="10"/>
  <c r="BQ90" i="10"/>
  <c r="CC90" i="10"/>
  <c r="BR90" i="10"/>
  <c r="CB90" i="10"/>
  <c r="BQ92" i="10"/>
  <c r="CC92" i="10"/>
  <c r="BR92" i="10"/>
  <c r="CB92" i="10"/>
  <c r="BQ98" i="10"/>
  <c r="CC98" i="10"/>
  <c r="BR98" i="10"/>
  <c r="CB98" i="10"/>
  <c r="BQ100" i="10"/>
  <c r="CC100" i="10"/>
  <c r="BR100" i="10"/>
  <c r="CB100" i="10"/>
  <c r="BQ142" i="10"/>
  <c r="CB142" i="10"/>
  <c r="CC142" i="10"/>
  <c r="BR142" i="10"/>
  <c r="E163" i="10"/>
  <c r="E169" i="10" s="1"/>
  <c r="BR174" i="10"/>
  <c r="CC174" i="10"/>
  <c r="BQ174" i="10"/>
  <c r="CB174" i="10"/>
  <c r="C250" i="10"/>
  <c r="CD250" i="10"/>
  <c r="BT250" i="10"/>
  <c r="V44" i="10"/>
  <c r="BQ141" i="10"/>
  <c r="CC141" i="10"/>
  <c r="CB141" i="10"/>
  <c r="BQ148" i="10"/>
  <c r="CC148" i="10"/>
  <c r="CB148" i="10"/>
  <c r="P151" i="10"/>
  <c r="CC234" i="10"/>
  <c r="BS234" i="10"/>
  <c r="CB234" i="10"/>
  <c r="BR234" i="10"/>
  <c r="CE234" i="10"/>
  <c r="BU234" i="10"/>
  <c r="V38" i="10"/>
  <c r="V54" i="10"/>
  <c r="BR61" i="10"/>
  <c r="BQ61" i="10"/>
  <c r="BR63" i="10"/>
  <c r="BQ63" i="10"/>
  <c r="S63" i="10" s="1"/>
  <c r="BR65" i="10"/>
  <c r="BQ65" i="10"/>
  <c r="BR67" i="10"/>
  <c r="BQ67" i="10"/>
  <c r="S67" i="10" s="1"/>
  <c r="BR69" i="10"/>
  <c r="BQ69" i="10"/>
  <c r="BR71" i="10"/>
  <c r="BQ71" i="10"/>
  <c r="S71" i="10" s="1"/>
  <c r="BR73" i="10"/>
  <c r="BQ73" i="10"/>
  <c r="BR75" i="10"/>
  <c r="BQ75" i="10"/>
  <c r="S75" i="10" s="1"/>
  <c r="BR77" i="10"/>
  <c r="BQ77" i="10"/>
  <c r="BR79" i="10"/>
  <c r="BQ79" i="10"/>
  <c r="S79" i="10" s="1"/>
  <c r="BS128" i="10"/>
  <c r="CD128" i="10"/>
  <c r="BR128" i="10"/>
  <c r="BQ128" i="10"/>
  <c r="AN128" i="10" s="1"/>
  <c r="BS130" i="10"/>
  <c r="CD130" i="10"/>
  <c r="BR130" i="10"/>
  <c r="BQ130" i="10"/>
  <c r="AN130" i="10" s="1"/>
  <c r="BS132" i="10"/>
  <c r="CD132" i="10"/>
  <c r="BR132" i="10"/>
  <c r="BQ132" i="10"/>
  <c r="AN132" i="10" s="1"/>
  <c r="BS134" i="10"/>
  <c r="CD134" i="10"/>
  <c r="BR134" i="10"/>
  <c r="BQ134" i="10"/>
  <c r="AN134" i="10" s="1"/>
  <c r="BR141" i="10"/>
  <c r="BQ143" i="10"/>
  <c r="AS143" i="10" s="1"/>
  <c r="CB143" i="10"/>
  <c r="CC143" i="10"/>
  <c r="E156" i="10"/>
  <c r="BR148" i="10"/>
  <c r="D150" i="10"/>
  <c r="D156" i="10" s="1"/>
  <c r="C161" i="10"/>
  <c r="C175" i="10"/>
  <c r="BV191" i="10"/>
  <c r="CG191" i="10"/>
  <c r="BU191" i="10"/>
  <c r="CF191" i="10"/>
  <c r="BV195" i="10"/>
  <c r="CG195" i="10"/>
  <c r="BU195" i="10"/>
  <c r="CF195" i="10"/>
  <c r="CH198" i="10"/>
  <c r="CD198" i="10"/>
  <c r="BY198" i="10"/>
  <c r="C198" i="10"/>
  <c r="BW198" i="10"/>
  <c r="CH200" i="10"/>
  <c r="CD200" i="10"/>
  <c r="BY200" i="10"/>
  <c r="C200" i="10"/>
  <c r="BW200" i="10"/>
  <c r="CH202" i="10"/>
  <c r="CD202" i="10"/>
  <c r="BY202" i="10"/>
  <c r="C202" i="10"/>
  <c r="BW202" i="10"/>
  <c r="CH204" i="10"/>
  <c r="CD204" i="10"/>
  <c r="BY204" i="10"/>
  <c r="C204" i="10"/>
  <c r="BW204" i="10"/>
  <c r="BU208" i="10"/>
  <c r="CG208" i="10"/>
  <c r="BV208" i="10"/>
  <c r="CF208" i="10"/>
  <c r="CI223" i="10"/>
  <c r="CE223" i="10"/>
  <c r="BZ223" i="10"/>
  <c r="BR223" i="10"/>
  <c r="BQ223" i="10"/>
  <c r="CK223" i="10"/>
  <c r="CC223" i="10"/>
  <c r="BT223" i="10"/>
  <c r="CB223" i="10"/>
  <c r="BX223" i="10"/>
  <c r="C249" i="10"/>
  <c r="CD249" i="10"/>
  <c r="BT249" i="10"/>
  <c r="CE337" i="10"/>
  <c r="BT337" i="10"/>
  <c r="CD337" i="10"/>
  <c r="BS337" i="10"/>
  <c r="V36" i="10"/>
  <c r="P152" i="10"/>
  <c r="P154" i="10"/>
  <c r="BR166" i="10"/>
  <c r="CC166" i="10"/>
  <c r="BQ166" i="10"/>
  <c r="S166" i="10" s="1"/>
  <c r="CI213" i="10"/>
  <c r="CE213" i="10"/>
  <c r="BZ213" i="10"/>
  <c r="BR213" i="10"/>
  <c r="BQ213" i="10"/>
  <c r="CK213" i="10"/>
  <c r="CC213" i="10"/>
  <c r="BT213" i="10"/>
  <c r="CB213" i="10"/>
  <c r="BX213" i="10"/>
  <c r="CE11" i="10"/>
  <c r="BU11" i="10"/>
  <c r="BQ11" i="10"/>
  <c r="CD11" i="10"/>
  <c r="BT11" i="10"/>
  <c r="CC11" i="10"/>
  <c r="CE13" i="10"/>
  <c r="BU13" i="10"/>
  <c r="BQ13" i="10"/>
  <c r="S13" i="10" s="1"/>
  <c r="CD13" i="10"/>
  <c r="BT13" i="10"/>
  <c r="CC13" i="10"/>
  <c r="G21" i="10"/>
  <c r="G24" i="10"/>
  <c r="G29" i="10"/>
  <c r="C35" i="10"/>
  <c r="V37" i="10"/>
  <c r="V41" i="10"/>
  <c r="V53" i="10"/>
  <c r="CC61" i="10"/>
  <c r="CC63" i="10"/>
  <c r="CC65" i="10"/>
  <c r="CC67" i="10"/>
  <c r="CC69" i="10"/>
  <c r="CC71" i="10"/>
  <c r="CC73" i="10"/>
  <c r="CC75" i="10"/>
  <c r="CC77" i="10"/>
  <c r="CC79" i="10"/>
  <c r="C107" i="10"/>
  <c r="C114" i="10"/>
  <c r="C115" i="10"/>
  <c r="C116" i="10"/>
  <c r="C117" i="10"/>
  <c r="C118" i="10"/>
  <c r="C119" i="10"/>
  <c r="C120" i="10"/>
  <c r="C121" i="10"/>
  <c r="C122" i="10"/>
  <c r="C127" i="10"/>
  <c r="C129" i="10"/>
  <c r="C131" i="10"/>
  <c r="C133" i="10"/>
  <c r="C139" i="10"/>
  <c r="C140" i="10"/>
  <c r="C150" i="10"/>
  <c r="BQ147" i="10"/>
  <c r="P147" i="10" s="1"/>
  <c r="CB147" i="10"/>
  <c r="CC147" i="10"/>
  <c r="CC151" i="10"/>
  <c r="BR151" i="10"/>
  <c r="CB151" i="10"/>
  <c r="CC152" i="10"/>
  <c r="BR152" i="10"/>
  <c r="CB152" i="10"/>
  <c r="CC153" i="10"/>
  <c r="CB153" i="10"/>
  <c r="BR153" i="10"/>
  <c r="P153" i="10" s="1"/>
  <c r="CC154" i="10"/>
  <c r="CB154" i="10"/>
  <c r="BR154" i="10"/>
  <c r="C155" i="10"/>
  <c r="C162" i="10"/>
  <c r="C165" i="10"/>
  <c r="CI189" i="10"/>
  <c r="CE189" i="10"/>
  <c r="BZ189" i="10"/>
  <c r="BR189" i="10"/>
  <c r="BX189" i="10"/>
  <c r="CB189" i="10"/>
  <c r="CC189" i="10"/>
  <c r="BQ189" i="10"/>
  <c r="C189" i="10"/>
  <c r="CI193" i="10"/>
  <c r="CE193" i="10"/>
  <c r="BZ193" i="10"/>
  <c r="BR193" i="10"/>
  <c r="BX193" i="10"/>
  <c r="CC193" i="10"/>
  <c r="BQ193" i="10"/>
  <c r="C193" i="10"/>
  <c r="CB193" i="10"/>
  <c r="CK209" i="10"/>
  <c r="CB209" i="10"/>
  <c r="BZ209" i="10"/>
  <c r="BQ209" i="10"/>
  <c r="CE209" i="10"/>
  <c r="BT209" i="10"/>
  <c r="CI209" i="10"/>
  <c r="CI219" i="10"/>
  <c r="CE219" i="10"/>
  <c r="BZ219" i="10"/>
  <c r="BR219" i="10"/>
  <c r="BQ219" i="10"/>
  <c r="CK219" i="10"/>
  <c r="CC219" i="10"/>
  <c r="BT219" i="10"/>
  <c r="CB219" i="10"/>
  <c r="BX219" i="10"/>
  <c r="BT265" i="10"/>
  <c r="C265" i="10"/>
  <c r="CD265" i="10"/>
  <c r="BR294" i="10"/>
  <c r="C294" i="10"/>
  <c r="CC294" i="10"/>
  <c r="BQ177" i="10"/>
  <c r="BQ178" i="10"/>
  <c r="BQ180" i="10"/>
  <c r="BU188" i="10"/>
  <c r="CF188" i="10"/>
  <c r="CI192" i="10"/>
  <c r="CE192" i="10"/>
  <c r="BZ192" i="10"/>
  <c r="BR192" i="10"/>
  <c r="BT192" i="10"/>
  <c r="BT198" i="10"/>
  <c r="BT200" i="10"/>
  <c r="BZ200" i="10"/>
  <c r="CK200" i="10"/>
  <c r="BT202" i="10"/>
  <c r="BT204" i="10"/>
  <c r="BY208" i="10"/>
  <c r="CH208" i="10"/>
  <c r="CD208" i="10"/>
  <c r="CI214" i="10"/>
  <c r="CE214" i="10"/>
  <c r="BZ214" i="10"/>
  <c r="BR214" i="10"/>
  <c r="BQ214" i="10"/>
  <c r="CI218" i="10"/>
  <c r="CE218" i="10"/>
  <c r="BX218" i="10"/>
  <c r="BT218" i="10"/>
  <c r="CI220" i="10"/>
  <c r="CE220" i="10"/>
  <c r="BZ220" i="10"/>
  <c r="BR220" i="10"/>
  <c r="BQ220" i="10"/>
  <c r="CI228" i="10"/>
  <c r="CE228" i="10"/>
  <c r="BZ228" i="10"/>
  <c r="BR228" i="10"/>
  <c r="BQ228" i="10"/>
  <c r="CH237" i="10"/>
  <c r="BX237" i="10"/>
  <c r="CF237" i="10"/>
  <c r="BY237" i="10"/>
  <c r="BW237" i="10"/>
  <c r="BV237" i="10"/>
  <c r="CI237" i="10"/>
  <c r="CB250" i="10"/>
  <c r="BR250" i="10"/>
  <c r="CE250" i="10"/>
  <c r="BS250" i="10"/>
  <c r="CC250" i="10"/>
  <c r="CB251" i="10"/>
  <c r="BR251" i="10"/>
  <c r="CE251" i="10"/>
  <c r="BS251" i="10"/>
  <c r="CC251" i="10"/>
  <c r="CD258" i="10"/>
  <c r="BT258" i="10"/>
  <c r="C258" i="10"/>
  <c r="CB263" i="10"/>
  <c r="BR263" i="10"/>
  <c r="CE263" i="10"/>
  <c r="BU263" i="10"/>
  <c r="BS263" i="10"/>
  <c r="C267" i="10"/>
  <c r="BT267" i="10"/>
  <c r="CD267" i="10"/>
  <c r="C271" i="10"/>
  <c r="BT271" i="10"/>
  <c r="CD271" i="10"/>
  <c r="C275" i="10"/>
  <c r="BT275" i="10"/>
  <c r="CD275" i="10"/>
  <c r="CB283" i="10"/>
  <c r="BQ283" i="10"/>
  <c r="CE283" i="10"/>
  <c r="BT283" i="10"/>
  <c r="BR283" i="10"/>
  <c r="CD283" i="10"/>
  <c r="CC283" i="10"/>
  <c r="BS283" i="10"/>
  <c r="CB285" i="10"/>
  <c r="BQ285" i="10"/>
  <c r="CE285" i="10"/>
  <c r="BT285" i="10"/>
  <c r="BR285" i="10"/>
  <c r="CD285" i="10"/>
  <c r="CC285" i="10"/>
  <c r="BS285" i="10"/>
  <c r="CC293" i="10"/>
  <c r="C293" i="10"/>
  <c r="BR293" i="10"/>
  <c r="CF304" i="10"/>
  <c r="BT304" i="10"/>
  <c r="CG304" i="10"/>
  <c r="BU304" i="10"/>
  <c r="AW304" i="10" s="1"/>
  <c r="CH304" i="10"/>
  <c r="BW304" i="10"/>
  <c r="CE304" i="10"/>
  <c r="BV304" i="10"/>
  <c r="BR342" i="10"/>
  <c r="BQ342" i="10"/>
  <c r="CB342" i="10"/>
  <c r="CC342" i="10"/>
  <c r="BR351" i="10"/>
  <c r="BQ351" i="10"/>
  <c r="CC351" i="10"/>
  <c r="CB351" i="10"/>
  <c r="BS36" i="10"/>
  <c r="BS37" i="10"/>
  <c r="BS38" i="10"/>
  <c r="BS39" i="10"/>
  <c r="V39" i="10" s="1"/>
  <c r="BS40" i="10"/>
  <c r="V40" i="10" s="1"/>
  <c r="BS41" i="10"/>
  <c r="BS42" i="10"/>
  <c r="V42" i="10" s="1"/>
  <c r="BS43" i="10"/>
  <c r="V43" i="10" s="1"/>
  <c r="BS44" i="10"/>
  <c r="BS45" i="10"/>
  <c r="V45" i="10" s="1"/>
  <c r="BS46" i="10"/>
  <c r="V46" i="10" s="1"/>
  <c r="BS47" i="10"/>
  <c r="V47" i="10" s="1"/>
  <c r="BS48" i="10"/>
  <c r="V48" i="10" s="1"/>
  <c r="BS49" i="10"/>
  <c r="V49" i="10" s="1"/>
  <c r="BS50" i="10"/>
  <c r="V50" i="10" s="1"/>
  <c r="BS51" i="10"/>
  <c r="V51" i="10" s="1"/>
  <c r="BS52" i="10"/>
  <c r="V52" i="10" s="1"/>
  <c r="BS53" i="10"/>
  <c r="BS54" i="10"/>
  <c r="BS55" i="10"/>
  <c r="V55" i="10" s="1"/>
  <c r="C160" i="10"/>
  <c r="C164" i="10"/>
  <c r="C173" i="10"/>
  <c r="BR177" i="10"/>
  <c r="BR178" i="10"/>
  <c r="BR179" i="10"/>
  <c r="BR180" i="10"/>
  <c r="BR186" i="10"/>
  <c r="AX186" i="10" s="1"/>
  <c r="BV186" i="10"/>
  <c r="BZ186" i="10"/>
  <c r="CE186" i="10"/>
  <c r="CI186" i="10"/>
  <c r="BR188" i="10"/>
  <c r="BV188" i="10"/>
  <c r="CI191" i="10"/>
  <c r="CE191" i="10"/>
  <c r="BZ191" i="10"/>
  <c r="BR191" i="10"/>
  <c r="AX191" i="10" s="1"/>
  <c r="BT191" i="10"/>
  <c r="CK191" i="10"/>
  <c r="CB192" i="10"/>
  <c r="CI195" i="10"/>
  <c r="CE195" i="10"/>
  <c r="BZ195" i="10"/>
  <c r="AX195" i="10" s="1"/>
  <c r="BR195" i="10"/>
  <c r="BT195" i="10"/>
  <c r="CK195" i="10"/>
  <c r="CB198" i="10"/>
  <c r="CH199" i="10"/>
  <c r="CD199" i="10"/>
  <c r="BY199" i="10"/>
  <c r="C199" i="10"/>
  <c r="BS199" i="10"/>
  <c r="BX199" i="10"/>
  <c r="CE199" i="10"/>
  <c r="CJ199" i="10"/>
  <c r="CB200" i="10"/>
  <c r="CH201" i="10"/>
  <c r="CD201" i="10"/>
  <c r="BY201" i="10"/>
  <c r="C201" i="10"/>
  <c r="BS201" i="10"/>
  <c r="BX201" i="10"/>
  <c r="CE201" i="10"/>
  <c r="CJ201" i="10"/>
  <c r="CB202" i="10"/>
  <c r="CH203" i="10"/>
  <c r="CD203" i="10"/>
  <c r="BY203" i="10"/>
  <c r="C203" i="10"/>
  <c r="BS203" i="10"/>
  <c r="BX203" i="10"/>
  <c r="CE203" i="10"/>
  <c r="CJ203" i="10"/>
  <c r="CB204" i="10"/>
  <c r="CH205" i="10"/>
  <c r="CD205" i="10"/>
  <c r="BY205" i="10"/>
  <c r="C205" i="10"/>
  <c r="BS205" i="10"/>
  <c r="BX205" i="10"/>
  <c r="CE205" i="10"/>
  <c r="CJ205" i="10"/>
  <c r="CK207" i="10"/>
  <c r="CB207" i="10"/>
  <c r="BZ207" i="10"/>
  <c r="BQ207" i="10"/>
  <c r="BX207" i="10"/>
  <c r="BW208" i="10"/>
  <c r="C210" i="10"/>
  <c r="CI211" i="10"/>
  <c r="CE211" i="10"/>
  <c r="BZ211" i="10"/>
  <c r="BR211" i="10"/>
  <c r="BQ211" i="10"/>
  <c r="BT212" i="10"/>
  <c r="CC212" i="10"/>
  <c r="BX214" i="10"/>
  <c r="CI215" i="10"/>
  <c r="CE215" i="10"/>
  <c r="BZ215" i="10"/>
  <c r="BR215" i="10"/>
  <c r="BQ215" i="10"/>
  <c r="CI217" i="10"/>
  <c r="CE217" i="10"/>
  <c r="BX217" i="10"/>
  <c r="BT217" i="10"/>
  <c r="BZ218" i="10"/>
  <c r="CK218" i="10"/>
  <c r="BX220" i="10"/>
  <c r="CI221" i="10"/>
  <c r="CE221" i="10"/>
  <c r="BZ221" i="10"/>
  <c r="BR221" i="10"/>
  <c r="BQ221" i="10"/>
  <c r="BT222" i="10"/>
  <c r="CC222" i="10"/>
  <c r="CI225" i="10"/>
  <c r="CE225" i="10"/>
  <c r="BZ225" i="10"/>
  <c r="BR225" i="10"/>
  <c r="BQ225" i="10"/>
  <c r="BT226" i="10"/>
  <c r="CC226" i="10"/>
  <c r="BX228" i="10"/>
  <c r="CI229" i="10"/>
  <c r="CE229" i="10"/>
  <c r="BZ229" i="10"/>
  <c r="BR229" i="10"/>
  <c r="BQ229" i="10"/>
  <c r="BT230" i="10"/>
  <c r="CC230" i="10"/>
  <c r="C236" i="10"/>
  <c r="BU236" i="10"/>
  <c r="BS237" i="10"/>
  <c r="CE237" i="10"/>
  <c r="BR237" i="10"/>
  <c r="CB237" i="10"/>
  <c r="CH238" i="10"/>
  <c r="BX238" i="10"/>
  <c r="CF238" i="10"/>
  <c r="BY238" i="10"/>
  <c r="BW238" i="10"/>
  <c r="CH239" i="10"/>
  <c r="BX239" i="10"/>
  <c r="CF239" i="10"/>
  <c r="BY239" i="10"/>
  <c r="BW239" i="10"/>
  <c r="CH240" i="10"/>
  <c r="BX240" i="10"/>
  <c r="CF240" i="10"/>
  <c r="BY240" i="10"/>
  <c r="BW240" i="10"/>
  <c r="CH241" i="10"/>
  <c r="BX241" i="10"/>
  <c r="CF241" i="10"/>
  <c r="BY241" i="10"/>
  <c r="BW241" i="10"/>
  <c r="CH242" i="10"/>
  <c r="BX242" i="10"/>
  <c r="CF242" i="10"/>
  <c r="BY242" i="10"/>
  <c r="BW242" i="10"/>
  <c r="CH243" i="10"/>
  <c r="BX243" i="10"/>
  <c r="CF243" i="10"/>
  <c r="BY243" i="10"/>
  <c r="BW243" i="10"/>
  <c r="CH244" i="10"/>
  <c r="BX244" i="10"/>
  <c r="CF244" i="10"/>
  <c r="BY244" i="10"/>
  <c r="BW244" i="10"/>
  <c r="C246" i="10"/>
  <c r="CD246" i="10"/>
  <c r="CC253" i="10"/>
  <c r="BS253" i="10"/>
  <c r="CB253" i="10"/>
  <c r="BR253" i="10"/>
  <c r="CE253" i="10"/>
  <c r="BU253" i="10"/>
  <c r="CC259" i="10"/>
  <c r="BS259" i="10"/>
  <c r="CB259" i="10"/>
  <c r="BR259" i="10"/>
  <c r="CE259" i="10"/>
  <c r="BU259" i="10"/>
  <c r="CC263" i="10"/>
  <c r="CG297" i="10"/>
  <c r="CE297" i="10"/>
  <c r="BV297" i="10"/>
  <c r="BU297" i="10"/>
  <c r="BW297" i="10"/>
  <c r="CH297" i="10"/>
  <c r="CF297" i="10"/>
  <c r="BT297" i="10"/>
  <c r="AW297" i="10" s="1"/>
  <c r="BR303" i="10"/>
  <c r="C303" i="10"/>
  <c r="CC303" i="10"/>
  <c r="BQ179" i="10"/>
  <c r="R179" i="10" s="1"/>
  <c r="BU186" i="10"/>
  <c r="CK192" i="10"/>
  <c r="CI196" i="10"/>
  <c r="CE196" i="10"/>
  <c r="BZ196" i="10"/>
  <c r="BR196" i="10"/>
  <c r="BT196" i="10"/>
  <c r="CK196" i="10"/>
  <c r="BZ198" i="10"/>
  <c r="CK198" i="10"/>
  <c r="BZ202" i="10"/>
  <c r="CK202" i="10"/>
  <c r="BZ204" i="10"/>
  <c r="CK204" i="10"/>
  <c r="CI206" i="10"/>
  <c r="CE206" i="10"/>
  <c r="BZ206" i="10"/>
  <c r="BR206" i="10"/>
  <c r="BQ206" i="10"/>
  <c r="CJ208" i="10"/>
  <c r="CI224" i="10"/>
  <c r="CE224" i="10"/>
  <c r="BZ224" i="10"/>
  <c r="BR224" i="10"/>
  <c r="BQ224" i="10"/>
  <c r="CI188" i="10"/>
  <c r="CE188" i="10"/>
  <c r="BZ188" i="10"/>
  <c r="CC188" i="10"/>
  <c r="CI190" i="10"/>
  <c r="CE190" i="10"/>
  <c r="BZ190" i="10"/>
  <c r="BR190" i="10"/>
  <c r="BT190" i="10"/>
  <c r="CF190" i="10"/>
  <c r="CK190" i="10"/>
  <c r="C192" i="10"/>
  <c r="BQ192" i="10"/>
  <c r="CC192" i="10"/>
  <c r="CI194" i="10"/>
  <c r="CE194" i="10"/>
  <c r="BZ194" i="10"/>
  <c r="BR194" i="10"/>
  <c r="AX194" i="10" s="1"/>
  <c r="BT194" i="10"/>
  <c r="CF194" i="10"/>
  <c r="CK194" i="10"/>
  <c r="C196" i="10"/>
  <c r="BQ196" i="10"/>
  <c r="CC196" i="10"/>
  <c r="BR198" i="10"/>
  <c r="CC198" i="10"/>
  <c r="CI198" i="10"/>
  <c r="BT199" i="10"/>
  <c r="BZ199" i="10"/>
  <c r="CK199" i="10"/>
  <c r="BR200" i="10"/>
  <c r="CC200" i="10"/>
  <c r="CI200" i="10"/>
  <c r="BT201" i="10"/>
  <c r="BZ201" i="10"/>
  <c r="CK201" i="10"/>
  <c r="BR202" i="10"/>
  <c r="CC202" i="10"/>
  <c r="CI202" i="10"/>
  <c r="BT203" i="10"/>
  <c r="BZ203" i="10"/>
  <c r="CK203" i="10"/>
  <c r="BR204" i="10"/>
  <c r="CC204" i="10"/>
  <c r="CI204" i="10"/>
  <c r="BT205" i="10"/>
  <c r="BZ205" i="10"/>
  <c r="CK205" i="10"/>
  <c r="CB206" i="10"/>
  <c r="AX208" i="10"/>
  <c r="BY210" i="10"/>
  <c r="CH210" i="10"/>
  <c r="CD210" i="10"/>
  <c r="CJ210" i="10"/>
  <c r="CI212" i="10"/>
  <c r="CE212" i="10"/>
  <c r="BZ212" i="10"/>
  <c r="BR212" i="10"/>
  <c r="BQ212" i="10"/>
  <c r="CB214" i="10"/>
  <c r="CI216" i="10"/>
  <c r="CE216" i="10"/>
  <c r="BX216" i="10"/>
  <c r="BT216" i="10"/>
  <c r="CB220" i="10"/>
  <c r="CI222" i="10"/>
  <c r="CE222" i="10"/>
  <c r="BZ222" i="10"/>
  <c r="BR222" i="10"/>
  <c r="BQ222" i="10"/>
  <c r="CB224" i="10"/>
  <c r="CI226" i="10"/>
  <c r="CE226" i="10"/>
  <c r="BZ226" i="10"/>
  <c r="BR226" i="10"/>
  <c r="BQ226" i="10"/>
  <c r="CB228" i="10"/>
  <c r="CI230" i="10"/>
  <c r="CE230" i="10"/>
  <c r="BZ230" i="10"/>
  <c r="BR230" i="10"/>
  <c r="BQ230" i="10"/>
  <c r="C234" i="10"/>
  <c r="CC236" i="10"/>
  <c r="BS236" i="10"/>
  <c r="CB236" i="10"/>
  <c r="BR236" i="10"/>
  <c r="CB246" i="10"/>
  <c r="BR246" i="10"/>
  <c r="CE246" i="10"/>
  <c r="BS246" i="10"/>
  <c r="CC246" i="10"/>
  <c r="CB247" i="10"/>
  <c r="BR247" i="10"/>
  <c r="CE247" i="10"/>
  <c r="BS247" i="10"/>
  <c r="CC247" i="10"/>
  <c r="BU250" i="10"/>
  <c r="BU251" i="10"/>
  <c r="C262" i="10"/>
  <c r="BT262" i="10"/>
  <c r="CD262" i="10"/>
  <c r="CB268" i="10"/>
  <c r="BR268" i="10"/>
  <c r="CE268" i="10"/>
  <c r="BU268" i="10"/>
  <c r="BS268" i="10"/>
  <c r="CB272" i="10"/>
  <c r="BR272" i="10"/>
  <c r="CE272" i="10"/>
  <c r="BU272" i="10"/>
  <c r="BS272" i="10"/>
  <c r="CB276" i="10"/>
  <c r="BR276" i="10"/>
  <c r="CE276" i="10"/>
  <c r="BU276" i="10"/>
  <c r="BS276" i="10"/>
  <c r="CH296" i="10"/>
  <c r="BU296" i="10"/>
  <c r="AW296" i="10" s="1"/>
  <c r="CG296" i="10"/>
  <c r="BT296" i="10"/>
  <c r="CE296" i="10"/>
  <c r="CF296" i="10"/>
  <c r="BV296" i="10"/>
  <c r="BT197" i="10"/>
  <c r="AX197" i="10" s="1"/>
  <c r="C206" i="10"/>
  <c r="BY206" i="10"/>
  <c r="CD206" i="10"/>
  <c r="C207" i="10"/>
  <c r="CJ207" i="10"/>
  <c r="BT208" i="10"/>
  <c r="C209" i="10"/>
  <c r="CJ209" i="10"/>
  <c r="BT210" i="10"/>
  <c r="C211" i="10"/>
  <c r="BY211" i="10"/>
  <c r="CD211" i="10"/>
  <c r="C212" i="10"/>
  <c r="BY212" i="10"/>
  <c r="CD212" i="10"/>
  <c r="C213" i="10"/>
  <c r="BY213" i="10"/>
  <c r="CD213" i="10"/>
  <c r="C214" i="10"/>
  <c r="BY214" i="10"/>
  <c r="CD214" i="10"/>
  <c r="C215" i="10"/>
  <c r="BY215" i="10"/>
  <c r="CD215" i="10"/>
  <c r="C216" i="10"/>
  <c r="BS216" i="10"/>
  <c r="BW216" i="10"/>
  <c r="CD216" i="10"/>
  <c r="C217" i="10"/>
  <c r="BS217" i="10"/>
  <c r="BW217" i="10"/>
  <c r="CD217" i="10"/>
  <c r="C218" i="10"/>
  <c r="BS218" i="10"/>
  <c r="BW218" i="10"/>
  <c r="CD218" i="10"/>
  <c r="C219" i="10"/>
  <c r="BY219" i="10"/>
  <c r="CD219" i="10"/>
  <c r="C220" i="10"/>
  <c r="BY220" i="10"/>
  <c r="CD220" i="10"/>
  <c r="C221" i="10"/>
  <c r="BY221" i="10"/>
  <c r="CD221" i="10"/>
  <c r="C222" i="10"/>
  <c r="BY222" i="10"/>
  <c r="CD222" i="10"/>
  <c r="C223" i="10"/>
  <c r="BY223" i="10"/>
  <c r="CD223" i="10"/>
  <c r="C224" i="10"/>
  <c r="BY224" i="10"/>
  <c r="CD224" i="10"/>
  <c r="C225" i="10"/>
  <c r="BY225" i="10"/>
  <c r="CD225" i="10"/>
  <c r="C226" i="10"/>
  <c r="BY226" i="10"/>
  <c r="CD226" i="10"/>
  <c r="C227" i="10"/>
  <c r="BY227" i="10"/>
  <c r="CD227" i="10"/>
  <c r="C228" i="10"/>
  <c r="BY228" i="10"/>
  <c r="CD228" i="10"/>
  <c r="C229" i="10"/>
  <c r="BY229" i="10"/>
  <c r="CD229" i="10"/>
  <c r="C230" i="10"/>
  <c r="BY230" i="10"/>
  <c r="CD230" i="10"/>
  <c r="C245" i="10"/>
  <c r="BU245" i="10"/>
  <c r="CC245" i="10"/>
  <c r="C248" i="10"/>
  <c r="BT248" i="10"/>
  <c r="CB249" i="10"/>
  <c r="BR249" i="10"/>
  <c r="BU249" i="10"/>
  <c r="CC249" i="10"/>
  <c r="C252" i="10"/>
  <c r="BT252" i="10"/>
  <c r="C254" i="10"/>
  <c r="BU254" i="10"/>
  <c r="CE255" i="10"/>
  <c r="BR255" i="10"/>
  <c r="C256" i="10"/>
  <c r="BT256" i="10"/>
  <c r="BT264" i="10"/>
  <c r="C264" i="10"/>
  <c r="CD264" i="10"/>
  <c r="BT266" i="10"/>
  <c r="C266" i="10"/>
  <c r="CD266" i="10"/>
  <c r="CF269" i="10"/>
  <c r="BV269" i="10"/>
  <c r="CI269" i="10"/>
  <c r="BY269" i="10"/>
  <c r="CH269" i="10"/>
  <c r="BX269" i="10"/>
  <c r="BW269" i="10"/>
  <c r="CF273" i="10"/>
  <c r="BV273" i="10"/>
  <c r="CI273" i="10"/>
  <c r="BY273" i="10"/>
  <c r="CH273" i="10"/>
  <c r="BX273" i="10"/>
  <c r="BW273" i="10"/>
  <c r="CF277" i="10"/>
  <c r="BV277" i="10"/>
  <c r="CI277" i="10"/>
  <c r="BY277" i="10"/>
  <c r="CH277" i="10"/>
  <c r="BX277" i="10"/>
  <c r="BW277" i="10"/>
  <c r="AW298" i="10"/>
  <c r="C306" i="10"/>
  <c r="BS306" i="10"/>
  <c r="CD306" i="10"/>
  <c r="BQ324" i="10"/>
  <c r="CB324" i="10"/>
  <c r="BS207" i="10"/>
  <c r="BS209" i="10"/>
  <c r="CD237" i="10"/>
  <c r="BT237" i="10"/>
  <c r="CD238" i="10"/>
  <c r="BT238" i="10"/>
  <c r="CD239" i="10"/>
  <c r="BT239" i="10"/>
  <c r="CD240" i="10"/>
  <c r="BT240" i="10"/>
  <c r="CD241" i="10"/>
  <c r="BT241" i="10"/>
  <c r="AY241" i="10" s="1"/>
  <c r="CD242" i="10"/>
  <c r="BT242" i="10"/>
  <c r="CD243" i="10"/>
  <c r="BT243" i="10"/>
  <c r="CD244" i="10"/>
  <c r="BT244" i="10"/>
  <c r="C247" i="10"/>
  <c r="BT247" i="10"/>
  <c r="CB248" i="10"/>
  <c r="BR248" i="10"/>
  <c r="BU248" i="10"/>
  <c r="CC248" i="10"/>
  <c r="C251" i="10"/>
  <c r="BT251" i="10"/>
  <c r="CC252" i="10"/>
  <c r="CB252" i="10"/>
  <c r="BR252" i="10"/>
  <c r="BU252" i="10"/>
  <c r="CD252" i="10"/>
  <c r="C253" i="10"/>
  <c r="CC254" i="10"/>
  <c r="BS254" i="10"/>
  <c r="CB254" i="10"/>
  <c r="BR254" i="10"/>
  <c r="CB255" i="10"/>
  <c r="CE257" i="10"/>
  <c r="BR257" i="10"/>
  <c r="C259" i="10"/>
  <c r="CB260" i="10"/>
  <c r="BR260" i="10"/>
  <c r="CE260" i="10"/>
  <c r="BS260" i="10"/>
  <c r="CC260" i="10"/>
  <c r="CB270" i="10"/>
  <c r="BR270" i="10"/>
  <c r="CE270" i="10"/>
  <c r="BU270" i="10"/>
  <c r="CB274" i="10"/>
  <c r="BR274" i="10"/>
  <c r="CE274" i="10"/>
  <c r="BU274" i="10"/>
  <c r="CB278" i="10"/>
  <c r="BR278" i="10"/>
  <c r="CE278" i="10"/>
  <c r="BU278" i="10"/>
  <c r="CE299" i="10"/>
  <c r="BV299" i="10"/>
  <c r="AW299" i="10" s="1"/>
  <c r="CF299" i="10"/>
  <c r="BU299" i="10"/>
  <c r="BT299" i="10"/>
  <c r="CG299" i="10"/>
  <c r="BW299" i="10"/>
  <c r="CH305" i="10"/>
  <c r="BV305" i="10"/>
  <c r="CE305" i="10"/>
  <c r="BW305" i="10"/>
  <c r="CG305" i="10"/>
  <c r="BU305" i="10"/>
  <c r="CF305" i="10"/>
  <c r="BT305" i="10"/>
  <c r="AW305" i="10" s="1"/>
  <c r="CC306" i="10"/>
  <c r="BR306" i="10"/>
  <c r="CC308" i="10"/>
  <c r="BR308" i="10"/>
  <c r="C255" i="10"/>
  <c r="CD255" i="10"/>
  <c r="C257" i="10"/>
  <c r="CD257" i="10"/>
  <c r="C260" i="10"/>
  <c r="C261" i="10"/>
  <c r="BT261" i="10"/>
  <c r="CB262" i="10"/>
  <c r="BR262" i="10"/>
  <c r="CE262" i="10"/>
  <c r="BU262" i="10"/>
  <c r="BT263" i="10"/>
  <c r="CB267" i="10"/>
  <c r="BR267" i="10"/>
  <c r="CE267" i="10"/>
  <c r="BU267" i="10"/>
  <c r="BT268" i="10"/>
  <c r="CB269" i="10"/>
  <c r="BR269" i="10"/>
  <c r="AY269" i="10" s="1"/>
  <c r="CE269" i="10"/>
  <c r="BU269" i="10"/>
  <c r="BT270" i="10"/>
  <c r="CB271" i="10"/>
  <c r="BR271" i="10"/>
  <c r="CE271" i="10"/>
  <c r="BU271" i="10"/>
  <c r="BT272" i="10"/>
  <c r="CB273" i="10"/>
  <c r="BR273" i="10"/>
  <c r="CE273" i="10"/>
  <c r="BU273" i="10"/>
  <c r="BT274" i="10"/>
  <c r="CB275" i="10"/>
  <c r="BR275" i="10"/>
  <c r="CE275" i="10"/>
  <c r="BU275" i="10"/>
  <c r="BT276" i="10"/>
  <c r="CB277" i="10"/>
  <c r="BR277" i="10"/>
  <c r="AY277" i="10" s="1"/>
  <c r="CE277" i="10"/>
  <c r="BU277" i="10"/>
  <c r="BT278" i="10"/>
  <c r="CH292" i="10"/>
  <c r="BU292" i="10"/>
  <c r="CG292" i="10"/>
  <c r="BT292" i="10"/>
  <c r="AW292" i="10" s="1"/>
  <c r="BV292" i="10"/>
  <c r="CF292" i="10"/>
  <c r="C302" i="10"/>
  <c r="CD302" i="10"/>
  <c r="C309" i="10"/>
  <c r="CD309" i="10"/>
  <c r="BS309" i="10"/>
  <c r="CB261" i="10"/>
  <c r="BR261" i="10"/>
  <c r="BU261" i="10"/>
  <c r="CC261" i="10"/>
  <c r="C263" i="10"/>
  <c r="C268" i="10"/>
  <c r="C270" i="10"/>
  <c r="C272" i="10"/>
  <c r="C274" i="10"/>
  <c r="C276" i="10"/>
  <c r="C278" i="10"/>
  <c r="C284" i="10"/>
  <c r="C286" i="10"/>
  <c r="CH301" i="10"/>
  <c r="BV301" i="10"/>
  <c r="BT301" i="10"/>
  <c r="CG301" i="10"/>
  <c r="BQ320" i="10"/>
  <c r="CB320" i="10"/>
  <c r="BR343" i="10"/>
  <c r="BQ343" i="10"/>
  <c r="AN343" i="10" s="1"/>
  <c r="CC343" i="10"/>
  <c r="CB343" i="10"/>
  <c r="BR350" i="10"/>
  <c r="BQ350" i="10"/>
  <c r="AN350" i="10" s="1"/>
  <c r="CB350" i="10"/>
  <c r="CC350" i="10"/>
  <c r="BW295" i="10"/>
  <c r="CF295" i="10"/>
  <c r="CH298" i="10"/>
  <c r="BU298" i="10"/>
  <c r="BT298" i="10"/>
  <c r="CE298" i="10"/>
  <c r="BR300" i="10"/>
  <c r="C300" i="10"/>
  <c r="CE314" i="10"/>
  <c r="BU314" i="10"/>
  <c r="CF314" i="10"/>
  <c r="BT314" i="10"/>
  <c r="AX314" i="10" s="1"/>
  <c r="CG314" i="10"/>
  <c r="BV314" i="10"/>
  <c r="CD314" i="10"/>
  <c r="CB317" i="10"/>
  <c r="BQ317" i="10"/>
  <c r="C317" i="10"/>
  <c r="CB318" i="10"/>
  <c r="BQ318" i="10"/>
  <c r="C318" i="10"/>
  <c r="CB330" i="10"/>
  <c r="BQ330" i="10"/>
  <c r="CB331" i="10"/>
  <c r="BQ331" i="10"/>
  <c r="BR347" i="10"/>
  <c r="BQ347" i="10"/>
  <c r="AN347" i="10" s="1"/>
  <c r="BT295" i="10"/>
  <c r="AW295" i="10" s="1"/>
  <c r="BV298" i="10"/>
  <c r="CF298" i="10"/>
  <c r="CC301" i="10"/>
  <c r="CH307" i="10"/>
  <c r="BV307" i="10"/>
  <c r="AW307" i="10" s="1"/>
  <c r="CE307" i="10"/>
  <c r="BW307" i="10"/>
  <c r="C308" i="10"/>
  <c r="BS308" i="10"/>
  <c r="CD308" i="10"/>
  <c r="CE315" i="10"/>
  <c r="BV315" i="10"/>
  <c r="CD315" i="10"/>
  <c r="BT315" i="10"/>
  <c r="CF315" i="10"/>
  <c r="BU315" i="10"/>
  <c r="BS315" i="10"/>
  <c r="AX315" i="10" s="1"/>
  <c r="CE316" i="10"/>
  <c r="BV316" i="10"/>
  <c r="BS316" i="10"/>
  <c r="AX316" i="10" s="1"/>
  <c r="CD316" i="10"/>
  <c r="BT316" i="10"/>
  <c r="CF316" i="10"/>
  <c r="CD319" i="10"/>
  <c r="BT319" i="10"/>
  <c r="AX319" i="10" s="1"/>
  <c r="CG319" i="10"/>
  <c r="BV319" i="10"/>
  <c r="BU319" i="10"/>
  <c r="C346" i="10"/>
  <c r="C359" i="10"/>
  <c r="C320" i="10"/>
  <c r="CB322" i="10"/>
  <c r="C345" i="10"/>
  <c r="C349" i="10"/>
  <c r="C358" i="10"/>
  <c r="BR320" i="10"/>
  <c r="CC320" i="10"/>
  <c r="CB321" i="10"/>
  <c r="CB329" i="10"/>
  <c r="BQ329" i="10"/>
  <c r="B336" i="10"/>
  <c r="C344" i="10"/>
  <c r="C348" i="10"/>
  <c r="C357" i="10"/>
  <c r="C360" i="10"/>
  <c r="C321" i="10"/>
  <c r="C322" i="10"/>
  <c r="C323" i="10"/>
  <c r="C324" i="10"/>
  <c r="C329" i="10"/>
  <c r="C330" i="10"/>
  <c r="C331" i="10"/>
  <c r="BR329" i="10"/>
  <c r="BR330" i="10"/>
  <c r="BR331" i="10"/>
  <c r="O370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B367" i="9"/>
  <c r="B370" i="9" s="1"/>
  <c r="B366" i="9"/>
  <c r="B365" i="9"/>
  <c r="AO360" i="9"/>
  <c r="AN360" i="9"/>
  <c r="AM360" i="9"/>
  <c r="AL360" i="9"/>
  <c r="AK360" i="9"/>
  <c r="AJ360" i="9"/>
  <c r="AI360" i="9"/>
  <c r="AH360" i="9"/>
  <c r="AG360" i="9"/>
  <c r="AF360" i="9"/>
  <c r="AE360" i="9"/>
  <c r="AD360" i="9"/>
  <c r="AC360" i="9"/>
  <c r="AB360" i="9"/>
  <c r="AA360" i="9"/>
  <c r="Z360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C360" i="9" s="1"/>
  <c r="E359" i="9"/>
  <c r="D359" i="9"/>
  <c r="E358" i="9"/>
  <c r="D358" i="9"/>
  <c r="C358" i="9" s="1"/>
  <c r="E357" i="9"/>
  <c r="D357" i="9"/>
  <c r="CB351" i="9"/>
  <c r="E351" i="9"/>
  <c r="D351" i="9"/>
  <c r="C351" i="9" s="1"/>
  <c r="E350" i="9"/>
  <c r="D350" i="9"/>
  <c r="E349" i="9"/>
  <c r="D349" i="9"/>
  <c r="C349" i="9" s="1"/>
  <c r="E348" i="9"/>
  <c r="D348" i="9"/>
  <c r="CB347" i="9"/>
  <c r="E347" i="9"/>
  <c r="D347" i="9"/>
  <c r="C347" i="9" s="1"/>
  <c r="E346" i="9"/>
  <c r="D346" i="9"/>
  <c r="E345" i="9"/>
  <c r="D345" i="9"/>
  <c r="C345" i="9" s="1"/>
  <c r="E344" i="9"/>
  <c r="D344" i="9"/>
  <c r="CB343" i="9"/>
  <c r="E343" i="9"/>
  <c r="D343" i="9"/>
  <c r="C343" i="9" s="1"/>
  <c r="E342" i="9"/>
  <c r="D342" i="9"/>
  <c r="CF337" i="9"/>
  <c r="BU337" i="9"/>
  <c r="D337" i="9"/>
  <c r="C337" i="9"/>
  <c r="BV336" i="9"/>
  <c r="D336" i="9"/>
  <c r="C336" i="9"/>
  <c r="CC331" i="9"/>
  <c r="E331" i="9"/>
  <c r="D331" i="9"/>
  <c r="BR331" i="9" s="1"/>
  <c r="CC330" i="9"/>
  <c r="BR330" i="9"/>
  <c r="E330" i="9"/>
  <c r="D330" i="9"/>
  <c r="BR329" i="9"/>
  <c r="E329" i="9"/>
  <c r="D329" i="9"/>
  <c r="CC324" i="9"/>
  <c r="CB324" i="9"/>
  <c r="BS324" i="9"/>
  <c r="E324" i="9"/>
  <c r="BQ324" i="9" s="1"/>
  <c r="D324" i="9"/>
  <c r="C324" i="9" s="1"/>
  <c r="CG324" i="9" s="1"/>
  <c r="CB323" i="9"/>
  <c r="E323" i="9"/>
  <c r="BQ323" i="9" s="1"/>
  <c r="D323" i="9"/>
  <c r="CG322" i="9"/>
  <c r="CC322" i="9"/>
  <c r="CB322" i="9"/>
  <c r="BS322" i="9"/>
  <c r="BR322" i="9"/>
  <c r="E322" i="9"/>
  <c r="BQ322" i="9" s="1"/>
  <c r="D322" i="9"/>
  <c r="C322" i="9" s="1"/>
  <c r="CB321" i="9"/>
  <c r="E321" i="9"/>
  <c r="BQ321" i="9" s="1"/>
  <c r="D321" i="9"/>
  <c r="CC320" i="9"/>
  <c r="CB320" i="9"/>
  <c r="BS320" i="9"/>
  <c r="E320" i="9"/>
  <c r="BQ320" i="9" s="1"/>
  <c r="D320" i="9"/>
  <c r="C320" i="9" s="1"/>
  <c r="CG320" i="9" s="1"/>
  <c r="CG319" i="9"/>
  <c r="CC319" i="9"/>
  <c r="BV319" i="9"/>
  <c r="E319" i="9"/>
  <c r="C319" i="9" s="1"/>
  <c r="D319" i="9"/>
  <c r="CG318" i="9"/>
  <c r="CC318" i="9"/>
  <c r="CB318" i="9"/>
  <c r="BU318" i="9"/>
  <c r="BQ318" i="9"/>
  <c r="E318" i="9"/>
  <c r="D318" i="9"/>
  <c r="BR318" i="9" s="1"/>
  <c r="C318" i="9"/>
  <c r="CG317" i="9"/>
  <c r="CC317" i="9"/>
  <c r="CB317" i="9"/>
  <c r="BQ317" i="9"/>
  <c r="E317" i="9"/>
  <c r="D317" i="9"/>
  <c r="BR317" i="9" s="1"/>
  <c r="C317" i="9"/>
  <c r="CC316" i="9"/>
  <c r="E316" i="9"/>
  <c r="D316" i="9"/>
  <c r="BR316" i="9" s="1"/>
  <c r="CC315" i="9"/>
  <c r="E315" i="9"/>
  <c r="D315" i="9"/>
  <c r="BR315" i="9" s="1"/>
  <c r="E314" i="9"/>
  <c r="CD309" i="9"/>
  <c r="CB309" i="9"/>
  <c r="BS309" i="9"/>
  <c r="BQ309" i="9"/>
  <c r="E309" i="9"/>
  <c r="CC309" i="9" s="1"/>
  <c r="D309" i="9"/>
  <c r="CH308" i="9"/>
  <c r="CG308" i="9"/>
  <c r="CC308" i="9"/>
  <c r="CB308" i="9"/>
  <c r="BU308" i="9"/>
  <c r="BT308" i="9"/>
  <c r="BS308" i="9"/>
  <c r="BQ308" i="9"/>
  <c r="E308" i="9"/>
  <c r="BR308" i="9" s="1"/>
  <c r="D308" i="9"/>
  <c r="CD308" i="9" s="1"/>
  <c r="C308" i="9"/>
  <c r="CB307" i="9"/>
  <c r="BS307" i="9"/>
  <c r="BQ307" i="9"/>
  <c r="E307" i="9"/>
  <c r="CC307" i="9" s="1"/>
  <c r="D307" i="9"/>
  <c r="CF306" i="9"/>
  <c r="CC306" i="9"/>
  <c r="CB306" i="9"/>
  <c r="BS306" i="9"/>
  <c r="BQ306" i="9"/>
  <c r="E306" i="9"/>
  <c r="BR306" i="9" s="1"/>
  <c r="D306" i="9"/>
  <c r="CD306" i="9" s="1"/>
  <c r="C306" i="9"/>
  <c r="CB305" i="9"/>
  <c r="BR305" i="9"/>
  <c r="BQ305" i="9"/>
  <c r="E305" i="9"/>
  <c r="CC305" i="9" s="1"/>
  <c r="D305" i="9"/>
  <c r="CG304" i="9"/>
  <c r="CC304" i="9"/>
  <c r="CB304" i="9"/>
  <c r="BU304" i="9"/>
  <c r="BS304" i="9"/>
  <c r="BQ304" i="9"/>
  <c r="E304" i="9"/>
  <c r="BR304" i="9" s="1"/>
  <c r="D304" i="9"/>
  <c r="CD304" i="9" s="1"/>
  <c r="C304" i="9"/>
  <c r="CF304" i="9" s="1"/>
  <c r="CD303" i="9"/>
  <c r="CB303" i="9"/>
  <c r="BR303" i="9"/>
  <c r="BQ303" i="9"/>
  <c r="E303" i="9"/>
  <c r="CC303" i="9" s="1"/>
  <c r="D303" i="9"/>
  <c r="C303" i="9" s="1"/>
  <c r="CF302" i="9"/>
  <c r="CC302" i="9"/>
  <c r="CB302" i="9"/>
  <c r="BS302" i="9"/>
  <c r="BQ302" i="9"/>
  <c r="E302" i="9"/>
  <c r="BR302" i="9" s="1"/>
  <c r="D302" i="9"/>
  <c r="CD302" i="9" s="1"/>
  <c r="C302" i="9"/>
  <c r="CB301" i="9"/>
  <c r="BR301" i="9"/>
  <c r="BQ301" i="9"/>
  <c r="E301" i="9"/>
  <c r="CC301" i="9" s="1"/>
  <c r="D301" i="9"/>
  <c r="CG300" i="9"/>
  <c r="CB300" i="9"/>
  <c r="BR300" i="9"/>
  <c r="BQ300" i="9"/>
  <c r="E300" i="9"/>
  <c r="CC300" i="9" s="1"/>
  <c r="C300" i="9"/>
  <c r="CE299" i="9"/>
  <c r="CC299" i="9"/>
  <c r="CB299" i="9"/>
  <c r="BR299" i="9"/>
  <c r="BQ299" i="9"/>
  <c r="E299" i="9"/>
  <c r="C299" i="9"/>
  <c r="CC298" i="9"/>
  <c r="CB298" i="9"/>
  <c r="BQ298" i="9"/>
  <c r="E298" i="9"/>
  <c r="CF297" i="9"/>
  <c r="CB297" i="9"/>
  <c r="BU297" i="9"/>
  <c r="BR297" i="9"/>
  <c r="BQ297" i="9"/>
  <c r="E297" i="9"/>
  <c r="CC297" i="9" s="1"/>
  <c r="C297" i="9"/>
  <c r="CB296" i="9"/>
  <c r="BQ296" i="9"/>
  <c r="E296" i="9"/>
  <c r="CH295" i="9"/>
  <c r="CC295" i="9"/>
  <c r="CB295" i="9"/>
  <c r="BV295" i="9"/>
  <c r="BR295" i="9"/>
  <c r="BQ295" i="9"/>
  <c r="E295" i="9"/>
  <c r="C295" i="9"/>
  <c r="CC294" i="9"/>
  <c r="CB294" i="9"/>
  <c r="BQ294" i="9"/>
  <c r="E294" i="9"/>
  <c r="CF293" i="9"/>
  <c r="CB293" i="9"/>
  <c r="BR293" i="9"/>
  <c r="BQ293" i="9"/>
  <c r="E293" i="9"/>
  <c r="CC293" i="9" s="1"/>
  <c r="C293" i="9"/>
  <c r="CB292" i="9"/>
  <c r="BQ292" i="9"/>
  <c r="E292" i="9"/>
  <c r="AV291" i="9"/>
  <c r="AU291" i="9"/>
  <c r="AT291" i="9"/>
  <c r="AS291" i="9"/>
  <c r="AR291" i="9"/>
  <c r="AQ291" i="9"/>
  <c r="AP291" i="9"/>
  <c r="AO291" i="9"/>
  <c r="AN291" i="9"/>
  <c r="AM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D291" i="9" s="1"/>
  <c r="C291" i="9" s="1"/>
  <c r="E291" i="9"/>
  <c r="E286" i="9"/>
  <c r="D286" i="9"/>
  <c r="C286" i="9" s="1"/>
  <c r="E285" i="9"/>
  <c r="D285" i="9"/>
  <c r="C285" i="9" s="1"/>
  <c r="CE284" i="9"/>
  <c r="CC284" i="9"/>
  <c r="BR284" i="9"/>
  <c r="E284" i="9"/>
  <c r="D284" i="9"/>
  <c r="C284" i="9" s="1"/>
  <c r="CE283" i="9"/>
  <c r="CC283" i="9"/>
  <c r="E283" i="9"/>
  <c r="D283" i="9"/>
  <c r="C283" i="9" s="1"/>
  <c r="BR283" i="9" s="1"/>
  <c r="CE278" i="9"/>
  <c r="CC278" i="9"/>
  <c r="BU278" i="9"/>
  <c r="BS278" i="9"/>
  <c r="BR278" i="9"/>
  <c r="E278" i="9"/>
  <c r="CB278" i="9" s="1"/>
  <c r="D278" i="9"/>
  <c r="CE277" i="9"/>
  <c r="CC277" i="9"/>
  <c r="BU277" i="9"/>
  <c r="BS277" i="9"/>
  <c r="BR277" i="9"/>
  <c r="E277" i="9"/>
  <c r="CB277" i="9" s="1"/>
  <c r="D277" i="9"/>
  <c r="CE276" i="9"/>
  <c r="CC276" i="9"/>
  <c r="BU276" i="9"/>
  <c r="BS276" i="9"/>
  <c r="BR276" i="9"/>
  <c r="E276" i="9"/>
  <c r="CB276" i="9" s="1"/>
  <c r="D276" i="9"/>
  <c r="CE275" i="9"/>
  <c r="CC275" i="9"/>
  <c r="CB275" i="9"/>
  <c r="BU275" i="9"/>
  <c r="BS275" i="9"/>
  <c r="BR275" i="9"/>
  <c r="E275" i="9"/>
  <c r="D275" i="9"/>
  <c r="C275" i="9"/>
  <c r="CE274" i="9"/>
  <c r="CC274" i="9"/>
  <c r="CB274" i="9"/>
  <c r="BV274" i="9"/>
  <c r="BU274" i="9"/>
  <c r="BS274" i="9"/>
  <c r="BR274" i="9"/>
  <c r="E274" i="9"/>
  <c r="D274" i="9"/>
  <c r="C274" i="9"/>
  <c r="CE273" i="9"/>
  <c r="CC273" i="9"/>
  <c r="CB273" i="9"/>
  <c r="BU273" i="9"/>
  <c r="BS273" i="9"/>
  <c r="BR273" i="9"/>
  <c r="E273" i="9"/>
  <c r="D273" i="9"/>
  <c r="CE272" i="9"/>
  <c r="CC272" i="9"/>
  <c r="CB272" i="9"/>
  <c r="BU272" i="9"/>
  <c r="BS272" i="9"/>
  <c r="BR272" i="9"/>
  <c r="E272" i="9"/>
  <c r="D272" i="9"/>
  <c r="C272" i="9"/>
  <c r="CE271" i="9"/>
  <c r="CC271" i="9"/>
  <c r="CB271" i="9"/>
  <c r="BU271" i="9"/>
  <c r="BS271" i="9"/>
  <c r="BR271" i="9"/>
  <c r="E271" i="9"/>
  <c r="D271" i="9"/>
  <c r="CE270" i="9"/>
  <c r="CC270" i="9"/>
  <c r="CB270" i="9"/>
  <c r="BU270" i="9"/>
  <c r="BS270" i="9"/>
  <c r="BR270" i="9"/>
  <c r="E270" i="9"/>
  <c r="D270" i="9"/>
  <c r="C270" i="9"/>
  <c r="CE269" i="9"/>
  <c r="CC269" i="9"/>
  <c r="CB269" i="9"/>
  <c r="BU269" i="9"/>
  <c r="BS269" i="9"/>
  <c r="BR269" i="9"/>
  <c r="E269" i="9"/>
  <c r="D269" i="9"/>
  <c r="CG268" i="9"/>
  <c r="CE268" i="9"/>
  <c r="CC268" i="9"/>
  <c r="CB268" i="9"/>
  <c r="BV268" i="9"/>
  <c r="BU268" i="9"/>
  <c r="BS268" i="9"/>
  <c r="BR268" i="9"/>
  <c r="E268" i="9"/>
  <c r="D268" i="9"/>
  <c r="C268" i="9"/>
  <c r="CE267" i="9"/>
  <c r="CC267" i="9"/>
  <c r="CB267" i="9"/>
  <c r="BU267" i="9"/>
  <c r="BS267" i="9"/>
  <c r="BR267" i="9"/>
  <c r="E267" i="9"/>
  <c r="D267" i="9"/>
  <c r="CE266" i="9"/>
  <c r="BU266" i="9"/>
  <c r="BT266" i="9"/>
  <c r="E266" i="9"/>
  <c r="D266" i="9"/>
  <c r="CE265" i="9"/>
  <c r="BU265" i="9"/>
  <c r="BT265" i="9"/>
  <c r="E265" i="9"/>
  <c r="D265" i="9"/>
  <c r="CE264" i="9"/>
  <c r="BU264" i="9"/>
  <c r="E264" i="9"/>
  <c r="D264" i="9"/>
  <c r="CE263" i="9"/>
  <c r="CC263" i="9"/>
  <c r="CB263" i="9"/>
  <c r="BU263" i="9"/>
  <c r="BS263" i="9"/>
  <c r="BR263" i="9"/>
  <c r="E263" i="9"/>
  <c r="D263" i="9"/>
  <c r="C263" i="9"/>
  <c r="CE262" i="9"/>
  <c r="CC262" i="9"/>
  <c r="CB262" i="9"/>
  <c r="BU262" i="9"/>
  <c r="BS262" i="9"/>
  <c r="BR262" i="9"/>
  <c r="E262" i="9"/>
  <c r="D262" i="9"/>
  <c r="CE261" i="9"/>
  <c r="CC261" i="9"/>
  <c r="CB261" i="9"/>
  <c r="BU261" i="9"/>
  <c r="BS261" i="9"/>
  <c r="BR261" i="9"/>
  <c r="E261" i="9"/>
  <c r="D261" i="9"/>
  <c r="C261" i="9"/>
  <c r="CE260" i="9"/>
  <c r="CC260" i="9"/>
  <c r="CB260" i="9"/>
  <c r="BU260" i="9"/>
  <c r="BS260" i="9"/>
  <c r="BR260" i="9"/>
  <c r="E260" i="9"/>
  <c r="D260" i="9"/>
  <c r="CG259" i="9"/>
  <c r="CE259" i="9"/>
  <c r="CC259" i="9"/>
  <c r="CB259" i="9"/>
  <c r="BV259" i="9"/>
  <c r="BU259" i="9"/>
  <c r="BS259" i="9"/>
  <c r="BR259" i="9"/>
  <c r="E259" i="9"/>
  <c r="D259" i="9"/>
  <c r="C259" i="9"/>
  <c r="BU258" i="9"/>
  <c r="E258" i="9"/>
  <c r="D258" i="9"/>
  <c r="BT258" i="9" s="1"/>
  <c r="CE257" i="9"/>
  <c r="CB257" i="9"/>
  <c r="BR257" i="9"/>
  <c r="E257" i="9"/>
  <c r="BU257" i="9" s="1"/>
  <c r="D257" i="9"/>
  <c r="CB256" i="9"/>
  <c r="BU256" i="9"/>
  <c r="E256" i="9"/>
  <c r="D256" i="9"/>
  <c r="BT256" i="9" s="1"/>
  <c r="CH255" i="9"/>
  <c r="CE255" i="9"/>
  <c r="CD255" i="9"/>
  <c r="CB255" i="9"/>
  <c r="BX255" i="9"/>
  <c r="BT255" i="9"/>
  <c r="BR255" i="9"/>
  <c r="E255" i="9"/>
  <c r="BU255" i="9" s="1"/>
  <c r="D255" i="9"/>
  <c r="C255" i="9"/>
  <c r="CE254" i="9"/>
  <c r="CC254" i="9"/>
  <c r="CB254" i="9"/>
  <c r="BU254" i="9"/>
  <c r="BS254" i="9"/>
  <c r="BR254" i="9"/>
  <c r="E254" i="9"/>
  <c r="D254" i="9"/>
  <c r="CE253" i="9"/>
  <c r="CC253" i="9"/>
  <c r="CB253" i="9"/>
  <c r="BU253" i="9"/>
  <c r="BS253" i="9"/>
  <c r="BR253" i="9"/>
  <c r="E253" i="9"/>
  <c r="D253" i="9"/>
  <c r="C253" i="9"/>
  <c r="CE252" i="9"/>
  <c r="CC252" i="9"/>
  <c r="CB252" i="9"/>
  <c r="BU252" i="9"/>
  <c r="BS252" i="9"/>
  <c r="BR252" i="9"/>
  <c r="E252" i="9"/>
  <c r="D252" i="9"/>
  <c r="CE251" i="9"/>
  <c r="CC251" i="9"/>
  <c r="CB251" i="9"/>
  <c r="BU251" i="9"/>
  <c r="BS251" i="9"/>
  <c r="BR251" i="9"/>
  <c r="E251" i="9"/>
  <c r="D251" i="9"/>
  <c r="C251" i="9"/>
  <c r="CE250" i="9"/>
  <c r="CC250" i="9"/>
  <c r="CB250" i="9"/>
  <c r="BU250" i="9"/>
  <c r="BS250" i="9"/>
  <c r="BR250" i="9"/>
  <c r="E250" i="9"/>
  <c r="D250" i="9"/>
  <c r="C250" i="9"/>
  <c r="CG249" i="9"/>
  <c r="CE249" i="9"/>
  <c r="CC249" i="9"/>
  <c r="CB249" i="9"/>
  <c r="BW249" i="9"/>
  <c r="BU249" i="9"/>
  <c r="BS249" i="9"/>
  <c r="BR249" i="9"/>
  <c r="E249" i="9"/>
  <c r="D249" i="9"/>
  <c r="C249" i="9"/>
  <c r="CG248" i="9"/>
  <c r="CE248" i="9"/>
  <c r="CC248" i="9"/>
  <c r="CB248" i="9"/>
  <c r="BW248" i="9"/>
  <c r="BU248" i="9"/>
  <c r="BS248" i="9"/>
  <c r="BR248" i="9"/>
  <c r="E248" i="9"/>
  <c r="D248" i="9"/>
  <c r="C248" i="9"/>
  <c r="CE247" i="9"/>
  <c r="CC247" i="9"/>
  <c r="CB247" i="9"/>
  <c r="BU247" i="9"/>
  <c r="BS247" i="9"/>
  <c r="BR247" i="9"/>
  <c r="E247" i="9"/>
  <c r="D247" i="9"/>
  <c r="C247" i="9"/>
  <c r="CE246" i="9"/>
  <c r="CC246" i="9"/>
  <c r="CB246" i="9"/>
  <c r="BU246" i="9"/>
  <c r="BS246" i="9"/>
  <c r="BR246" i="9"/>
  <c r="E246" i="9"/>
  <c r="D246" i="9"/>
  <c r="C246" i="9"/>
  <c r="CD245" i="9"/>
  <c r="E245" i="9"/>
  <c r="CC245" i="9" s="1"/>
  <c r="CD244" i="9"/>
  <c r="E244" i="9"/>
  <c r="D244" i="9"/>
  <c r="CD243" i="9"/>
  <c r="BY243" i="9"/>
  <c r="E243" i="9"/>
  <c r="D243" i="9"/>
  <c r="C243" i="9" s="1"/>
  <c r="CG243" i="9" s="1"/>
  <c r="CE242" i="9"/>
  <c r="CC242" i="9"/>
  <c r="BS242" i="9"/>
  <c r="E242" i="9"/>
  <c r="D242" i="9"/>
  <c r="CE241" i="9"/>
  <c r="BT241" i="9"/>
  <c r="BS241" i="9"/>
  <c r="E241" i="9"/>
  <c r="D241" i="9"/>
  <c r="CE240" i="9"/>
  <c r="CC240" i="9"/>
  <c r="CB240" i="9"/>
  <c r="BU240" i="9"/>
  <c r="BS240" i="9"/>
  <c r="BR240" i="9"/>
  <c r="E240" i="9"/>
  <c r="D240" i="9"/>
  <c r="CE239" i="9"/>
  <c r="CC239" i="9"/>
  <c r="CB239" i="9"/>
  <c r="BU239" i="9"/>
  <c r="BS239" i="9"/>
  <c r="BR239" i="9"/>
  <c r="E239" i="9"/>
  <c r="D239" i="9"/>
  <c r="CE238" i="9"/>
  <c r="CC238" i="9"/>
  <c r="CB238" i="9"/>
  <c r="BU238" i="9"/>
  <c r="BS238" i="9"/>
  <c r="BR238" i="9"/>
  <c r="E238" i="9"/>
  <c r="D238" i="9"/>
  <c r="CE237" i="9"/>
  <c r="CC237" i="9"/>
  <c r="CB237" i="9"/>
  <c r="BU237" i="9"/>
  <c r="BS237" i="9"/>
  <c r="BR237" i="9"/>
  <c r="E237" i="9"/>
  <c r="D237" i="9"/>
  <c r="CE236" i="9"/>
  <c r="CC236" i="9"/>
  <c r="CB236" i="9"/>
  <c r="BU236" i="9"/>
  <c r="BS236" i="9"/>
  <c r="BR236" i="9"/>
  <c r="E236" i="9"/>
  <c r="D236" i="9"/>
  <c r="CE234" i="9"/>
  <c r="CC234" i="9"/>
  <c r="CB234" i="9"/>
  <c r="BU234" i="9"/>
  <c r="BS234" i="9"/>
  <c r="BR234" i="9"/>
  <c r="E234" i="9"/>
  <c r="D234" i="9"/>
  <c r="CK230" i="9"/>
  <c r="CI230" i="9"/>
  <c r="CE230" i="9"/>
  <c r="CC230" i="9"/>
  <c r="BZ230" i="9"/>
  <c r="BX230" i="9"/>
  <c r="BT230" i="9"/>
  <c r="BR230" i="9"/>
  <c r="BQ230" i="9"/>
  <c r="E230" i="9"/>
  <c r="CB230" i="9" s="1"/>
  <c r="D230" i="9"/>
  <c r="CK229" i="9"/>
  <c r="CI229" i="9"/>
  <c r="CE229" i="9"/>
  <c r="CC229" i="9"/>
  <c r="BZ229" i="9"/>
  <c r="BX229" i="9"/>
  <c r="BT229" i="9"/>
  <c r="BR229" i="9"/>
  <c r="BQ229" i="9"/>
  <c r="E229" i="9"/>
  <c r="CB229" i="9" s="1"/>
  <c r="D229" i="9"/>
  <c r="CK228" i="9"/>
  <c r="CI228" i="9"/>
  <c r="CE228" i="9"/>
  <c r="CC228" i="9"/>
  <c r="BZ228" i="9"/>
  <c r="BX228" i="9"/>
  <c r="BT228" i="9"/>
  <c r="BR228" i="9"/>
  <c r="BQ228" i="9"/>
  <c r="E228" i="9"/>
  <c r="CB228" i="9" s="1"/>
  <c r="D228" i="9"/>
  <c r="CK227" i="9"/>
  <c r="CI227" i="9"/>
  <c r="CE227" i="9"/>
  <c r="CC227" i="9"/>
  <c r="BZ227" i="9"/>
  <c r="BX227" i="9"/>
  <c r="BT227" i="9"/>
  <c r="BR227" i="9"/>
  <c r="BQ227" i="9"/>
  <c r="E227" i="9"/>
  <c r="CB227" i="9" s="1"/>
  <c r="D227" i="9"/>
  <c r="CK226" i="9"/>
  <c r="CI226" i="9"/>
  <c r="CE226" i="9"/>
  <c r="CC226" i="9"/>
  <c r="BZ226" i="9"/>
  <c r="BX226" i="9"/>
  <c r="BT226" i="9"/>
  <c r="BR226" i="9"/>
  <c r="BQ226" i="9"/>
  <c r="E226" i="9"/>
  <c r="CB226" i="9" s="1"/>
  <c r="D226" i="9"/>
  <c r="CK225" i="9"/>
  <c r="CI225" i="9"/>
  <c r="CE225" i="9"/>
  <c r="CC225" i="9"/>
  <c r="BZ225" i="9"/>
  <c r="BX225" i="9"/>
  <c r="BT225" i="9"/>
  <c r="BR225" i="9"/>
  <c r="BQ225" i="9"/>
  <c r="E225" i="9"/>
  <c r="CB225" i="9" s="1"/>
  <c r="D225" i="9"/>
  <c r="CK224" i="9"/>
  <c r="CI224" i="9"/>
  <c r="CE224" i="9"/>
  <c r="CC224" i="9"/>
  <c r="BZ224" i="9"/>
  <c r="BX224" i="9"/>
  <c r="BT224" i="9"/>
  <c r="BR224" i="9"/>
  <c r="BQ224" i="9"/>
  <c r="E224" i="9"/>
  <c r="CB224" i="9" s="1"/>
  <c r="D224" i="9"/>
  <c r="CK223" i="9"/>
  <c r="CI223" i="9"/>
  <c r="CE223" i="9"/>
  <c r="CC223" i="9"/>
  <c r="BZ223" i="9"/>
  <c r="BX223" i="9"/>
  <c r="BT223" i="9"/>
  <c r="BR223" i="9"/>
  <c r="BQ223" i="9"/>
  <c r="E223" i="9"/>
  <c r="CB223" i="9" s="1"/>
  <c r="D223" i="9"/>
  <c r="CK222" i="9"/>
  <c r="CI222" i="9"/>
  <c r="CE222" i="9"/>
  <c r="CC222" i="9"/>
  <c r="BZ222" i="9"/>
  <c r="BX222" i="9"/>
  <c r="BT222" i="9"/>
  <c r="BR222" i="9"/>
  <c r="BQ222" i="9"/>
  <c r="E222" i="9"/>
  <c r="CB222" i="9" s="1"/>
  <c r="D222" i="9"/>
  <c r="CK221" i="9"/>
  <c r="CI221" i="9"/>
  <c r="CE221" i="9"/>
  <c r="CC221" i="9"/>
  <c r="BZ221" i="9"/>
  <c r="BX221" i="9"/>
  <c r="BT221" i="9"/>
  <c r="BR221" i="9"/>
  <c r="BQ221" i="9"/>
  <c r="E221" i="9"/>
  <c r="CB221" i="9" s="1"/>
  <c r="D221" i="9"/>
  <c r="CK220" i="9"/>
  <c r="CI220" i="9"/>
  <c r="CE220" i="9"/>
  <c r="CC220" i="9"/>
  <c r="BZ220" i="9"/>
  <c r="BX220" i="9"/>
  <c r="BT220" i="9"/>
  <c r="BR220" i="9"/>
  <c r="BQ220" i="9"/>
  <c r="E220" i="9"/>
  <c r="CB220" i="9" s="1"/>
  <c r="D220" i="9"/>
  <c r="CK219" i="9"/>
  <c r="CI219" i="9"/>
  <c r="CE219" i="9"/>
  <c r="CC219" i="9"/>
  <c r="BZ219" i="9"/>
  <c r="BX219" i="9"/>
  <c r="BT219" i="9"/>
  <c r="BR219" i="9"/>
  <c r="BQ219" i="9"/>
  <c r="E219" i="9"/>
  <c r="CB219" i="9" s="1"/>
  <c r="D219" i="9"/>
  <c r="CK218" i="9"/>
  <c r="CI218" i="9"/>
  <c r="CE218" i="9"/>
  <c r="BZ218" i="9"/>
  <c r="BX218" i="9"/>
  <c r="BT218" i="9"/>
  <c r="E218" i="9"/>
  <c r="D218" i="9"/>
  <c r="CK217" i="9"/>
  <c r="CI217" i="9"/>
  <c r="CE217" i="9"/>
  <c r="BZ217" i="9"/>
  <c r="BX217" i="9"/>
  <c r="BT217" i="9"/>
  <c r="E217" i="9"/>
  <c r="D217" i="9"/>
  <c r="CK216" i="9"/>
  <c r="CI216" i="9"/>
  <c r="CE216" i="9"/>
  <c r="BZ216" i="9"/>
  <c r="BX216" i="9"/>
  <c r="BT216" i="9"/>
  <c r="E216" i="9"/>
  <c r="D216" i="9"/>
  <c r="CK215" i="9"/>
  <c r="CI215" i="9"/>
  <c r="CE215" i="9"/>
  <c r="CC215" i="9"/>
  <c r="BZ215" i="9"/>
  <c r="BX215" i="9"/>
  <c r="BT215" i="9"/>
  <c r="BR215" i="9"/>
  <c r="BQ215" i="9"/>
  <c r="E215" i="9"/>
  <c r="CB215" i="9" s="1"/>
  <c r="D215" i="9"/>
  <c r="CK214" i="9"/>
  <c r="CI214" i="9"/>
  <c r="CH214" i="9"/>
  <c r="CG214" i="9"/>
  <c r="CE214" i="9"/>
  <c r="CC214" i="9"/>
  <c r="BZ214" i="9"/>
  <c r="BY214" i="9"/>
  <c r="BX214" i="9"/>
  <c r="BU214" i="9"/>
  <c r="BT214" i="9"/>
  <c r="BR214" i="9"/>
  <c r="BQ214" i="9"/>
  <c r="E214" i="9"/>
  <c r="CB214" i="9" s="1"/>
  <c r="D214" i="9"/>
  <c r="C214" i="9"/>
  <c r="CF214" i="9" s="1"/>
  <c r="CK213" i="9"/>
  <c r="CI213" i="9"/>
  <c r="CE213" i="9"/>
  <c r="CC213" i="9"/>
  <c r="BZ213" i="9"/>
  <c r="BY213" i="9"/>
  <c r="BX213" i="9"/>
  <c r="BT213" i="9"/>
  <c r="BR213" i="9"/>
  <c r="BQ213" i="9"/>
  <c r="E213" i="9"/>
  <c r="CB213" i="9" s="1"/>
  <c r="D213" i="9"/>
  <c r="CH213" i="9" s="1"/>
  <c r="CK212" i="9"/>
  <c r="CI212" i="9"/>
  <c r="CE212" i="9"/>
  <c r="CD212" i="9"/>
  <c r="CC212" i="9"/>
  <c r="BZ212" i="9"/>
  <c r="BY212" i="9"/>
  <c r="BX212" i="9"/>
  <c r="BT212" i="9"/>
  <c r="BR212" i="9"/>
  <c r="BQ212" i="9"/>
  <c r="E212" i="9"/>
  <c r="CB212" i="9" s="1"/>
  <c r="D212" i="9"/>
  <c r="CK211" i="9"/>
  <c r="CI211" i="9"/>
  <c r="CH211" i="9"/>
  <c r="CE211" i="9"/>
  <c r="CD211" i="9"/>
  <c r="CC211" i="9"/>
  <c r="BZ211" i="9"/>
  <c r="BX211" i="9"/>
  <c r="BV211" i="9"/>
  <c r="BT211" i="9"/>
  <c r="BR211" i="9"/>
  <c r="BQ211" i="9"/>
  <c r="E211" i="9"/>
  <c r="CB211" i="9" s="1"/>
  <c r="D211" i="9"/>
  <c r="C211" i="9"/>
  <c r="CH210" i="9"/>
  <c r="CD210" i="9"/>
  <c r="BY210" i="9"/>
  <c r="E210" i="9"/>
  <c r="D210" i="9"/>
  <c r="BW210" i="9" s="1"/>
  <c r="CK209" i="9"/>
  <c r="CI209" i="9"/>
  <c r="CE209" i="9"/>
  <c r="CB209" i="9"/>
  <c r="BZ209" i="9"/>
  <c r="BW209" i="9"/>
  <c r="BS209" i="9"/>
  <c r="BQ209" i="9"/>
  <c r="E209" i="9"/>
  <c r="BX209" i="9" s="1"/>
  <c r="D209" i="9"/>
  <c r="C209" i="9"/>
  <c r="BU209" i="9" s="1"/>
  <c r="CH208" i="9"/>
  <c r="CD208" i="9"/>
  <c r="BY208" i="9"/>
  <c r="BT208" i="9"/>
  <c r="E208" i="9"/>
  <c r="CE208" i="9" s="1"/>
  <c r="D208" i="9"/>
  <c r="BW208" i="9" s="1"/>
  <c r="CK207" i="9"/>
  <c r="CI207" i="9"/>
  <c r="CF207" i="9"/>
  <c r="CE207" i="9"/>
  <c r="CB207" i="9"/>
  <c r="BZ207" i="9"/>
  <c r="BW207" i="9"/>
  <c r="BS207" i="9"/>
  <c r="BQ207" i="9"/>
  <c r="E207" i="9"/>
  <c r="BX207" i="9" s="1"/>
  <c r="D207" i="9"/>
  <c r="C207" i="9"/>
  <c r="BU207" i="9" s="1"/>
  <c r="CK206" i="9"/>
  <c r="CI206" i="9"/>
  <c r="CE206" i="9"/>
  <c r="CC206" i="9"/>
  <c r="BZ206" i="9"/>
  <c r="BX206" i="9"/>
  <c r="BT206" i="9"/>
  <c r="BR206" i="9"/>
  <c r="BQ206" i="9"/>
  <c r="E206" i="9"/>
  <c r="CB206" i="9" s="1"/>
  <c r="D206" i="9"/>
  <c r="CD206" i="9" s="1"/>
  <c r="CK205" i="9"/>
  <c r="CI205" i="9"/>
  <c r="CH205" i="9"/>
  <c r="CE205" i="9"/>
  <c r="CD205" i="9"/>
  <c r="CC205" i="9"/>
  <c r="BZ205" i="9"/>
  <c r="BX205" i="9"/>
  <c r="BT205" i="9"/>
  <c r="BR205" i="9"/>
  <c r="BQ205" i="9"/>
  <c r="E205" i="9"/>
  <c r="CB205" i="9" s="1"/>
  <c r="D205" i="9"/>
  <c r="C205" i="9"/>
  <c r="CK204" i="9"/>
  <c r="CI204" i="9"/>
  <c r="CE204" i="9"/>
  <c r="CC204" i="9"/>
  <c r="BZ204" i="9"/>
  <c r="BX204" i="9"/>
  <c r="BT204" i="9"/>
  <c r="BR204" i="9"/>
  <c r="BQ204" i="9"/>
  <c r="E204" i="9"/>
  <c r="CB204" i="9" s="1"/>
  <c r="D204" i="9"/>
  <c r="CK203" i="9"/>
  <c r="CI203" i="9"/>
  <c r="CH203" i="9"/>
  <c r="CE203" i="9"/>
  <c r="CD203" i="9"/>
  <c r="CC203" i="9"/>
  <c r="BZ203" i="9"/>
  <c r="BX203" i="9"/>
  <c r="BU203" i="9"/>
  <c r="BT203" i="9"/>
  <c r="BR203" i="9"/>
  <c r="BQ203" i="9"/>
  <c r="E203" i="9"/>
  <c r="CB203" i="9" s="1"/>
  <c r="D203" i="9"/>
  <c r="C203" i="9"/>
  <c r="BV203" i="9" s="1"/>
  <c r="CK202" i="9"/>
  <c r="CI202" i="9"/>
  <c r="CE202" i="9"/>
  <c r="CC202" i="9"/>
  <c r="BZ202" i="9"/>
  <c r="BX202" i="9"/>
  <c r="BT202" i="9"/>
  <c r="BR202" i="9"/>
  <c r="BQ202" i="9"/>
  <c r="E202" i="9"/>
  <c r="CB202" i="9" s="1"/>
  <c r="D202" i="9"/>
  <c r="CD202" i="9" s="1"/>
  <c r="CK201" i="9"/>
  <c r="CI201" i="9"/>
  <c r="CH201" i="9"/>
  <c r="CE201" i="9"/>
  <c r="CD201" i="9"/>
  <c r="CC201" i="9"/>
  <c r="BZ201" i="9"/>
  <c r="BX201" i="9"/>
  <c r="BT201" i="9"/>
  <c r="BR201" i="9"/>
  <c r="BQ201" i="9"/>
  <c r="E201" i="9"/>
  <c r="CB201" i="9" s="1"/>
  <c r="D201" i="9"/>
  <c r="C201" i="9"/>
  <c r="CK200" i="9"/>
  <c r="CI200" i="9"/>
  <c r="CE200" i="9"/>
  <c r="CC200" i="9"/>
  <c r="BZ200" i="9"/>
  <c r="BX200" i="9"/>
  <c r="BT200" i="9"/>
  <c r="BR200" i="9"/>
  <c r="BQ200" i="9"/>
  <c r="E200" i="9"/>
  <c r="CB200" i="9" s="1"/>
  <c r="D200" i="9"/>
  <c r="CK199" i="9"/>
  <c r="CI199" i="9"/>
  <c r="CH199" i="9"/>
  <c r="CE199" i="9"/>
  <c r="CD199" i="9"/>
  <c r="CC199" i="9"/>
  <c r="BZ199" i="9"/>
  <c r="BX199" i="9"/>
  <c r="BU199" i="9"/>
  <c r="BT199" i="9"/>
  <c r="BR199" i="9"/>
  <c r="BQ199" i="9"/>
  <c r="E199" i="9"/>
  <c r="CB199" i="9" s="1"/>
  <c r="D199" i="9"/>
  <c r="C199" i="9"/>
  <c r="BV199" i="9" s="1"/>
  <c r="CK198" i="9"/>
  <c r="CI198" i="9"/>
  <c r="CE198" i="9"/>
  <c r="CC198" i="9"/>
  <c r="BZ198" i="9"/>
  <c r="BX198" i="9"/>
  <c r="BT198" i="9"/>
  <c r="BR198" i="9"/>
  <c r="BQ198" i="9"/>
  <c r="E198" i="9"/>
  <c r="CB198" i="9" s="1"/>
  <c r="D198" i="9"/>
  <c r="CD198" i="9" s="1"/>
  <c r="CB197" i="9"/>
  <c r="BT197" i="9"/>
  <c r="E197" i="9"/>
  <c r="CJ196" i="9"/>
  <c r="CB196" i="9"/>
  <c r="BW196" i="9"/>
  <c r="BS196" i="9"/>
  <c r="E196" i="9"/>
  <c r="CE196" i="9" s="1"/>
  <c r="D196" i="9"/>
  <c r="CJ195" i="9"/>
  <c r="CB195" i="9"/>
  <c r="BW195" i="9"/>
  <c r="BS195" i="9"/>
  <c r="E195" i="9"/>
  <c r="CE195" i="9" s="1"/>
  <c r="D195" i="9"/>
  <c r="CJ194" i="9"/>
  <c r="CB194" i="9"/>
  <c r="BW194" i="9"/>
  <c r="BS194" i="9"/>
  <c r="E194" i="9"/>
  <c r="CE194" i="9" s="1"/>
  <c r="D194" i="9"/>
  <c r="CJ193" i="9"/>
  <c r="CB193" i="9"/>
  <c r="BW193" i="9"/>
  <c r="BS193" i="9"/>
  <c r="E193" i="9"/>
  <c r="CE193" i="9" s="1"/>
  <c r="D193" i="9"/>
  <c r="CJ192" i="9"/>
  <c r="CB192" i="9"/>
  <c r="BW192" i="9"/>
  <c r="BS192" i="9"/>
  <c r="E192" i="9"/>
  <c r="CE192" i="9" s="1"/>
  <c r="D192" i="9"/>
  <c r="CJ191" i="9"/>
  <c r="CB191" i="9"/>
  <c r="BW191" i="9"/>
  <c r="BS191" i="9"/>
  <c r="E191" i="9"/>
  <c r="CE191" i="9" s="1"/>
  <c r="D191" i="9"/>
  <c r="CJ190" i="9"/>
  <c r="CB190" i="9"/>
  <c r="BW190" i="9"/>
  <c r="BS190" i="9"/>
  <c r="E190" i="9"/>
  <c r="CE190" i="9" s="1"/>
  <c r="D190" i="9"/>
  <c r="CJ189" i="9"/>
  <c r="CB189" i="9"/>
  <c r="BW189" i="9"/>
  <c r="BS189" i="9"/>
  <c r="E189" i="9"/>
  <c r="CE189" i="9" s="1"/>
  <c r="D189" i="9"/>
  <c r="CJ188" i="9"/>
  <c r="CB188" i="9"/>
  <c r="BW188" i="9"/>
  <c r="BS188" i="9"/>
  <c r="E188" i="9"/>
  <c r="CE188" i="9" s="1"/>
  <c r="D188" i="9"/>
  <c r="CJ186" i="9"/>
  <c r="CB186" i="9"/>
  <c r="BW186" i="9"/>
  <c r="BS186" i="9"/>
  <c r="E186" i="9"/>
  <c r="CE186" i="9" s="1"/>
  <c r="D186" i="9"/>
  <c r="E180" i="9"/>
  <c r="D180" i="9"/>
  <c r="E179" i="9"/>
  <c r="D179" i="9"/>
  <c r="E178" i="9"/>
  <c r="D178" i="9"/>
  <c r="E177" i="9"/>
  <c r="D177" i="9"/>
  <c r="Q176" i="9"/>
  <c r="P176" i="9"/>
  <c r="O176" i="9"/>
  <c r="N176" i="9"/>
  <c r="M176" i="9"/>
  <c r="L176" i="9"/>
  <c r="K176" i="9"/>
  <c r="J176" i="9"/>
  <c r="I176" i="9"/>
  <c r="H176" i="9"/>
  <c r="G176" i="9"/>
  <c r="F176" i="9"/>
  <c r="E175" i="9"/>
  <c r="D175" i="9"/>
  <c r="C175" i="9"/>
  <c r="BQ175" i="9" s="1"/>
  <c r="E174" i="9"/>
  <c r="D174" i="9"/>
  <c r="C174" i="9" s="1"/>
  <c r="E173" i="9"/>
  <c r="E176" i="9" s="1"/>
  <c r="D173" i="9"/>
  <c r="C173" i="9" s="1"/>
  <c r="J169" i="9"/>
  <c r="R168" i="9"/>
  <c r="R169" i="9" s="1"/>
  <c r="Q168" i="9"/>
  <c r="P168" i="9"/>
  <c r="O168" i="9"/>
  <c r="N168" i="9"/>
  <c r="M168" i="9"/>
  <c r="L168" i="9"/>
  <c r="L169" i="9" s="1"/>
  <c r="K168" i="9"/>
  <c r="J168" i="9"/>
  <c r="I168" i="9"/>
  <c r="H168" i="9"/>
  <c r="H169" i="9" s="1"/>
  <c r="G168" i="9"/>
  <c r="F168" i="9"/>
  <c r="E167" i="9"/>
  <c r="D167" i="9"/>
  <c r="C167" i="9" s="1"/>
  <c r="CC166" i="9"/>
  <c r="E166" i="9"/>
  <c r="D166" i="9"/>
  <c r="C166" i="9"/>
  <c r="CB166" i="9" s="1"/>
  <c r="E165" i="9"/>
  <c r="D165" i="9"/>
  <c r="C165" i="9" s="1"/>
  <c r="E164" i="9"/>
  <c r="E168" i="9" s="1"/>
  <c r="D164" i="9"/>
  <c r="D168" i="9" s="1"/>
  <c r="C164" i="9"/>
  <c r="CB164" i="9" s="1"/>
  <c r="R163" i="9"/>
  <c r="Q163" i="9"/>
  <c r="Q169" i="9" s="1"/>
  <c r="P163" i="9"/>
  <c r="P169" i="9" s="1"/>
  <c r="O163" i="9"/>
  <c r="O169" i="9" s="1"/>
  <c r="N163" i="9"/>
  <c r="N169" i="9" s="1"/>
  <c r="M163" i="9"/>
  <c r="M169" i="9" s="1"/>
  <c r="L163" i="9"/>
  <c r="K163" i="9"/>
  <c r="K169" i="9" s="1"/>
  <c r="J163" i="9"/>
  <c r="I163" i="9"/>
  <c r="I169" i="9" s="1"/>
  <c r="H163" i="9"/>
  <c r="G163" i="9"/>
  <c r="G169" i="9" s="1"/>
  <c r="F163" i="9"/>
  <c r="F169" i="9" s="1"/>
  <c r="CC162" i="9"/>
  <c r="E162" i="9"/>
  <c r="D162" i="9"/>
  <c r="C162" i="9"/>
  <c r="CB162" i="9" s="1"/>
  <c r="E161" i="9"/>
  <c r="D161" i="9"/>
  <c r="C161" i="9" s="1"/>
  <c r="BQ160" i="9"/>
  <c r="E160" i="9"/>
  <c r="E163" i="9" s="1"/>
  <c r="E169" i="9" s="1"/>
  <c r="D160" i="9"/>
  <c r="C160" i="9"/>
  <c r="O156" i="9"/>
  <c r="M156" i="9"/>
  <c r="K156" i="9"/>
  <c r="O155" i="9"/>
  <c r="N155" i="9"/>
  <c r="M155" i="9"/>
  <c r="L155" i="9"/>
  <c r="L156" i="9" s="1"/>
  <c r="K155" i="9"/>
  <c r="J155" i="9"/>
  <c r="I155" i="9"/>
  <c r="H155" i="9"/>
  <c r="H156" i="9" s="1"/>
  <c r="G155" i="9"/>
  <c r="F155" i="9"/>
  <c r="E154" i="9"/>
  <c r="D154" i="9"/>
  <c r="C154" i="9" s="1"/>
  <c r="E153" i="9"/>
  <c r="D153" i="9"/>
  <c r="C153" i="9" s="1"/>
  <c r="BQ153" i="9" s="1"/>
  <c r="CB152" i="9"/>
  <c r="E152" i="9"/>
  <c r="D152" i="9"/>
  <c r="C152" i="9" s="1"/>
  <c r="E151" i="9"/>
  <c r="E155" i="9" s="1"/>
  <c r="E156" i="9" s="1"/>
  <c r="D151" i="9"/>
  <c r="C151" i="9" s="1"/>
  <c r="BR151" i="9" s="1"/>
  <c r="O150" i="9"/>
  <c r="N150" i="9"/>
  <c r="N156" i="9" s="1"/>
  <c r="M150" i="9"/>
  <c r="L150" i="9"/>
  <c r="K150" i="9"/>
  <c r="J150" i="9"/>
  <c r="J156" i="9" s="1"/>
  <c r="I150" i="9"/>
  <c r="I156" i="9" s="1"/>
  <c r="H150" i="9"/>
  <c r="G150" i="9"/>
  <c r="G156" i="9" s="1"/>
  <c r="F150" i="9"/>
  <c r="F156" i="9" s="1"/>
  <c r="CB149" i="9"/>
  <c r="E149" i="9"/>
  <c r="D149" i="9"/>
  <c r="C149" i="9"/>
  <c r="BR149" i="9" s="1"/>
  <c r="BQ148" i="9"/>
  <c r="E148" i="9"/>
  <c r="D148" i="9"/>
  <c r="C148" i="9"/>
  <c r="E147" i="9"/>
  <c r="E150" i="9" s="1"/>
  <c r="D147" i="9"/>
  <c r="D150" i="9" s="1"/>
  <c r="E143" i="9"/>
  <c r="C143" i="9" s="1"/>
  <c r="D143" i="9"/>
  <c r="CB142" i="9"/>
  <c r="E142" i="9"/>
  <c r="D142" i="9"/>
  <c r="C142" i="9"/>
  <c r="BR142" i="9" s="1"/>
  <c r="BQ141" i="9"/>
  <c r="E141" i="9"/>
  <c r="D141" i="9"/>
  <c r="C141" i="9"/>
  <c r="CB140" i="9"/>
  <c r="E140" i="9"/>
  <c r="C140" i="9" s="1"/>
  <c r="D140" i="9"/>
  <c r="E139" i="9"/>
  <c r="D139" i="9"/>
  <c r="C139" i="9"/>
  <c r="E134" i="9"/>
  <c r="C134" i="9" s="1"/>
  <c r="D134" i="9"/>
  <c r="E133" i="9"/>
  <c r="C133" i="9" s="1"/>
  <c r="D133" i="9"/>
  <c r="BR132" i="9"/>
  <c r="E132" i="9"/>
  <c r="D132" i="9"/>
  <c r="C132" i="9"/>
  <c r="CB131" i="9"/>
  <c r="E131" i="9"/>
  <c r="D131" i="9"/>
  <c r="C131" i="9"/>
  <c r="E130" i="9"/>
  <c r="C130" i="9" s="1"/>
  <c r="D130" i="9"/>
  <c r="E129" i="9"/>
  <c r="C129" i="9" s="1"/>
  <c r="D129" i="9"/>
  <c r="BR128" i="9"/>
  <c r="E128" i="9"/>
  <c r="D128" i="9"/>
  <c r="C128" i="9"/>
  <c r="E127" i="9"/>
  <c r="D127" i="9"/>
  <c r="C127" i="9"/>
  <c r="CB122" i="9"/>
  <c r="E122" i="9"/>
  <c r="D122" i="9"/>
  <c r="C122" i="9"/>
  <c r="BR122" i="9" s="1"/>
  <c r="BR121" i="9"/>
  <c r="E121" i="9"/>
  <c r="D121" i="9"/>
  <c r="C121" i="9" s="1"/>
  <c r="BR120" i="9"/>
  <c r="E120" i="9"/>
  <c r="D120" i="9"/>
  <c r="C120" i="9" s="1"/>
  <c r="E119" i="9"/>
  <c r="D119" i="9"/>
  <c r="C119" i="9" s="1"/>
  <c r="BR118" i="9"/>
  <c r="E118" i="9"/>
  <c r="D118" i="9"/>
  <c r="C118" i="9" s="1"/>
  <c r="BR117" i="9"/>
  <c r="E117" i="9"/>
  <c r="D117" i="9"/>
  <c r="C117" i="9" s="1"/>
  <c r="BR116" i="9"/>
  <c r="E116" i="9"/>
  <c r="D116" i="9"/>
  <c r="C116" i="9" s="1"/>
  <c r="E115" i="9"/>
  <c r="D115" i="9"/>
  <c r="C115" i="9" s="1"/>
  <c r="BR115" i="9" s="1"/>
  <c r="BR114" i="9"/>
  <c r="E114" i="9"/>
  <c r="D114" i="9"/>
  <c r="C114" i="9" s="1"/>
  <c r="E109" i="9"/>
  <c r="D109" i="9"/>
  <c r="C109" i="9"/>
  <c r="E108" i="9"/>
  <c r="D108" i="9"/>
  <c r="C108" i="9" s="1"/>
  <c r="E107" i="9"/>
  <c r="C107" i="9" s="1"/>
  <c r="D107" i="9"/>
  <c r="M106" i="9"/>
  <c r="L106" i="9"/>
  <c r="K106" i="9"/>
  <c r="J106" i="9"/>
  <c r="I106" i="9"/>
  <c r="H106" i="9"/>
  <c r="D106" i="9" s="1"/>
  <c r="C106" i="9" s="1"/>
  <c r="G106" i="9"/>
  <c r="E106" i="9" s="1"/>
  <c r="F106" i="9"/>
  <c r="BR101" i="9"/>
  <c r="E101" i="9"/>
  <c r="D101" i="9"/>
  <c r="C101" i="9" s="1"/>
  <c r="E100" i="9"/>
  <c r="D100" i="9"/>
  <c r="C100" i="9" s="1"/>
  <c r="BR99" i="9"/>
  <c r="E99" i="9"/>
  <c r="D99" i="9"/>
  <c r="C99" i="9" s="1"/>
  <c r="BR98" i="9"/>
  <c r="E98" i="9"/>
  <c r="D98" i="9"/>
  <c r="C98" i="9" s="1"/>
  <c r="BR93" i="9"/>
  <c r="E93" i="9"/>
  <c r="D93" i="9"/>
  <c r="C93" i="9" s="1"/>
  <c r="CC93" i="9" s="1"/>
  <c r="E92" i="9"/>
  <c r="D92" i="9"/>
  <c r="C92" i="9" s="1"/>
  <c r="BR91" i="9"/>
  <c r="E91" i="9"/>
  <c r="D91" i="9"/>
  <c r="C91" i="9" s="1"/>
  <c r="BR90" i="9"/>
  <c r="E90" i="9"/>
  <c r="D90" i="9"/>
  <c r="C90" i="9" s="1"/>
  <c r="C85" i="9"/>
  <c r="CB79" i="9"/>
  <c r="C79" i="9"/>
  <c r="CB78" i="9"/>
  <c r="BQ78" i="9"/>
  <c r="C78" i="9"/>
  <c r="C77" i="9"/>
  <c r="C76" i="9"/>
  <c r="CB75" i="9"/>
  <c r="C75" i="9"/>
  <c r="CB74" i="9"/>
  <c r="BQ74" i="9"/>
  <c r="C74" i="9"/>
  <c r="C73" i="9"/>
  <c r="C72" i="9"/>
  <c r="CB71" i="9"/>
  <c r="C71" i="9"/>
  <c r="CB70" i="9"/>
  <c r="BQ70" i="9"/>
  <c r="C70" i="9"/>
  <c r="C69" i="9"/>
  <c r="CB69" i="9" s="1"/>
  <c r="C68" i="9"/>
  <c r="CB67" i="9"/>
  <c r="C67" i="9"/>
  <c r="CB66" i="9"/>
  <c r="BQ66" i="9"/>
  <c r="C66" i="9"/>
  <c r="C65" i="9"/>
  <c r="C64" i="9"/>
  <c r="CB64" i="9" s="1"/>
  <c r="CB63" i="9"/>
  <c r="C63" i="9"/>
  <c r="CB62" i="9"/>
  <c r="BQ62" i="9"/>
  <c r="C62" i="9"/>
  <c r="C61" i="9"/>
  <c r="CB61" i="9" s="1"/>
  <c r="C60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CE55" i="9"/>
  <c r="BU55" i="9"/>
  <c r="BS55" i="9"/>
  <c r="BQ55" i="9"/>
  <c r="C55" i="9"/>
  <c r="BU54" i="9"/>
  <c r="C54" i="9"/>
  <c r="CE53" i="9"/>
  <c r="BU53" i="9"/>
  <c r="BS53" i="9"/>
  <c r="BQ53" i="9"/>
  <c r="C53" i="9"/>
  <c r="BU52" i="9"/>
  <c r="C52" i="9"/>
  <c r="CE51" i="9"/>
  <c r="BU51" i="9"/>
  <c r="BS51" i="9"/>
  <c r="BQ51" i="9"/>
  <c r="C51" i="9"/>
  <c r="BU50" i="9"/>
  <c r="C50" i="9"/>
  <c r="BS50" i="9" s="1"/>
  <c r="CE49" i="9"/>
  <c r="BU49" i="9"/>
  <c r="BS49" i="9"/>
  <c r="BQ49" i="9"/>
  <c r="C49" i="9"/>
  <c r="BU48" i="9"/>
  <c r="C48" i="9"/>
  <c r="BS48" i="9" s="1"/>
  <c r="CE47" i="9"/>
  <c r="BU47" i="9"/>
  <c r="BS47" i="9"/>
  <c r="BQ47" i="9"/>
  <c r="C47" i="9"/>
  <c r="BU46" i="9"/>
  <c r="C46" i="9"/>
  <c r="BS46" i="9" s="1"/>
  <c r="CE45" i="9"/>
  <c r="BU45" i="9"/>
  <c r="BS45" i="9"/>
  <c r="BQ45" i="9"/>
  <c r="C45" i="9"/>
  <c r="BU44" i="9"/>
  <c r="C44" i="9"/>
  <c r="BS44" i="9" s="1"/>
  <c r="CE43" i="9"/>
  <c r="BU43" i="9"/>
  <c r="BS43" i="9"/>
  <c r="BQ43" i="9"/>
  <c r="C43" i="9"/>
  <c r="BU42" i="9"/>
  <c r="C42" i="9"/>
  <c r="BS42" i="9" s="1"/>
  <c r="CE41" i="9"/>
  <c r="BU41" i="9"/>
  <c r="BS41" i="9"/>
  <c r="BQ41" i="9"/>
  <c r="C41" i="9"/>
  <c r="BU40" i="9"/>
  <c r="C40" i="9"/>
  <c r="BS40" i="9" s="1"/>
  <c r="CE39" i="9"/>
  <c r="BU39" i="9"/>
  <c r="BS39" i="9"/>
  <c r="BQ39" i="9"/>
  <c r="C39" i="9"/>
  <c r="BU38" i="9"/>
  <c r="C38" i="9"/>
  <c r="CE37" i="9"/>
  <c r="BU37" i="9"/>
  <c r="BS37" i="9"/>
  <c r="BQ37" i="9"/>
  <c r="C37" i="9"/>
  <c r="BU36" i="9"/>
  <c r="C36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D31" i="9"/>
  <c r="CC31" i="9"/>
  <c r="CB31" i="9"/>
  <c r="BS31" i="9"/>
  <c r="BR31" i="9"/>
  <c r="BQ31" i="9"/>
  <c r="G31" i="9"/>
  <c r="CD30" i="9"/>
  <c r="CC30" i="9"/>
  <c r="CB30" i="9"/>
  <c r="BS30" i="9"/>
  <c r="BR30" i="9"/>
  <c r="BQ30" i="9"/>
  <c r="CD29" i="9"/>
  <c r="CC29" i="9"/>
  <c r="CB29" i="9"/>
  <c r="BS29" i="9"/>
  <c r="BR29" i="9"/>
  <c r="G29" i="9" s="1"/>
  <c r="BQ29" i="9"/>
  <c r="CD28" i="9"/>
  <c r="CC28" i="9"/>
  <c r="CB28" i="9"/>
  <c r="BS28" i="9"/>
  <c r="BR28" i="9"/>
  <c r="BQ28" i="9"/>
  <c r="G28" i="9" s="1"/>
  <c r="CD27" i="9"/>
  <c r="CC27" i="9"/>
  <c r="CB27" i="9"/>
  <c r="BS27" i="9"/>
  <c r="BR27" i="9"/>
  <c r="G27" i="9" s="1"/>
  <c r="BQ27" i="9"/>
  <c r="CD26" i="9"/>
  <c r="CC26" i="9"/>
  <c r="CB26" i="9"/>
  <c r="BS26" i="9"/>
  <c r="BR26" i="9"/>
  <c r="BQ26" i="9"/>
  <c r="G26" i="9" s="1"/>
  <c r="CD25" i="9"/>
  <c r="CC25" i="9"/>
  <c r="CB25" i="9"/>
  <c r="BS25" i="9"/>
  <c r="BR25" i="9"/>
  <c r="BQ25" i="9"/>
  <c r="G25" i="9"/>
  <c r="CD24" i="9"/>
  <c r="CC24" i="9"/>
  <c r="CB24" i="9"/>
  <c r="BS24" i="9"/>
  <c r="BR24" i="9"/>
  <c r="BQ24" i="9"/>
  <c r="CD23" i="9"/>
  <c r="CC23" i="9"/>
  <c r="CB23" i="9"/>
  <c r="BS23" i="9"/>
  <c r="BR23" i="9"/>
  <c r="BQ23" i="9"/>
  <c r="G23" i="9"/>
  <c r="CD22" i="9"/>
  <c r="CC22" i="9"/>
  <c r="CB22" i="9"/>
  <c r="BS22" i="9"/>
  <c r="BR22" i="9"/>
  <c r="BQ22" i="9"/>
  <c r="CD21" i="9"/>
  <c r="CC21" i="9"/>
  <c r="CB21" i="9"/>
  <c r="BS21" i="9"/>
  <c r="BR21" i="9"/>
  <c r="G21" i="9" s="1"/>
  <c r="BQ21" i="9"/>
  <c r="CD20" i="9"/>
  <c r="CC20" i="9"/>
  <c r="CB20" i="9"/>
  <c r="BS20" i="9"/>
  <c r="BR20" i="9"/>
  <c r="BQ20" i="9"/>
  <c r="G20" i="9" s="1"/>
  <c r="CD19" i="9"/>
  <c r="CC19" i="9"/>
  <c r="CB19" i="9"/>
  <c r="BS19" i="9"/>
  <c r="BR19" i="9"/>
  <c r="G19" i="9" s="1"/>
  <c r="BQ19" i="9"/>
  <c r="CD18" i="9"/>
  <c r="CC18" i="9"/>
  <c r="CB18" i="9"/>
  <c r="BS18" i="9"/>
  <c r="BR18" i="9"/>
  <c r="BQ18" i="9"/>
  <c r="G18" i="9" s="1"/>
  <c r="CF14" i="9"/>
  <c r="CE14" i="9"/>
  <c r="CD14" i="9"/>
  <c r="CB14" i="9"/>
  <c r="BU14" i="9"/>
  <c r="BT14" i="9"/>
  <c r="BR14" i="9"/>
  <c r="BQ14" i="9"/>
  <c r="C14" i="9"/>
  <c r="CC14" i="9" s="1"/>
  <c r="CF13" i="9"/>
  <c r="CE13" i="9"/>
  <c r="CD13" i="9"/>
  <c r="CB13" i="9"/>
  <c r="BU13" i="9"/>
  <c r="BT13" i="9"/>
  <c r="BR13" i="9"/>
  <c r="BQ13" i="9"/>
  <c r="C13" i="9"/>
  <c r="CC13" i="9" s="1"/>
  <c r="CF12" i="9"/>
  <c r="CE12" i="9"/>
  <c r="CD12" i="9"/>
  <c r="CB12" i="9"/>
  <c r="BU12" i="9"/>
  <c r="BT12" i="9"/>
  <c r="BR12" i="9"/>
  <c r="BQ12" i="9"/>
  <c r="C12" i="9"/>
  <c r="CC12" i="9" s="1"/>
  <c r="CF11" i="9"/>
  <c r="CE11" i="9"/>
  <c r="CD11" i="9"/>
  <c r="CB11" i="9"/>
  <c r="BU11" i="9"/>
  <c r="BT11" i="9"/>
  <c r="BR11" i="9"/>
  <c r="BQ11" i="9"/>
  <c r="C11" i="9"/>
  <c r="A5" i="9"/>
  <c r="A4" i="9"/>
  <c r="A3" i="9"/>
  <c r="A2" i="9"/>
  <c r="AW305" i="11" l="1"/>
  <c r="AY243" i="11"/>
  <c r="AP285" i="11"/>
  <c r="AN133" i="11"/>
  <c r="P147" i="11"/>
  <c r="AY234" i="11"/>
  <c r="AW295" i="11"/>
  <c r="AX191" i="11"/>
  <c r="AJ114" i="11"/>
  <c r="P149" i="11"/>
  <c r="W336" i="11"/>
  <c r="AX223" i="11"/>
  <c r="C156" i="11"/>
  <c r="A400" i="11" s="1"/>
  <c r="AN346" i="11"/>
  <c r="AP359" i="11"/>
  <c r="P152" i="11"/>
  <c r="AN131" i="11"/>
  <c r="W337" i="11"/>
  <c r="AN343" i="11"/>
  <c r="AN351" i="11"/>
  <c r="AN344" i="11"/>
  <c r="AP357" i="11"/>
  <c r="AS142" i="11"/>
  <c r="AX203" i="10"/>
  <c r="BR173" i="10"/>
  <c r="CC173" i="10"/>
  <c r="C176" i="10"/>
  <c r="BQ173" i="10"/>
  <c r="CB173" i="10"/>
  <c r="CF271" i="10"/>
  <c r="BV271" i="10"/>
  <c r="CI271" i="10"/>
  <c r="BY271" i="10"/>
  <c r="CH271" i="10"/>
  <c r="BX271" i="10"/>
  <c r="CG271" i="10"/>
  <c r="BW271" i="10"/>
  <c r="CF265" i="10"/>
  <c r="BX265" i="10"/>
  <c r="CI265" i="10"/>
  <c r="BW265" i="10"/>
  <c r="CG265" i="10"/>
  <c r="BV265" i="10"/>
  <c r="AY265" i="10" s="1"/>
  <c r="BY265" i="10"/>
  <c r="CH265" i="10"/>
  <c r="CC133" i="10"/>
  <c r="BQ133" i="10"/>
  <c r="AN133" i="10" s="1"/>
  <c r="CB133" i="10"/>
  <c r="CD133" i="10"/>
  <c r="BS133" i="10"/>
  <c r="BR133" i="10"/>
  <c r="BQ118" i="10"/>
  <c r="AJ118" i="10" s="1"/>
  <c r="CC118" i="10"/>
  <c r="CB118" i="10"/>
  <c r="BR118" i="10"/>
  <c r="BQ114" i="10"/>
  <c r="AJ114" i="10" s="1"/>
  <c r="CC114" i="10"/>
  <c r="CB114" i="10"/>
  <c r="BR114" i="10"/>
  <c r="CE330" i="10"/>
  <c r="BS330" i="10"/>
  <c r="BT330" i="10"/>
  <c r="CD330" i="10"/>
  <c r="CE322" i="10"/>
  <c r="BV322" i="10"/>
  <c r="CD322" i="10"/>
  <c r="BU322" i="10"/>
  <c r="CG322" i="10"/>
  <c r="BT322" i="10"/>
  <c r="BS322" i="10"/>
  <c r="CF322" i="10"/>
  <c r="BR348" i="10"/>
  <c r="BQ348" i="10"/>
  <c r="CC348" i="10"/>
  <c r="CB348" i="10"/>
  <c r="BR358" i="10"/>
  <c r="BQ358" i="10"/>
  <c r="CB358" i="10"/>
  <c r="CC358" i="10"/>
  <c r="CE320" i="10"/>
  <c r="BV320" i="10"/>
  <c r="CD320" i="10"/>
  <c r="BU320" i="10"/>
  <c r="AX320" i="10" s="1"/>
  <c r="CF320" i="10"/>
  <c r="BS320" i="10"/>
  <c r="BT320" i="10"/>
  <c r="CG320" i="10"/>
  <c r="CE308" i="10"/>
  <c r="CG308" i="10"/>
  <c r="BT308" i="10"/>
  <c r="CH308" i="10"/>
  <c r="BU308" i="10"/>
  <c r="BW308" i="10"/>
  <c r="BV308" i="10"/>
  <c r="CF308" i="10"/>
  <c r="AL331" i="10"/>
  <c r="CE317" i="10"/>
  <c r="BV317" i="10"/>
  <c r="CG317" i="10"/>
  <c r="BS317" i="10"/>
  <c r="AX317" i="10" s="1"/>
  <c r="CD317" i="10"/>
  <c r="BT317" i="10"/>
  <c r="CF317" i="10"/>
  <c r="BU317" i="10"/>
  <c r="AW301" i="10"/>
  <c r="CB284" i="10"/>
  <c r="BQ284" i="10"/>
  <c r="AP284" i="10" s="1"/>
  <c r="CE284" i="10"/>
  <c r="BT284" i="10"/>
  <c r="CC284" i="10"/>
  <c r="BS284" i="10"/>
  <c r="CD284" i="10"/>
  <c r="BR284" i="10"/>
  <c r="CF272" i="10"/>
  <c r="BV272" i="10"/>
  <c r="CI272" i="10"/>
  <c r="BY272" i="10"/>
  <c r="CG272" i="10"/>
  <c r="BW272" i="10"/>
  <c r="BX272" i="10"/>
  <c r="AY272" i="10" s="1"/>
  <c r="CH272" i="10"/>
  <c r="AY273" i="10"/>
  <c r="CF260" i="10"/>
  <c r="BV260" i="10"/>
  <c r="CG260" i="10"/>
  <c r="BY260" i="10"/>
  <c r="BX260" i="10"/>
  <c r="AY260" i="10" s="1"/>
  <c r="CI260" i="10"/>
  <c r="BW260" i="10"/>
  <c r="CH260" i="10"/>
  <c r="CI255" i="10"/>
  <c r="BX255" i="10"/>
  <c r="CH255" i="10"/>
  <c r="BW255" i="10"/>
  <c r="BY255" i="10"/>
  <c r="CG255" i="10"/>
  <c r="CF255" i="10"/>
  <c r="BV255" i="10"/>
  <c r="AY255" i="10" s="1"/>
  <c r="AY278" i="10"/>
  <c r="CF247" i="10"/>
  <c r="BV247" i="10"/>
  <c r="CG247" i="10"/>
  <c r="BY247" i="10"/>
  <c r="BX247" i="10"/>
  <c r="CI247" i="10"/>
  <c r="BW247" i="10"/>
  <c r="CH247" i="10"/>
  <c r="CF306" i="10"/>
  <c r="BT306" i="10"/>
  <c r="CG306" i="10"/>
  <c r="BU306" i="10"/>
  <c r="CH306" i="10"/>
  <c r="BW306" i="10"/>
  <c r="CE306" i="10"/>
  <c r="BV306" i="10"/>
  <c r="CF245" i="10"/>
  <c r="BV245" i="10"/>
  <c r="CI245" i="10"/>
  <c r="BW245" i="10"/>
  <c r="AY245" i="10" s="1"/>
  <c r="CH245" i="10"/>
  <c r="BY245" i="10"/>
  <c r="CG245" i="10"/>
  <c r="BX245" i="10"/>
  <c r="BV227" i="10"/>
  <c r="BU227" i="10"/>
  <c r="CG227" i="10"/>
  <c r="CF227" i="10"/>
  <c r="BV223" i="10"/>
  <c r="BU223" i="10"/>
  <c r="CG223" i="10"/>
  <c r="CF223" i="10"/>
  <c r="BV219" i="10"/>
  <c r="BU219" i="10"/>
  <c r="CG219" i="10"/>
  <c r="CF219" i="10"/>
  <c r="CF218" i="10"/>
  <c r="BU218" i="10"/>
  <c r="CG218" i="10"/>
  <c r="BV218" i="10"/>
  <c r="AX218" i="10" s="1"/>
  <c r="CG217" i="10"/>
  <c r="BV217" i="10"/>
  <c r="BU217" i="10"/>
  <c r="AX217" i="10" s="1"/>
  <c r="CF217" i="10"/>
  <c r="CF216" i="10"/>
  <c r="BU216" i="10"/>
  <c r="CG216" i="10"/>
  <c r="BV216" i="10"/>
  <c r="AX216" i="10" s="1"/>
  <c r="BV212" i="10"/>
  <c r="BU212" i="10"/>
  <c r="CF212" i="10"/>
  <c r="CG212" i="10"/>
  <c r="BV206" i="10"/>
  <c r="BU206" i="10"/>
  <c r="AX206" i="10" s="1"/>
  <c r="CG206" i="10"/>
  <c r="CF206" i="10"/>
  <c r="BV192" i="10"/>
  <c r="CG192" i="10"/>
  <c r="BU192" i="10"/>
  <c r="AX192" i="10" s="1"/>
  <c r="CF192" i="10"/>
  <c r="AX190" i="10"/>
  <c r="CH303" i="10"/>
  <c r="BV303" i="10"/>
  <c r="CG303" i="10"/>
  <c r="CF303" i="10"/>
  <c r="BW303" i="10"/>
  <c r="CE303" i="10"/>
  <c r="BU303" i="10"/>
  <c r="BT303" i="10"/>
  <c r="CF246" i="10"/>
  <c r="BV246" i="10"/>
  <c r="BX246" i="10"/>
  <c r="CI246" i="10"/>
  <c r="BW246" i="10"/>
  <c r="BY246" i="10"/>
  <c r="CH246" i="10"/>
  <c r="CG246" i="10"/>
  <c r="BU210" i="10"/>
  <c r="BV210" i="10"/>
  <c r="CG210" i="10"/>
  <c r="CF210" i="10"/>
  <c r="BU203" i="10"/>
  <c r="CF203" i="10"/>
  <c r="CG203" i="10"/>
  <c r="BV203" i="10"/>
  <c r="BR164" i="10"/>
  <c r="C168" i="10"/>
  <c r="BQ164" i="10"/>
  <c r="CC164" i="10"/>
  <c r="CB164" i="10"/>
  <c r="AN351" i="10"/>
  <c r="AN342" i="10"/>
  <c r="CE293" i="10"/>
  <c r="BV293" i="10"/>
  <c r="CH293" i="10"/>
  <c r="BU293" i="10"/>
  <c r="CG293" i="10"/>
  <c r="BT293" i="10"/>
  <c r="AW293" i="10" s="1"/>
  <c r="CF293" i="10"/>
  <c r="BW293" i="10"/>
  <c r="AP285" i="10"/>
  <c r="AP283" i="10"/>
  <c r="CF275" i="10"/>
  <c r="BV275" i="10"/>
  <c r="CI275" i="10"/>
  <c r="BY275" i="10"/>
  <c r="CH275" i="10"/>
  <c r="BX275" i="10"/>
  <c r="CG275" i="10"/>
  <c r="BW275" i="10"/>
  <c r="CG258" i="10"/>
  <c r="BV258" i="10"/>
  <c r="CF258" i="10"/>
  <c r="BY258" i="10"/>
  <c r="CI258" i="10"/>
  <c r="BX258" i="10"/>
  <c r="BW258" i="10"/>
  <c r="CH258" i="10"/>
  <c r="R180" i="10"/>
  <c r="CF294" i="10"/>
  <c r="BW294" i="10"/>
  <c r="CE294" i="10"/>
  <c r="BV294" i="10"/>
  <c r="CG294" i="10"/>
  <c r="BT294" i="10"/>
  <c r="BU294" i="10"/>
  <c r="CH294" i="10"/>
  <c r="BV193" i="10"/>
  <c r="AX193" i="10" s="1"/>
  <c r="CG193" i="10"/>
  <c r="BU193" i="10"/>
  <c r="CF193" i="10"/>
  <c r="C156" i="10"/>
  <c r="CC131" i="10"/>
  <c r="BQ131" i="10"/>
  <c r="CB131" i="10"/>
  <c r="CD131" i="10"/>
  <c r="BS131" i="10"/>
  <c r="BR131" i="10"/>
  <c r="BQ121" i="10"/>
  <c r="CC121" i="10"/>
  <c r="CB121" i="10"/>
  <c r="BR121" i="10"/>
  <c r="BQ117" i="10"/>
  <c r="CC117" i="10"/>
  <c r="CB117" i="10"/>
  <c r="B400" i="10" s="1"/>
  <c r="BR117" i="10"/>
  <c r="W337" i="10"/>
  <c r="AX223" i="10"/>
  <c r="BU200" i="10"/>
  <c r="AX200" i="10" s="1"/>
  <c r="CG200" i="10"/>
  <c r="BV200" i="10"/>
  <c r="CF200" i="10"/>
  <c r="S77" i="10"/>
  <c r="S73" i="10"/>
  <c r="S69" i="10"/>
  <c r="S65" i="10"/>
  <c r="S61" i="10"/>
  <c r="AS141" i="10"/>
  <c r="AS142" i="10"/>
  <c r="AF100" i="10"/>
  <c r="AF98" i="10"/>
  <c r="AF92" i="10"/>
  <c r="AF90" i="10"/>
  <c r="CE324" i="10"/>
  <c r="BV324" i="10"/>
  <c r="CD324" i="10"/>
  <c r="BU324" i="10"/>
  <c r="CF324" i="10"/>
  <c r="BS324" i="10"/>
  <c r="AX324" i="10" s="1"/>
  <c r="CG324" i="10"/>
  <c r="BT324" i="10"/>
  <c r="CE336" i="10"/>
  <c r="BT336" i="10"/>
  <c r="CD336" i="10"/>
  <c r="BS336" i="10"/>
  <c r="BR345" i="10"/>
  <c r="BQ345" i="10"/>
  <c r="AN345" i="10" s="1"/>
  <c r="CB345" i="10"/>
  <c r="CC345" i="10"/>
  <c r="BR346" i="10"/>
  <c r="BQ346" i="10"/>
  <c r="AN346" i="10" s="1"/>
  <c r="CB346" i="10"/>
  <c r="CC346" i="10"/>
  <c r="AL330" i="10"/>
  <c r="CF276" i="10"/>
  <c r="BV276" i="10"/>
  <c r="CI276" i="10"/>
  <c r="BY276" i="10"/>
  <c r="CG276" i="10"/>
  <c r="BW276" i="10"/>
  <c r="BX276" i="10"/>
  <c r="AY276" i="10" s="1"/>
  <c r="CH276" i="10"/>
  <c r="CF268" i="10"/>
  <c r="BV268" i="10"/>
  <c r="CI268" i="10"/>
  <c r="BY268" i="10"/>
  <c r="CG268" i="10"/>
  <c r="BW268" i="10"/>
  <c r="BX268" i="10"/>
  <c r="CH268" i="10"/>
  <c r="CF302" i="10"/>
  <c r="BT302" i="10"/>
  <c r="AW302" i="10" s="1"/>
  <c r="CE302" i="10"/>
  <c r="BW302" i="10"/>
  <c r="BV302" i="10"/>
  <c r="CH302" i="10"/>
  <c r="BU302" i="10"/>
  <c r="CG302" i="10"/>
  <c r="CI257" i="10"/>
  <c r="BX257" i="10"/>
  <c r="AY257" i="10" s="1"/>
  <c r="CH257" i="10"/>
  <c r="BW257" i="10"/>
  <c r="BY257" i="10"/>
  <c r="CG257" i="10"/>
  <c r="BV257" i="10"/>
  <c r="CF257" i="10"/>
  <c r="CF251" i="10"/>
  <c r="BV251" i="10"/>
  <c r="CG251" i="10"/>
  <c r="BY251" i="10"/>
  <c r="BX251" i="10"/>
  <c r="AY251" i="10" s="1"/>
  <c r="CH251" i="10"/>
  <c r="BW251" i="10"/>
  <c r="CI251" i="10"/>
  <c r="CF266" i="10"/>
  <c r="BX266" i="10"/>
  <c r="CI266" i="10"/>
  <c r="BW266" i="10"/>
  <c r="CG266" i="10"/>
  <c r="CH266" i="10"/>
  <c r="BY266" i="10"/>
  <c r="BV266" i="10"/>
  <c r="BV229" i="10"/>
  <c r="BU229" i="10"/>
  <c r="AX229" i="10" s="1"/>
  <c r="CG229" i="10"/>
  <c r="CF229" i="10"/>
  <c r="BV225" i="10"/>
  <c r="BU225" i="10"/>
  <c r="AX225" i="10" s="1"/>
  <c r="CG225" i="10"/>
  <c r="CF225" i="10"/>
  <c r="BV221" i="10"/>
  <c r="BU221" i="10"/>
  <c r="AX221" i="10" s="1"/>
  <c r="CG221" i="10"/>
  <c r="CF221" i="10"/>
  <c r="BV214" i="10"/>
  <c r="BU214" i="10"/>
  <c r="AX214" i="10" s="1"/>
  <c r="CF214" i="10"/>
  <c r="CG214" i="10"/>
  <c r="CG209" i="10"/>
  <c r="CF209" i="10"/>
  <c r="BV209" i="10"/>
  <c r="BU209" i="10"/>
  <c r="AY246" i="10"/>
  <c r="BV196" i="10"/>
  <c r="CF196" i="10"/>
  <c r="CG196" i="10"/>
  <c r="BU196" i="10"/>
  <c r="BU199" i="10"/>
  <c r="AX199" i="10" s="1"/>
  <c r="CF199" i="10"/>
  <c r="CG199" i="10"/>
  <c r="BV199" i="10"/>
  <c r="CF267" i="10"/>
  <c r="BV267" i="10"/>
  <c r="CI267" i="10"/>
  <c r="BY267" i="10"/>
  <c r="CH267" i="10"/>
  <c r="BX267" i="10"/>
  <c r="CG267" i="10"/>
  <c r="BW267" i="10"/>
  <c r="R177" i="10"/>
  <c r="AX219" i="10"/>
  <c r="AX209" i="10"/>
  <c r="BR165" i="10"/>
  <c r="CC165" i="10"/>
  <c r="BQ165" i="10"/>
  <c r="S165" i="10" s="1"/>
  <c r="CB165" i="10"/>
  <c r="BQ139" i="10"/>
  <c r="CC139" i="10"/>
  <c r="CB139" i="10"/>
  <c r="BR139" i="10"/>
  <c r="CC127" i="10"/>
  <c r="BQ127" i="10"/>
  <c r="AN127" i="10" s="1"/>
  <c r="CB127" i="10"/>
  <c r="CD127" i="10"/>
  <c r="BS127" i="10"/>
  <c r="BR127" i="10"/>
  <c r="BQ119" i="10"/>
  <c r="AJ119" i="10" s="1"/>
  <c r="CC119" i="10"/>
  <c r="CB119" i="10"/>
  <c r="BR119" i="10"/>
  <c r="BQ115" i="10"/>
  <c r="AJ115" i="10" s="1"/>
  <c r="CC115" i="10"/>
  <c r="CB115" i="10"/>
  <c r="BR115" i="10"/>
  <c r="CF249" i="10"/>
  <c r="BV249" i="10"/>
  <c r="AY249" i="10" s="1"/>
  <c r="CI249" i="10"/>
  <c r="BW249" i="10"/>
  <c r="CH249" i="10"/>
  <c r="CG249" i="10"/>
  <c r="BY249" i="10"/>
  <c r="BX249" i="10"/>
  <c r="BU204" i="10"/>
  <c r="AX204" i="10" s="1"/>
  <c r="CG204" i="10"/>
  <c r="BV204" i="10"/>
  <c r="CF204" i="10"/>
  <c r="BR161" i="10"/>
  <c r="BQ161" i="10"/>
  <c r="CC161" i="10"/>
  <c r="CB161" i="10"/>
  <c r="AX227" i="10"/>
  <c r="BS331" i="10"/>
  <c r="BT331" i="10"/>
  <c r="CE331" i="10"/>
  <c r="CD331" i="10"/>
  <c r="CE323" i="10"/>
  <c r="BV323" i="10"/>
  <c r="CD323" i="10"/>
  <c r="BU323" i="10"/>
  <c r="CF323" i="10"/>
  <c r="BS323" i="10"/>
  <c r="AX323" i="10" s="1"/>
  <c r="CG323" i="10"/>
  <c r="BT323" i="10"/>
  <c r="BR357" i="10"/>
  <c r="BQ357" i="10"/>
  <c r="AP357" i="10" s="1"/>
  <c r="CC357" i="10"/>
  <c r="CB357" i="10"/>
  <c r="CB286" i="10"/>
  <c r="BQ286" i="10"/>
  <c r="AP286" i="10" s="1"/>
  <c r="CE286" i="10"/>
  <c r="BT286" i="10"/>
  <c r="CC286" i="10"/>
  <c r="BS286" i="10"/>
  <c r="CD286" i="10"/>
  <c r="BR286" i="10"/>
  <c r="CF274" i="10"/>
  <c r="BV274" i="10"/>
  <c r="AY274" i="10" s="1"/>
  <c r="CI274" i="10"/>
  <c r="BY274" i="10"/>
  <c r="CG274" i="10"/>
  <c r="BW274" i="10"/>
  <c r="CH274" i="10"/>
  <c r="BX274" i="10"/>
  <c r="CF263" i="10"/>
  <c r="BV263" i="10"/>
  <c r="AY263" i="10" s="1"/>
  <c r="CI263" i="10"/>
  <c r="BY263" i="10"/>
  <c r="CG263" i="10"/>
  <c r="BW263" i="10"/>
  <c r="BX263" i="10"/>
  <c r="CH263" i="10"/>
  <c r="CG309" i="10"/>
  <c r="BU309" i="10"/>
  <c r="BT309" i="10"/>
  <c r="AW309" i="10" s="1"/>
  <c r="CE309" i="10"/>
  <c r="BV309" i="10"/>
  <c r="BW309" i="10"/>
  <c r="CH309" i="10"/>
  <c r="CF309" i="10"/>
  <c r="AY275" i="10"/>
  <c r="AY267" i="10"/>
  <c r="CF261" i="10"/>
  <c r="BV261" i="10"/>
  <c r="AY261" i="10" s="1"/>
  <c r="CH261" i="10"/>
  <c r="CG261" i="10"/>
  <c r="BY261" i="10"/>
  <c r="CI261" i="10"/>
  <c r="BW261" i="10"/>
  <c r="BX261" i="10"/>
  <c r="CG259" i="10"/>
  <c r="BW259" i="10"/>
  <c r="CF259" i="10"/>
  <c r="BV259" i="10"/>
  <c r="AY259" i="10" s="1"/>
  <c r="BY259" i="10"/>
  <c r="CI259" i="10"/>
  <c r="BX259" i="10"/>
  <c r="CH259" i="10"/>
  <c r="CG253" i="10"/>
  <c r="BW253" i="10"/>
  <c r="CF253" i="10"/>
  <c r="BV253" i="10"/>
  <c r="AY253" i="10" s="1"/>
  <c r="BY253" i="10"/>
  <c r="CI253" i="10"/>
  <c r="BX253" i="10"/>
  <c r="CH253" i="10"/>
  <c r="AY243" i="10"/>
  <c r="AY239" i="10"/>
  <c r="AY266" i="10"/>
  <c r="CG252" i="10"/>
  <c r="CF252" i="10"/>
  <c r="BV252" i="10"/>
  <c r="AY252" i="10" s="1"/>
  <c r="CI252" i="10"/>
  <c r="BY252" i="10"/>
  <c r="BX252" i="10"/>
  <c r="BW252" i="10"/>
  <c r="CH252" i="10"/>
  <c r="BV230" i="10"/>
  <c r="BU230" i="10"/>
  <c r="AX230" i="10" s="1"/>
  <c r="CF230" i="10"/>
  <c r="CG230" i="10"/>
  <c r="BV226" i="10"/>
  <c r="BU226" i="10"/>
  <c r="AX226" i="10" s="1"/>
  <c r="CF226" i="10"/>
  <c r="CG226" i="10"/>
  <c r="BV222" i="10"/>
  <c r="BU222" i="10"/>
  <c r="AX222" i="10" s="1"/>
  <c r="CF222" i="10"/>
  <c r="CG222" i="10"/>
  <c r="BV215" i="10"/>
  <c r="AX215" i="10" s="1"/>
  <c r="BU215" i="10"/>
  <c r="CG215" i="10"/>
  <c r="CF215" i="10"/>
  <c r="BV211" i="10"/>
  <c r="BU211" i="10"/>
  <c r="AX211" i="10" s="1"/>
  <c r="CG211" i="10"/>
  <c r="CF211" i="10"/>
  <c r="AY268" i="10"/>
  <c r="CF262" i="10"/>
  <c r="BV262" i="10"/>
  <c r="CI262" i="10"/>
  <c r="BY262" i="10"/>
  <c r="CH262" i="10"/>
  <c r="BX262" i="10"/>
  <c r="CG262" i="10"/>
  <c r="BW262" i="10"/>
  <c r="AY262" i="10" s="1"/>
  <c r="BU205" i="10"/>
  <c r="CF205" i="10"/>
  <c r="CG205" i="10"/>
  <c r="BV205" i="10"/>
  <c r="AX205" i="10" s="1"/>
  <c r="BR162" i="10"/>
  <c r="BQ162" i="10"/>
  <c r="S162" i="10" s="1"/>
  <c r="CC162" i="10"/>
  <c r="CB162" i="10"/>
  <c r="BQ122" i="10"/>
  <c r="AJ122" i="10" s="1"/>
  <c r="CC122" i="10"/>
  <c r="CB122" i="10"/>
  <c r="BR122" i="10"/>
  <c r="BU202" i="10"/>
  <c r="AX202" i="10" s="1"/>
  <c r="CF202" i="10"/>
  <c r="CG202" i="10"/>
  <c r="BV202" i="10"/>
  <c r="CD329" i="10"/>
  <c r="CE329" i="10"/>
  <c r="BS329" i="10"/>
  <c r="AL329" i="10" s="1"/>
  <c r="BT329" i="10"/>
  <c r="CE321" i="10"/>
  <c r="BV321" i="10"/>
  <c r="CD321" i="10"/>
  <c r="BU321" i="10"/>
  <c r="CG321" i="10"/>
  <c r="BS321" i="10"/>
  <c r="AX321" i="10" s="1"/>
  <c r="CF321" i="10"/>
  <c r="BT321" i="10"/>
  <c r="BR344" i="10"/>
  <c r="BQ344" i="10"/>
  <c r="AN344" i="10" s="1"/>
  <c r="CC344" i="10"/>
  <c r="CB344" i="10"/>
  <c r="BR349" i="10"/>
  <c r="BQ349" i="10"/>
  <c r="AN349" i="10" s="1"/>
  <c r="CB349" i="10"/>
  <c r="CC349" i="10"/>
  <c r="BR359" i="10"/>
  <c r="BQ359" i="10"/>
  <c r="AP359" i="10" s="1"/>
  <c r="CB359" i="10"/>
  <c r="CC359" i="10"/>
  <c r="CE318" i="10"/>
  <c r="BV318" i="10"/>
  <c r="CF318" i="10"/>
  <c r="BU318" i="10"/>
  <c r="CG318" i="10"/>
  <c r="BS318" i="10"/>
  <c r="AX318" i="10" s="1"/>
  <c r="CD318" i="10"/>
  <c r="BT318" i="10"/>
  <c r="CF300" i="10"/>
  <c r="BW300" i="10"/>
  <c r="CG300" i="10"/>
  <c r="BV300" i="10"/>
  <c r="CE300" i="10"/>
  <c r="BU300" i="10"/>
  <c r="BT300" i="10"/>
  <c r="AW300" i="10" s="1"/>
  <c r="CH300" i="10"/>
  <c r="CF278" i="10"/>
  <c r="BV278" i="10"/>
  <c r="CI278" i="10"/>
  <c r="BY278" i="10"/>
  <c r="CG278" i="10"/>
  <c r="BW278" i="10"/>
  <c r="CH278" i="10"/>
  <c r="BX278" i="10"/>
  <c r="CF270" i="10"/>
  <c r="BV270" i="10"/>
  <c r="AY270" i="10" s="1"/>
  <c r="CI270" i="10"/>
  <c r="BY270" i="10"/>
  <c r="CG270" i="10"/>
  <c r="BW270" i="10"/>
  <c r="CH270" i="10"/>
  <c r="BX270" i="10"/>
  <c r="AY271" i="10"/>
  <c r="AY244" i="10"/>
  <c r="AY242" i="10"/>
  <c r="AY240" i="10"/>
  <c r="AY238" i="10"/>
  <c r="CF264" i="10"/>
  <c r="BX264" i="10"/>
  <c r="AY264" i="10" s="1"/>
  <c r="CI264" i="10"/>
  <c r="BW264" i="10"/>
  <c r="CG264" i="10"/>
  <c r="CH264" i="10"/>
  <c r="BY264" i="10"/>
  <c r="BV264" i="10"/>
  <c r="CG256" i="10"/>
  <c r="BV256" i="10"/>
  <c r="AY256" i="10" s="1"/>
  <c r="CF256" i="10"/>
  <c r="BY256" i="10"/>
  <c r="BW256" i="10"/>
  <c r="CI256" i="10"/>
  <c r="BX256" i="10"/>
  <c r="CH256" i="10"/>
  <c r="CG254" i="10"/>
  <c r="BW254" i="10"/>
  <c r="CF254" i="10"/>
  <c r="BV254" i="10"/>
  <c r="AY254" i="10" s="1"/>
  <c r="CH254" i="10"/>
  <c r="BX254" i="10"/>
  <c r="BY254" i="10"/>
  <c r="CI254" i="10"/>
  <c r="CF248" i="10"/>
  <c r="BV248" i="10"/>
  <c r="AY248" i="10" s="1"/>
  <c r="CH248" i="10"/>
  <c r="CG248" i="10"/>
  <c r="BY248" i="10"/>
  <c r="CI248" i="10"/>
  <c r="BW248" i="10"/>
  <c r="BX248" i="10"/>
  <c r="BV228" i="10"/>
  <c r="BU228" i="10"/>
  <c r="AX228" i="10" s="1"/>
  <c r="CG228" i="10"/>
  <c r="CF228" i="10"/>
  <c r="BV224" i="10"/>
  <c r="BU224" i="10"/>
  <c r="AX224" i="10" s="1"/>
  <c r="CF224" i="10"/>
  <c r="CG224" i="10"/>
  <c r="BV220" i="10"/>
  <c r="BU220" i="10"/>
  <c r="AX220" i="10" s="1"/>
  <c r="CG220" i="10"/>
  <c r="CF220" i="10"/>
  <c r="BV213" i="10"/>
  <c r="BU213" i="10"/>
  <c r="AX213" i="10" s="1"/>
  <c r="CG213" i="10"/>
  <c r="CF213" i="10"/>
  <c r="CG207" i="10"/>
  <c r="CF207" i="10"/>
  <c r="BV207" i="10"/>
  <c r="BU207" i="10"/>
  <c r="AX207" i="10" s="1"/>
  <c r="AY247" i="10"/>
  <c r="CG234" i="10"/>
  <c r="BW234" i="10"/>
  <c r="AY234" i="10" s="1"/>
  <c r="CF234" i="10"/>
  <c r="BV234" i="10"/>
  <c r="CI234" i="10"/>
  <c r="BY234" i="10"/>
  <c r="BX234" i="10"/>
  <c r="CH234" i="10"/>
  <c r="AX212" i="10"/>
  <c r="AX196" i="10"/>
  <c r="AW303" i="10"/>
  <c r="AY237" i="10"/>
  <c r="CG236" i="10"/>
  <c r="BW236" i="10"/>
  <c r="CF236" i="10"/>
  <c r="BV236" i="10"/>
  <c r="AY236" i="10" s="1"/>
  <c r="CH236" i="10"/>
  <c r="BX236" i="10"/>
  <c r="BY236" i="10"/>
  <c r="CI236" i="10"/>
  <c r="BU201" i="10"/>
  <c r="AX201" i="10" s="1"/>
  <c r="CF201" i="10"/>
  <c r="CG201" i="10"/>
  <c r="BV201" i="10"/>
  <c r="AX188" i="10"/>
  <c r="BR160" i="10"/>
  <c r="C163" i="10"/>
  <c r="BQ160" i="10"/>
  <c r="S160" i="10" s="1"/>
  <c r="CC160" i="10"/>
  <c r="CB160" i="10"/>
  <c r="R178" i="10"/>
  <c r="AW294" i="10"/>
  <c r="BV189" i="10"/>
  <c r="CG189" i="10"/>
  <c r="BU189" i="10"/>
  <c r="AX189" i="10" s="1"/>
  <c r="CF189" i="10"/>
  <c r="BQ140" i="10"/>
  <c r="AS140" i="10" s="1"/>
  <c r="CB140" i="10"/>
  <c r="CC140" i="10"/>
  <c r="BR140" i="10"/>
  <c r="CC129" i="10"/>
  <c r="BQ129" i="10"/>
  <c r="CB129" i="10"/>
  <c r="CD129" i="10"/>
  <c r="BS129" i="10"/>
  <c r="BR129" i="10"/>
  <c r="BQ120" i="10"/>
  <c r="AJ120" i="10" s="1"/>
  <c r="CC120" i="10"/>
  <c r="CB120" i="10"/>
  <c r="BR120" i="10"/>
  <c r="BQ116" i="10"/>
  <c r="AJ116" i="10" s="1"/>
  <c r="CC116" i="10"/>
  <c r="CB116" i="10"/>
  <c r="BR116" i="10"/>
  <c r="S11" i="10"/>
  <c r="BU198" i="10"/>
  <c r="CF198" i="10"/>
  <c r="CG198" i="10"/>
  <c r="BV198" i="10"/>
  <c r="BR175" i="10"/>
  <c r="CC175" i="10"/>
  <c r="BQ175" i="10"/>
  <c r="R175" i="10" s="1"/>
  <c r="CB175" i="10"/>
  <c r="P148" i="10"/>
  <c r="CF250" i="10"/>
  <c r="BV250" i="10"/>
  <c r="AY250" i="10" s="1"/>
  <c r="BX250" i="10"/>
  <c r="CI250" i="10"/>
  <c r="BW250" i="10"/>
  <c r="CH250" i="10"/>
  <c r="CG250" i="10"/>
  <c r="BY250" i="10"/>
  <c r="R174" i="10"/>
  <c r="S167" i="10"/>
  <c r="CB130" i="9"/>
  <c r="BS130" i="9"/>
  <c r="CD130" i="9"/>
  <c r="BQ130" i="9"/>
  <c r="CC130" i="9"/>
  <c r="BR130" i="9"/>
  <c r="CB134" i="9"/>
  <c r="BS134" i="9"/>
  <c r="CD134" i="9"/>
  <c r="BQ134" i="9"/>
  <c r="CC134" i="9"/>
  <c r="BR134" i="9"/>
  <c r="S14" i="9"/>
  <c r="CD129" i="9"/>
  <c r="BR129" i="9"/>
  <c r="BS129" i="9"/>
  <c r="CC129" i="9"/>
  <c r="BQ129" i="9"/>
  <c r="CB129" i="9"/>
  <c r="CD133" i="9"/>
  <c r="BR133" i="9"/>
  <c r="BS133" i="9"/>
  <c r="CC133" i="9"/>
  <c r="BQ133" i="9"/>
  <c r="CB133" i="9"/>
  <c r="V43" i="9"/>
  <c r="BR65" i="9"/>
  <c r="CC65" i="9"/>
  <c r="S70" i="9"/>
  <c r="BR73" i="9"/>
  <c r="CC73" i="9"/>
  <c r="BR77" i="9"/>
  <c r="CC77" i="9"/>
  <c r="BQ92" i="9"/>
  <c r="CB92" i="9"/>
  <c r="CC92" i="9"/>
  <c r="BQ100" i="9"/>
  <c r="AF100" i="9" s="1"/>
  <c r="CB100" i="9"/>
  <c r="CC100" i="9"/>
  <c r="BQ119" i="9"/>
  <c r="CB119" i="9"/>
  <c r="CC119" i="9"/>
  <c r="CD127" i="9"/>
  <c r="BR127" i="9"/>
  <c r="BS127" i="9"/>
  <c r="CC127" i="9"/>
  <c r="CD131" i="9"/>
  <c r="BR131" i="9"/>
  <c r="BS131" i="9"/>
  <c r="CC131" i="9"/>
  <c r="BR139" i="9"/>
  <c r="CB139" i="9"/>
  <c r="CC139" i="9"/>
  <c r="BR143" i="9"/>
  <c r="CB143" i="9"/>
  <c r="BQ143" i="9"/>
  <c r="AS143" i="9" s="1"/>
  <c r="BQ154" i="9"/>
  <c r="BR154" i="9"/>
  <c r="CC154" i="9"/>
  <c r="CD36" i="9"/>
  <c r="BT36" i="9"/>
  <c r="CG36" i="9"/>
  <c r="CB36" i="9"/>
  <c r="BR36" i="9"/>
  <c r="CC36" i="9"/>
  <c r="CD38" i="9"/>
  <c r="BT38" i="9"/>
  <c r="CG38" i="9"/>
  <c r="CB38" i="9"/>
  <c r="BR38" i="9"/>
  <c r="CD52" i="9"/>
  <c r="BT52" i="9"/>
  <c r="CG52" i="9"/>
  <c r="CB52" i="9"/>
  <c r="BR52" i="9"/>
  <c r="CD54" i="9"/>
  <c r="BT54" i="9"/>
  <c r="CG54" i="9"/>
  <c r="CB54" i="9"/>
  <c r="BR54" i="9"/>
  <c r="CC54" i="9"/>
  <c r="CC60" i="9"/>
  <c r="BR60" i="9"/>
  <c r="BQ61" i="9"/>
  <c r="BQ65" i="9"/>
  <c r="S65" i="9" s="1"/>
  <c r="CC68" i="9"/>
  <c r="BR68" i="9"/>
  <c r="BQ69" i="9"/>
  <c r="CC72" i="9"/>
  <c r="BR72" i="9"/>
  <c r="CC76" i="9"/>
  <c r="BR76" i="9"/>
  <c r="G22" i="9"/>
  <c r="G30" i="9"/>
  <c r="BQ36" i="9"/>
  <c r="CE36" i="9"/>
  <c r="BQ38" i="9"/>
  <c r="CE38" i="9"/>
  <c r="BQ40" i="9"/>
  <c r="CE40" i="9"/>
  <c r="BQ42" i="9"/>
  <c r="CE42" i="9"/>
  <c r="BQ44" i="9"/>
  <c r="CE44" i="9"/>
  <c r="BQ46" i="9"/>
  <c r="CE46" i="9"/>
  <c r="BQ48" i="9"/>
  <c r="CE48" i="9"/>
  <c r="BQ50" i="9"/>
  <c r="CE50" i="9"/>
  <c r="BQ52" i="9"/>
  <c r="CE52" i="9"/>
  <c r="BQ54" i="9"/>
  <c r="CE54" i="9"/>
  <c r="BQ60" i="9"/>
  <c r="BR63" i="9"/>
  <c r="CC63" i="9"/>
  <c r="BQ64" i="9"/>
  <c r="S64" i="9" s="1"/>
  <c r="CB65" i="9"/>
  <c r="BR67" i="9"/>
  <c r="CC67" i="9"/>
  <c r="BQ68" i="9"/>
  <c r="S68" i="9" s="1"/>
  <c r="BR71" i="9"/>
  <c r="CC71" i="9"/>
  <c r="BQ72" i="9"/>
  <c r="S72" i="9" s="1"/>
  <c r="CB73" i="9"/>
  <c r="BR75" i="9"/>
  <c r="CC75" i="9"/>
  <c r="BQ76" i="9"/>
  <c r="S76" i="9" s="1"/>
  <c r="CB77" i="9"/>
  <c r="BR79" i="9"/>
  <c r="CC79" i="9"/>
  <c r="BQ90" i="9"/>
  <c r="AF90" i="9" s="1"/>
  <c r="CB90" i="9"/>
  <c r="CC90" i="9"/>
  <c r="BQ98" i="9"/>
  <c r="AF98" i="9" s="1"/>
  <c r="CB98" i="9"/>
  <c r="CC98" i="9"/>
  <c r="BQ117" i="9"/>
  <c r="AJ117" i="9" s="1"/>
  <c r="CB117" i="9"/>
  <c r="CC117" i="9"/>
  <c r="BQ121" i="9"/>
  <c r="AJ121" i="9" s="1"/>
  <c r="CB121" i="9"/>
  <c r="CC121" i="9"/>
  <c r="BR140" i="9"/>
  <c r="CC140" i="9"/>
  <c r="BQ140" i="9"/>
  <c r="D156" i="9"/>
  <c r="BQ152" i="9"/>
  <c r="BR152" i="9"/>
  <c r="CC152" i="9"/>
  <c r="CB154" i="9"/>
  <c r="G24" i="9"/>
  <c r="C35" i="9"/>
  <c r="BS36" i="9"/>
  <c r="CD37" i="9"/>
  <c r="BT37" i="9"/>
  <c r="CG37" i="9"/>
  <c r="CB37" i="9"/>
  <c r="BR37" i="9"/>
  <c r="CC37" i="9"/>
  <c r="BS38" i="9"/>
  <c r="CD39" i="9"/>
  <c r="BT39" i="9"/>
  <c r="V39" i="9" s="1"/>
  <c r="CG39" i="9"/>
  <c r="CB39" i="9"/>
  <c r="BR39" i="9"/>
  <c r="CC39" i="9"/>
  <c r="CD41" i="9"/>
  <c r="BT41" i="9"/>
  <c r="CG41" i="9"/>
  <c r="CB41" i="9"/>
  <c r="BR41" i="9"/>
  <c r="CC41" i="9"/>
  <c r="CD43" i="9"/>
  <c r="BT43" i="9"/>
  <c r="CG43" i="9"/>
  <c r="CB43" i="9"/>
  <c r="BR43" i="9"/>
  <c r="CC43" i="9"/>
  <c r="CD45" i="9"/>
  <c r="BT45" i="9"/>
  <c r="V45" i="9" s="1"/>
  <c r="CG45" i="9"/>
  <c r="CB45" i="9"/>
  <c r="BR45" i="9"/>
  <c r="CC45" i="9"/>
  <c r="CD47" i="9"/>
  <c r="BT47" i="9"/>
  <c r="CG47" i="9"/>
  <c r="CB47" i="9"/>
  <c r="BR47" i="9"/>
  <c r="V47" i="9" s="1"/>
  <c r="CC47" i="9"/>
  <c r="CD49" i="9"/>
  <c r="BT49" i="9"/>
  <c r="V49" i="9" s="1"/>
  <c r="CG49" i="9"/>
  <c r="CB49" i="9"/>
  <c r="BR49" i="9"/>
  <c r="CC49" i="9"/>
  <c r="CD51" i="9"/>
  <c r="BT51" i="9"/>
  <c r="CG51" i="9"/>
  <c r="CB51" i="9"/>
  <c r="BR51" i="9"/>
  <c r="V51" i="9" s="1"/>
  <c r="CC51" i="9"/>
  <c r="BS52" i="9"/>
  <c r="CD53" i="9"/>
  <c r="BT53" i="9"/>
  <c r="CG53" i="9"/>
  <c r="CB53" i="9"/>
  <c r="BR53" i="9"/>
  <c r="V53" i="9" s="1"/>
  <c r="CC53" i="9"/>
  <c r="BS54" i="9"/>
  <c r="CD55" i="9"/>
  <c r="BT55" i="9"/>
  <c r="V55" i="9" s="1"/>
  <c r="CG55" i="9"/>
  <c r="CB55" i="9"/>
  <c r="BR55" i="9"/>
  <c r="CC55" i="9"/>
  <c r="CB60" i="9"/>
  <c r="CC62" i="9"/>
  <c r="BR62" i="9"/>
  <c r="S62" i="9" s="1"/>
  <c r="BQ63" i="9"/>
  <c r="S63" i="9" s="1"/>
  <c r="CC66" i="9"/>
  <c r="BR66" i="9"/>
  <c r="S66" i="9" s="1"/>
  <c r="BQ67" i="9"/>
  <c r="CB68" i="9"/>
  <c r="CC70" i="9"/>
  <c r="BR70" i="9"/>
  <c r="BQ71" i="9"/>
  <c r="S71" i="9" s="1"/>
  <c r="CB72" i="9"/>
  <c r="CC74" i="9"/>
  <c r="BR74" i="9"/>
  <c r="BQ75" i="9"/>
  <c r="S75" i="9" s="1"/>
  <c r="CB76" i="9"/>
  <c r="CC78" i="9"/>
  <c r="BR78" i="9"/>
  <c r="S78" i="9" s="1"/>
  <c r="BQ79" i="9"/>
  <c r="S79" i="9" s="1"/>
  <c r="BQ91" i="9"/>
  <c r="AF91" i="9" s="1"/>
  <c r="CB91" i="9"/>
  <c r="CC91" i="9"/>
  <c r="BR92" i="9"/>
  <c r="BQ99" i="9"/>
  <c r="AF99" i="9" s="1"/>
  <c r="CB99" i="9"/>
  <c r="CC99" i="9"/>
  <c r="BR100" i="9"/>
  <c r="BQ114" i="9"/>
  <c r="AJ114" i="9" s="1"/>
  <c r="CB114" i="9"/>
  <c r="CC114" i="9"/>
  <c r="BQ118" i="9"/>
  <c r="AJ118" i="9" s="1"/>
  <c r="CB118" i="9"/>
  <c r="CC118" i="9"/>
  <c r="BR119" i="9"/>
  <c r="BQ127" i="9"/>
  <c r="BQ131" i="9"/>
  <c r="AN131" i="9" s="1"/>
  <c r="BQ139" i="9"/>
  <c r="CB165" i="9"/>
  <c r="BQ165" i="9"/>
  <c r="S165" i="9" s="1"/>
  <c r="CC165" i="9"/>
  <c r="BR165" i="9"/>
  <c r="CC174" i="9"/>
  <c r="CB174" i="9"/>
  <c r="BR174" i="9"/>
  <c r="BQ174" i="9"/>
  <c r="V37" i="9"/>
  <c r="V41" i="9"/>
  <c r="BR61" i="9"/>
  <c r="CC61" i="9"/>
  <c r="BR69" i="9"/>
  <c r="CC69" i="9"/>
  <c r="S74" i="9"/>
  <c r="BQ115" i="9"/>
  <c r="AJ115" i="9" s="1"/>
  <c r="CB115" i="9"/>
  <c r="CC115" i="9"/>
  <c r="CB127" i="9"/>
  <c r="CC38" i="9"/>
  <c r="CD40" i="9"/>
  <c r="BT40" i="9"/>
  <c r="CG40" i="9"/>
  <c r="CB40" i="9"/>
  <c r="BR40" i="9"/>
  <c r="CC40" i="9"/>
  <c r="CD42" i="9"/>
  <c r="BT42" i="9"/>
  <c r="CG42" i="9"/>
  <c r="CB42" i="9"/>
  <c r="BR42" i="9"/>
  <c r="CC42" i="9"/>
  <c r="CD44" i="9"/>
  <c r="BT44" i="9"/>
  <c r="CG44" i="9"/>
  <c r="CB44" i="9"/>
  <c r="BR44" i="9"/>
  <c r="CC44" i="9"/>
  <c r="CD46" i="9"/>
  <c r="BT46" i="9"/>
  <c r="CG46" i="9"/>
  <c r="CB46" i="9"/>
  <c r="BR46" i="9"/>
  <c r="CC46" i="9"/>
  <c r="CD48" i="9"/>
  <c r="BT48" i="9"/>
  <c r="CG48" i="9"/>
  <c r="CB48" i="9"/>
  <c r="BR48" i="9"/>
  <c r="CC48" i="9"/>
  <c r="CD50" i="9"/>
  <c r="BT50" i="9"/>
  <c r="CG50" i="9"/>
  <c r="CB50" i="9"/>
  <c r="BR50" i="9"/>
  <c r="CC50" i="9"/>
  <c r="CC52" i="9"/>
  <c r="CC64" i="9"/>
  <c r="BR64" i="9"/>
  <c r="BQ73" i="9"/>
  <c r="S73" i="9" s="1"/>
  <c r="BQ77" i="9"/>
  <c r="S77" i="9" s="1"/>
  <c r="BQ93" i="9"/>
  <c r="AF93" i="9" s="1"/>
  <c r="CB93" i="9"/>
  <c r="BQ101" i="9"/>
  <c r="AF101" i="9" s="1"/>
  <c r="CB101" i="9"/>
  <c r="CC101" i="9"/>
  <c r="BQ116" i="9"/>
  <c r="AJ116" i="9" s="1"/>
  <c r="CB116" i="9"/>
  <c r="CC116" i="9"/>
  <c r="BQ120" i="9"/>
  <c r="AJ120" i="9" s="1"/>
  <c r="CB120" i="9"/>
  <c r="CC120" i="9"/>
  <c r="CB128" i="9"/>
  <c r="BS128" i="9"/>
  <c r="CD128" i="9"/>
  <c r="BQ128" i="9"/>
  <c r="AN128" i="9" s="1"/>
  <c r="CC128" i="9"/>
  <c r="CB132" i="9"/>
  <c r="BS132" i="9"/>
  <c r="CD132" i="9"/>
  <c r="BQ132" i="9"/>
  <c r="AN132" i="9" s="1"/>
  <c r="CC132" i="9"/>
  <c r="BR141" i="9"/>
  <c r="AS141" i="9" s="1"/>
  <c r="CB141" i="9"/>
  <c r="CC141" i="9"/>
  <c r="CC143" i="9"/>
  <c r="BR148" i="9"/>
  <c r="P148" i="9" s="1"/>
  <c r="CC148" i="9"/>
  <c r="CB148" i="9"/>
  <c r="CB160" i="9"/>
  <c r="CC160" i="9"/>
  <c r="C163" i="9"/>
  <c r="BR160" i="9"/>
  <c r="S160" i="9" s="1"/>
  <c r="CB161" i="9"/>
  <c r="BQ161" i="9"/>
  <c r="CC161" i="9"/>
  <c r="BR161" i="9"/>
  <c r="CB167" i="9"/>
  <c r="CC167" i="9"/>
  <c r="BR167" i="9"/>
  <c r="BQ167" i="9"/>
  <c r="S167" i="9" s="1"/>
  <c r="CC173" i="9"/>
  <c r="CB173" i="9"/>
  <c r="C176" i="9"/>
  <c r="BQ173" i="9"/>
  <c r="R173" i="9" s="1"/>
  <c r="BR173" i="9"/>
  <c r="BQ164" i="9"/>
  <c r="C168" i="9"/>
  <c r="D176" i="9"/>
  <c r="CJ200" i="9"/>
  <c r="BW200" i="9"/>
  <c r="BS200" i="9"/>
  <c r="BY200" i="9"/>
  <c r="CG201" i="9"/>
  <c r="CF201" i="9"/>
  <c r="CJ204" i="9"/>
  <c r="BW204" i="9"/>
  <c r="BS204" i="9"/>
  <c r="BY204" i="9"/>
  <c r="CG205" i="9"/>
  <c r="CF205" i="9"/>
  <c r="CK210" i="9"/>
  <c r="CB210" i="9"/>
  <c r="BZ210" i="9"/>
  <c r="BQ210" i="9"/>
  <c r="BX210" i="9"/>
  <c r="CJ215" i="9"/>
  <c r="BW215" i="9"/>
  <c r="BS215" i="9"/>
  <c r="CH215" i="9"/>
  <c r="CD215" i="9"/>
  <c r="BY215" i="9"/>
  <c r="CJ216" i="9"/>
  <c r="BY216" i="9"/>
  <c r="CH216" i="9"/>
  <c r="CD216" i="9"/>
  <c r="BW216" i="9"/>
  <c r="BS216" i="9"/>
  <c r="C216" i="9"/>
  <c r="CJ222" i="9"/>
  <c r="BW222" i="9"/>
  <c r="BS222" i="9"/>
  <c r="CH222" i="9"/>
  <c r="CD222" i="9"/>
  <c r="BY222" i="9"/>
  <c r="C222" i="9"/>
  <c r="CJ230" i="9"/>
  <c r="BW230" i="9"/>
  <c r="BS230" i="9"/>
  <c r="CH230" i="9"/>
  <c r="CD230" i="9"/>
  <c r="BY230" i="9"/>
  <c r="C230" i="9"/>
  <c r="CH247" i="9"/>
  <c r="BX247" i="9"/>
  <c r="CI247" i="9"/>
  <c r="BV247" i="9"/>
  <c r="CF247" i="9"/>
  <c r="BY247" i="9"/>
  <c r="CG247" i="9"/>
  <c r="BW247" i="9"/>
  <c r="CI251" i="9"/>
  <c r="BY251" i="9"/>
  <c r="CH251" i="9"/>
  <c r="BX251" i="9"/>
  <c r="CF251" i="9"/>
  <c r="BW251" i="9"/>
  <c r="CG251" i="9"/>
  <c r="BV251" i="9"/>
  <c r="CD254" i="9"/>
  <c r="BT254" i="9"/>
  <c r="C254" i="9"/>
  <c r="CB286" i="9"/>
  <c r="BQ286" i="9"/>
  <c r="CD286" i="9"/>
  <c r="BS286" i="9"/>
  <c r="BR286" i="9"/>
  <c r="CE286" i="9"/>
  <c r="CC286" i="9"/>
  <c r="BT286" i="9"/>
  <c r="BS11" i="9"/>
  <c r="S11" i="9" s="1"/>
  <c r="CC11" i="9"/>
  <c r="BS12" i="9"/>
  <c r="S12" i="9" s="1"/>
  <c r="BS13" i="9"/>
  <c r="S13" i="9" s="1"/>
  <c r="BS14" i="9"/>
  <c r="CC122" i="9"/>
  <c r="CC142" i="9"/>
  <c r="C147" i="9"/>
  <c r="CC149" i="9"/>
  <c r="BR153" i="9"/>
  <c r="P153" i="9" s="1"/>
  <c r="BR164" i="9"/>
  <c r="C177" i="9"/>
  <c r="C178" i="9"/>
  <c r="C179" i="9"/>
  <c r="C180" i="9"/>
  <c r="CH186" i="9"/>
  <c r="CD186" i="9"/>
  <c r="BY186" i="9"/>
  <c r="C186" i="9"/>
  <c r="CH188" i="9"/>
  <c r="CD188" i="9"/>
  <c r="BY188" i="9"/>
  <c r="C188" i="9"/>
  <c r="CH189" i="9"/>
  <c r="CD189" i="9"/>
  <c r="BY189" i="9"/>
  <c r="C189" i="9"/>
  <c r="CH190" i="9"/>
  <c r="CD190" i="9"/>
  <c r="BY190" i="9"/>
  <c r="C190" i="9"/>
  <c r="CH191" i="9"/>
  <c r="CD191" i="9"/>
  <c r="BY191" i="9"/>
  <c r="C191" i="9"/>
  <c r="CH192" i="9"/>
  <c r="CD192" i="9"/>
  <c r="BY192" i="9"/>
  <c r="C192" i="9"/>
  <c r="CH193" i="9"/>
  <c r="CD193" i="9"/>
  <c r="BY193" i="9"/>
  <c r="C193" i="9"/>
  <c r="CH194" i="9"/>
  <c r="CD194" i="9"/>
  <c r="BY194" i="9"/>
  <c r="C194" i="9"/>
  <c r="CH195" i="9"/>
  <c r="CD195" i="9"/>
  <c r="BY195" i="9"/>
  <c r="C195" i="9"/>
  <c r="CH196" i="9"/>
  <c r="CD196" i="9"/>
  <c r="BY196" i="9"/>
  <c r="C196" i="9"/>
  <c r="CK197" i="9"/>
  <c r="CE197" i="9"/>
  <c r="BX197" i="9"/>
  <c r="BR197" i="9"/>
  <c r="C197" i="9"/>
  <c r="CI197" i="9"/>
  <c r="CC197" i="9"/>
  <c r="BQ197" i="9"/>
  <c r="BZ197" i="9"/>
  <c r="C198" i="9"/>
  <c r="CH200" i="9"/>
  <c r="CJ201" i="9"/>
  <c r="BW201" i="9"/>
  <c r="BS201" i="9"/>
  <c r="AX201" i="9" s="1"/>
  <c r="BY201" i="9"/>
  <c r="C202" i="9"/>
  <c r="CH204" i="9"/>
  <c r="CJ205" i="9"/>
  <c r="BW205" i="9"/>
  <c r="BS205" i="9"/>
  <c r="BY205" i="9"/>
  <c r="C206" i="9"/>
  <c r="AX207" i="9"/>
  <c r="CG207" i="9"/>
  <c r="BY209" i="9"/>
  <c r="CH209" i="9"/>
  <c r="CD209" i="9"/>
  <c r="BV209" i="9"/>
  <c r="CJ209" i="9"/>
  <c r="CI210" i="9"/>
  <c r="CJ212" i="9"/>
  <c r="BW212" i="9"/>
  <c r="BS212" i="9"/>
  <c r="CH212" i="9"/>
  <c r="C212" i="9"/>
  <c r="BV214" i="9"/>
  <c r="CJ224" i="9"/>
  <c r="BW224" i="9"/>
  <c r="BS224" i="9"/>
  <c r="CH224" i="9"/>
  <c r="CD224" i="9"/>
  <c r="BY224" i="9"/>
  <c r="C224" i="9"/>
  <c r="CD237" i="9"/>
  <c r="BT237" i="9"/>
  <c r="C237" i="9"/>
  <c r="CB244" i="9"/>
  <c r="BR244" i="9"/>
  <c r="CE244" i="9"/>
  <c r="BU244" i="9"/>
  <c r="BS244" i="9"/>
  <c r="CI263" i="9"/>
  <c r="BY263" i="9"/>
  <c r="CH263" i="9"/>
  <c r="BX263" i="9"/>
  <c r="CF263" i="9"/>
  <c r="BW263" i="9"/>
  <c r="CG263" i="9"/>
  <c r="BV263" i="9"/>
  <c r="CI272" i="9"/>
  <c r="BY272" i="9"/>
  <c r="CH272" i="9"/>
  <c r="BX272" i="9"/>
  <c r="CF272" i="9"/>
  <c r="BW272" i="9"/>
  <c r="AY272" i="9" s="1"/>
  <c r="CG272" i="9"/>
  <c r="BV272" i="9"/>
  <c r="CB314" i="9"/>
  <c r="BQ314" i="9"/>
  <c r="C314" i="9"/>
  <c r="C155" i="9"/>
  <c r="BQ151" i="9"/>
  <c r="P151" i="9" s="1"/>
  <c r="CB151" i="9"/>
  <c r="CB153" i="9"/>
  <c r="D155" i="9"/>
  <c r="BQ162" i="9"/>
  <c r="D163" i="9"/>
  <c r="D169" i="9" s="1"/>
  <c r="CC164" i="9"/>
  <c r="BQ166" i="9"/>
  <c r="CC175" i="9"/>
  <c r="CB175" i="9"/>
  <c r="BR175" i="9"/>
  <c r="R175" i="9" s="1"/>
  <c r="BQ186" i="9"/>
  <c r="CK186" i="9"/>
  <c r="CC186" i="9"/>
  <c r="BX186" i="9"/>
  <c r="BT186" i="9"/>
  <c r="BQ188" i="9"/>
  <c r="CK188" i="9"/>
  <c r="CC188" i="9"/>
  <c r="BX188" i="9"/>
  <c r="BT188" i="9"/>
  <c r="BQ189" i="9"/>
  <c r="CK189" i="9"/>
  <c r="CC189" i="9"/>
  <c r="BX189" i="9"/>
  <c r="BT189" i="9"/>
  <c r="BQ190" i="9"/>
  <c r="CK190" i="9"/>
  <c r="CC190" i="9"/>
  <c r="BX190" i="9"/>
  <c r="BT190" i="9"/>
  <c r="BQ191" i="9"/>
  <c r="CK191" i="9"/>
  <c r="CC191" i="9"/>
  <c r="BX191" i="9"/>
  <c r="BT191" i="9"/>
  <c r="BQ192" i="9"/>
  <c r="CK192" i="9"/>
  <c r="CC192" i="9"/>
  <c r="BX192" i="9"/>
  <c r="BT192" i="9"/>
  <c r="BQ193" i="9"/>
  <c r="CK193" i="9"/>
  <c r="CC193" i="9"/>
  <c r="BX193" i="9"/>
  <c r="BT193" i="9"/>
  <c r="BQ194" i="9"/>
  <c r="CK194" i="9"/>
  <c r="CC194" i="9"/>
  <c r="BX194" i="9"/>
  <c r="BT194" i="9"/>
  <c r="BQ195" i="9"/>
  <c r="CK195" i="9"/>
  <c r="CC195" i="9"/>
  <c r="BX195" i="9"/>
  <c r="BT195" i="9"/>
  <c r="BQ196" i="9"/>
  <c r="CK196" i="9"/>
  <c r="CC196" i="9"/>
  <c r="BX196" i="9"/>
  <c r="BT196" i="9"/>
  <c r="CJ198" i="9"/>
  <c r="BW198" i="9"/>
  <c r="BS198" i="9"/>
  <c r="BY198" i="9"/>
  <c r="CG199" i="9"/>
  <c r="CF199" i="9"/>
  <c r="BU201" i="9"/>
  <c r="CJ202" i="9"/>
  <c r="BW202" i="9"/>
  <c r="BS202" i="9"/>
  <c r="BY202" i="9"/>
  <c r="CG203" i="9"/>
  <c r="CF203" i="9"/>
  <c r="BU205" i="9"/>
  <c r="CJ206" i="9"/>
  <c r="BW206" i="9"/>
  <c r="BS206" i="9"/>
  <c r="BY206" i="9"/>
  <c r="CK208" i="9"/>
  <c r="CB208" i="9"/>
  <c r="BZ208" i="9"/>
  <c r="BQ208" i="9"/>
  <c r="BX208" i="9"/>
  <c r="CF209" i="9"/>
  <c r="BT210" i="9"/>
  <c r="CF211" i="9"/>
  <c r="CG211" i="9"/>
  <c r="BU211" i="9"/>
  <c r="AX211" i="9" s="1"/>
  <c r="CJ217" i="9"/>
  <c r="BY217" i="9"/>
  <c r="CH217" i="9"/>
  <c r="CD217" i="9"/>
  <c r="BW217" i="9"/>
  <c r="BS217" i="9"/>
  <c r="C217" i="9"/>
  <c r="CJ226" i="9"/>
  <c r="BW226" i="9"/>
  <c r="BS226" i="9"/>
  <c r="CH226" i="9"/>
  <c r="CD226" i="9"/>
  <c r="BY226" i="9"/>
  <c r="C226" i="9"/>
  <c r="CD238" i="9"/>
  <c r="BT238" i="9"/>
  <c r="C238" i="9"/>
  <c r="BS245" i="9"/>
  <c r="C245" i="9"/>
  <c r="CB245" i="9"/>
  <c r="BU245" i="9"/>
  <c r="CE245" i="9"/>
  <c r="BR245" i="9"/>
  <c r="CI261" i="9"/>
  <c r="BY261" i="9"/>
  <c r="CH261" i="9"/>
  <c r="BX261" i="9"/>
  <c r="CF261" i="9"/>
  <c r="BW261" i="9"/>
  <c r="CG261" i="9"/>
  <c r="BV261" i="9"/>
  <c r="AY261" i="9" s="1"/>
  <c r="CD264" i="9"/>
  <c r="C264" i="9"/>
  <c r="BT264" i="9"/>
  <c r="CI270" i="9"/>
  <c r="BY270" i="9"/>
  <c r="CH270" i="9"/>
  <c r="BX270" i="9"/>
  <c r="CF270" i="9"/>
  <c r="BW270" i="9"/>
  <c r="CG270" i="9"/>
  <c r="BV270" i="9"/>
  <c r="CD273" i="9"/>
  <c r="BT273" i="9"/>
  <c r="C273" i="9"/>
  <c r="CF275" i="9"/>
  <c r="BV275" i="9"/>
  <c r="CH275" i="9"/>
  <c r="BX275" i="9"/>
  <c r="CI275" i="9"/>
  <c r="BW275" i="9"/>
  <c r="CG275" i="9"/>
  <c r="BY275" i="9"/>
  <c r="CB285" i="9"/>
  <c r="BQ285" i="9"/>
  <c r="AP285" i="9" s="1"/>
  <c r="CD285" i="9"/>
  <c r="BS285" i="9"/>
  <c r="CE285" i="9"/>
  <c r="CC285" i="9"/>
  <c r="BT285" i="9"/>
  <c r="BR285" i="9"/>
  <c r="BQ358" i="9"/>
  <c r="BR358" i="9"/>
  <c r="CC358" i="9"/>
  <c r="CB358" i="9"/>
  <c r="BQ122" i="9"/>
  <c r="AJ122" i="9" s="1"/>
  <c r="BQ142" i="9"/>
  <c r="AS142" i="9" s="1"/>
  <c r="BQ149" i="9"/>
  <c r="P149" i="9" s="1"/>
  <c r="CC151" i="9"/>
  <c r="CC153" i="9"/>
  <c r="BR162" i="9"/>
  <c r="BR166" i="9"/>
  <c r="BR186" i="9"/>
  <c r="BZ186" i="9"/>
  <c r="CI186" i="9"/>
  <c r="BR188" i="9"/>
  <c r="BZ188" i="9"/>
  <c r="CI188" i="9"/>
  <c r="BR189" i="9"/>
  <c r="BZ189" i="9"/>
  <c r="CI189" i="9"/>
  <c r="BR190" i="9"/>
  <c r="BZ190" i="9"/>
  <c r="CI190" i="9"/>
  <c r="BR191" i="9"/>
  <c r="BZ191" i="9"/>
  <c r="CI191" i="9"/>
  <c r="BR192" i="9"/>
  <c r="BZ192" i="9"/>
  <c r="CI192" i="9"/>
  <c r="BR193" i="9"/>
  <c r="BZ193" i="9"/>
  <c r="CI193" i="9"/>
  <c r="BR194" i="9"/>
  <c r="BZ194" i="9"/>
  <c r="CI194" i="9"/>
  <c r="BR195" i="9"/>
  <c r="BZ195" i="9"/>
  <c r="CI195" i="9"/>
  <c r="BR196" i="9"/>
  <c r="BZ196" i="9"/>
  <c r="CI196" i="9"/>
  <c r="CH198" i="9"/>
  <c r="CJ199" i="9"/>
  <c r="BW199" i="9"/>
  <c r="AX199" i="9" s="1"/>
  <c r="BS199" i="9"/>
  <c r="BY199" i="9"/>
  <c r="C200" i="9"/>
  <c r="CD200" i="9"/>
  <c r="BV201" i="9"/>
  <c r="CH202" i="9"/>
  <c r="CJ203" i="9"/>
  <c r="BW203" i="9"/>
  <c r="BS203" i="9"/>
  <c r="AX203" i="9" s="1"/>
  <c r="BY203" i="9"/>
  <c r="C204" i="9"/>
  <c r="CD204" i="9"/>
  <c r="AX205" i="9"/>
  <c r="BV205" i="9"/>
  <c r="CH206" i="9"/>
  <c r="BY207" i="9"/>
  <c r="CH207" i="9"/>
  <c r="CD207" i="9"/>
  <c r="BV207" i="9"/>
  <c r="CJ207" i="9"/>
  <c r="CI208" i="9"/>
  <c r="CG209" i="9"/>
  <c r="CE210" i="9"/>
  <c r="CJ211" i="9"/>
  <c r="BW211" i="9"/>
  <c r="BS211" i="9"/>
  <c r="BY211" i="9"/>
  <c r="C215" i="9"/>
  <c r="CJ220" i="9"/>
  <c r="BW220" i="9"/>
  <c r="BS220" i="9"/>
  <c r="CH220" i="9"/>
  <c r="CD220" i="9"/>
  <c r="BY220" i="9"/>
  <c r="C220" i="9"/>
  <c r="CJ228" i="9"/>
  <c r="BW228" i="9"/>
  <c r="BS228" i="9"/>
  <c r="CH228" i="9"/>
  <c r="CD228" i="9"/>
  <c r="BY228" i="9"/>
  <c r="C228" i="9"/>
  <c r="C241" i="9"/>
  <c r="CD241" i="9"/>
  <c r="CB242" i="9"/>
  <c r="BR242" i="9"/>
  <c r="BU242" i="9"/>
  <c r="CC244" i="9"/>
  <c r="CH246" i="9"/>
  <c r="BX246" i="9"/>
  <c r="CI246" i="9"/>
  <c r="BV246" i="9"/>
  <c r="CF246" i="9"/>
  <c r="BY246" i="9"/>
  <c r="CG246" i="9"/>
  <c r="BW246" i="9"/>
  <c r="AY249" i="9"/>
  <c r="CI250" i="9"/>
  <c r="BY250" i="9"/>
  <c r="CH250" i="9"/>
  <c r="BX250" i="9"/>
  <c r="BV250" i="9"/>
  <c r="CG250" i="9"/>
  <c r="CF250" i="9"/>
  <c r="BW250" i="9"/>
  <c r="AY250" i="9" s="1"/>
  <c r="CI253" i="9"/>
  <c r="BY253" i="9"/>
  <c r="CH253" i="9"/>
  <c r="BX253" i="9"/>
  <c r="CF253" i="9"/>
  <c r="BW253" i="9"/>
  <c r="CG253" i="9"/>
  <c r="BV253" i="9"/>
  <c r="CD267" i="9"/>
  <c r="BT267" i="9"/>
  <c r="C267" i="9"/>
  <c r="BQ345" i="9"/>
  <c r="BR345" i="9"/>
  <c r="CC345" i="9"/>
  <c r="CB345" i="9"/>
  <c r="BT207" i="9"/>
  <c r="C208" i="9"/>
  <c r="CJ208" i="9"/>
  <c r="BT209" i="9"/>
  <c r="AX209" i="9" s="1"/>
  <c r="C210" i="9"/>
  <c r="CJ210" i="9"/>
  <c r="C213" i="9"/>
  <c r="CJ214" i="9"/>
  <c r="BW214" i="9"/>
  <c r="BS214" i="9"/>
  <c r="AX214" i="9" s="1"/>
  <c r="CD214" i="9"/>
  <c r="CJ219" i="9"/>
  <c r="BW219" i="9"/>
  <c r="BS219" i="9"/>
  <c r="CH219" i="9"/>
  <c r="CD219" i="9"/>
  <c r="BY219" i="9"/>
  <c r="C219" i="9"/>
  <c r="CJ221" i="9"/>
  <c r="BW221" i="9"/>
  <c r="BS221" i="9"/>
  <c r="CH221" i="9"/>
  <c r="CD221" i="9"/>
  <c r="BY221" i="9"/>
  <c r="C221" i="9"/>
  <c r="CJ223" i="9"/>
  <c r="BW223" i="9"/>
  <c r="BS223" i="9"/>
  <c r="CH223" i="9"/>
  <c r="CD223" i="9"/>
  <c r="BY223" i="9"/>
  <c r="C223" i="9"/>
  <c r="CJ225" i="9"/>
  <c r="BW225" i="9"/>
  <c r="BS225" i="9"/>
  <c r="CH225" i="9"/>
  <c r="CD225" i="9"/>
  <c r="BY225" i="9"/>
  <c r="C225" i="9"/>
  <c r="CJ227" i="9"/>
  <c r="BW227" i="9"/>
  <c r="BS227" i="9"/>
  <c r="CH227" i="9"/>
  <c r="CD227" i="9"/>
  <c r="BY227" i="9"/>
  <c r="C227" i="9"/>
  <c r="CJ229" i="9"/>
  <c r="BW229" i="9"/>
  <c r="BS229" i="9"/>
  <c r="CH229" i="9"/>
  <c r="CD229" i="9"/>
  <c r="BY229" i="9"/>
  <c r="C229" i="9"/>
  <c r="CD234" i="9"/>
  <c r="BT234" i="9"/>
  <c r="C234" i="9"/>
  <c r="CD239" i="9"/>
  <c r="BT239" i="9"/>
  <c r="C239" i="9"/>
  <c r="BT243" i="9"/>
  <c r="CH249" i="9"/>
  <c r="BX249" i="9"/>
  <c r="CI249" i="9"/>
  <c r="BV249" i="9"/>
  <c r="CF249" i="9"/>
  <c r="BY249" i="9"/>
  <c r="CG255" i="9"/>
  <c r="BV255" i="9"/>
  <c r="AY255" i="9" s="1"/>
  <c r="CF255" i="9"/>
  <c r="BY255" i="9"/>
  <c r="BW255" i="9"/>
  <c r="CI255" i="9"/>
  <c r="CD260" i="9"/>
  <c r="BT260" i="9"/>
  <c r="C260" i="9"/>
  <c r="CD266" i="9"/>
  <c r="C266" i="9"/>
  <c r="CD269" i="9"/>
  <c r="BT269" i="9"/>
  <c r="C269" i="9"/>
  <c r="CH274" i="9"/>
  <c r="BX274" i="9"/>
  <c r="CG274" i="9"/>
  <c r="CF274" i="9"/>
  <c r="BY274" i="9"/>
  <c r="CI274" i="9"/>
  <c r="BW274" i="9"/>
  <c r="CE306" i="9"/>
  <c r="BW306" i="9"/>
  <c r="CH306" i="9"/>
  <c r="BV306" i="9"/>
  <c r="CG306" i="9"/>
  <c r="BU306" i="9"/>
  <c r="AW306" i="9" s="1"/>
  <c r="BT306" i="9"/>
  <c r="C323" i="9"/>
  <c r="CC323" i="9"/>
  <c r="BR323" i="9"/>
  <c r="BS208" i="9"/>
  <c r="BS210" i="9"/>
  <c r="CJ213" i="9"/>
  <c r="BW213" i="9"/>
  <c r="BS213" i="9"/>
  <c r="CD213" i="9"/>
  <c r="CJ218" i="9"/>
  <c r="BY218" i="9"/>
  <c r="CH218" i="9"/>
  <c r="CD218" i="9"/>
  <c r="BW218" i="9"/>
  <c r="BS218" i="9"/>
  <c r="C218" i="9"/>
  <c r="CD236" i="9"/>
  <c r="BT236" i="9"/>
  <c r="C236" i="9"/>
  <c r="CD240" i="9"/>
  <c r="BT240" i="9"/>
  <c r="C240" i="9"/>
  <c r="CF243" i="9"/>
  <c r="BV243" i="9"/>
  <c r="BX243" i="9"/>
  <c r="CH243" i="9"/>
  <c r="BW243" i="9"/>
  <c r="CI243" i="9"/>
  <c r="AY247" i="9"/>
  <c r="CH248" i="9"/>
  <c r="BX248" i="9"/>
  <c r="CI248" i="9"/>
  <c r="BV248" i="9"/>
  <c r="CF248" i="9"/>
  <c r="BY248" i="9"/>
  <c r="CD252" i="9"/>
  <c r="BT252" i="9"/>
  <c r="C252" i="9"/>
  <c r="CD257" i="9"/>
  <c r="BT257" i="9"/>
  <c r="C257" i="9"/>
  <c r="CE258" i="9"/>
  <c r="BR258" i="9"/>
  <c r="CB258" i="9"/>
  <c r="CI259" i="9"/>
  <c r="BY259" i="9"/>
  <c r="CH259" i="9"/>
  <c r="BX259" i="9"/>
  <c r="CF259" i="9"/>
  <c r="BW259" i="9"/>
  <c r="CD262" i="9"/>
  <c r="BT262" i="9"/>
  <c r="C262" i="9"/>
  <c r="CD265" i="9"/>
  <c r="C265" i="9"/>
  <c r="CI268" i="9"/>
  <c r="BY268" i="9"/>
  <c r="CH268" i="9"/>
  <c r="BX268" i="9"/>
  <c r="CF268" i="9"/>
  <c r="BW268" i="9"/>
  <c r="CD271" i="9"/>
  <c r="BT271" i="9"/>
  <c r="C271" i="9"/>
  <c r="CC292" i="9"/>
  <c r="C292" i="9"/>
  <c r="BR292" i="9"/>
  <c r="CB315" i="9"/>
  <c r="BQ315" i="9"/>
  <c r="C315" i="9"/>
  <c r="BQ349" i="9"/>
  <c r="AN349" i="9" s="1"/>
  <c r="BR349" i="9"/>
  <c r="CC349" i="9"/>
  <c r="CB349" i="9"/>
  <c r="C242" i="9"/>
  <c r="BT242" i="9"/>
  <c r="CB243" i="9"/>
  <c r="BR243" i="9"/>
  <c r="BU243" i="9"/>
  <c r="CC243" i="9"/>
  <c r="CD246" i="9"/>
  <c r="BT246" i="9"/>
  <c r="AY246" i="9" s="1"/>
  <c r="CD247" i="9"/>
  <c r="BT247" i="9"/>
  <c r="CD248" i="9"/>
  <c r="BT248" i="9"/>
  <c r="AY248" i="9" s="1"/>
  <c r="CD249" i="9"/>
  <c r="BT249" i="9"/>
  <c r="CD250" i="9"/>
  <c r="BT250" i="9"/>
  <c r="AY251" i="9"/>
  <c r="CD253" i="9"/>
  <c r="BT253" i="9"/>
  <c r="CD259" i="9"/>
  <c r="BT259" i="9"/>
  <c r="CD263" i="9"/>
  <c r="BT263" i="9"/>
  <c r="AY263" i="9" s="1"/>
  <c r="CD268" i="9"/>
  <c r="BT268" i="9"/>
  <c r="AY268" i="9" s="1"/>
  <c r="AY270" i="9"/>
  <c r="CD272" i="9"/>
  <c r="BT272" i="9"/>
  <c r="CC296" i="9"/>
  <c r="C296" i="9"/>
  <c r="BR296" i="9"/>
  <c r="CE302" i="9"/>
  <c r="BW302" i="9"/>
  <c r="CH302" i="9"/>
  <c r="BV302" i="9"/>
  <c r="CG302" i="9"/>
  <c r="BU302" i="9"/>
  <c r="BT302" i="9"/>
  <c r="AW302" i="9" s="1"/>
  <c r="C321" i="9"/>
  <c r="CC321" i="9"/>
  <c r="BR321" i="9"/>
  <c r="CB241" i="9"/>
  <c r="BR241" i="9"/>
  <c r="BU241" i="9"/>
  <c r="CC241" i="9"/>
  <c r="CD242" i="9"/>
  <c r="BS243" i="9"/>
  <c r="CE243" i="9"/>
  <c r="C244" i="9"/>
  <c r="BT244" i="9"/>
  <c r="CD251" i="9"/>
  <c r="BT251" i="9"/>
  <c r="AY253" i="9"/>
  <c r="CE256" i="9"/>
  <c r="BR256" i="9"/>
  <c r="AY259" i="9"/>
  <c r="CD261" i="9"/>
  <c r="BT261" i="9"/>
  <c r="CD270" i="9"/>
  <c r="BT270" i="9"/>
  <c r="CD274" i="9"/>
  <c r="BT274" i="9"/>
  <c r="AY274" i="9" s="1"/>
  <c r="C307" i="9"/>
  <c r="CD307" i="9"/>
  <c r="CF336" i="9"/>
  <c r="BU336" i="9"/>
  <c r="C256" i="9"/>
  <c r="CD256" i="9"/>
  <c r="C258" i="9"/>
  <c r="CD258" i="9"/>
  <c r="CD275" i="9"/>
  <c r="BT275" i="9"/>
  <c r="AY275" i="9" s="1"/>
  <c r="CB284" i="9"/>
  <c r="BQ284" i="9"/>
  <c r="CD284" i="9"/>
  <c r="BS284" i="9"/>
  <c r="BT284" i="9"/>
  <c r="CE293" i="9"/>
  <c r="BV293" i="9"/>
  <c r="CG293" i="9"/>
  <c r="BW293" i="9"/>
  <c r="BT293" i="9"/>
  <c r="AW293" i="9" s="1"/>
  <c r="CH293" i="9"/>
  <c r="CG303" i="9"/>
  <c r="BU303" i="9"/>
  <c r="CF303" i="9"/>
  <c r="BT303" i="9"/>
  <c r="CE303" i="9"/>
  <c r="BV303" i="9"/>
  <c r="BS303" i="9"/>
  <c r="AW303" i="9" s="1"/>
  <c r="CH303" i="9"/>
  <c r="CB316" i="9"/>
  <c r="BQ316" i="9"/>
  <c r="C316" i="9"/>
  <c r="AX324" i="9"/>
  <c r="C329" i="9"/>
  <c r="CC329" i="9"/>
  <c r="B337" i="9"/>
  <c r="BV337" i="9"/>
  <c r="CG337" i="9"/>
  <c r="BQ343" i="9"/>
  <c r="AN343" i="9" s="1"/>
  <c r="BR343" i="9"/>
  <c r="CC343" i="9"/>
  <c r="BQ347" i="9"/>
  <c r="BR347" i="9"/>
  <c r="CC347" i="9"/>
  <c r="BQ351" i="9"/>
  <c r="AN351" i="9" s="1"/>
  <c r="BR351" i="9"/>
  <c r="CC351" i="9"/>
  <c r="C276" i="9"/>
  <c r="CD276" i="9"/>
  <c r="BT276" i="9"/>
  <c r="C277" i="9"/>
  <c r="CD277" i="9"/>
  <c r="BT277" i="9"/>
  <c r="C278" i="9"/>
  <c r="CD278" i="9"/>
  <c r="BT278" i="9"/>
  <c r="CB283" i="9"/>
  <c r="BQ283" i="9"/>
  <c r="CD283" i="9"/>
  <c r="BS283" i="9"/>
  <c r="BT283" i="9"/>
  <c r="BU293" i="9"/>
  <c r="CG295" i="9"/>
  <c r="BT295" i="9"/>
  <c r="CF295" i="9"/>
  <c r="BW295" i="9"/>
  <c r="BU295" i="9"/>
  <c r="CE295" i="9"/>
  <c r="CE297" i="9"/>
  <c r="BV297" i="9"/>
  <c r="CG297" i="9"/>
  <c r="BW297" i="9"/>
  <c r="BT297" i="9"/>
  <c r="AW297" i="9" s="1"/>
  <c r="CH297" i="9"/>
  <c r="CH299" i="9"/>
  <c r="BU299" i="9"/>
  <c r="CG299" i="9"/>
  <c r="BT299" i="9"/>
  <c r="AW299" i="9" s="1"/>
  <c r="CF299" i="9"/>
  <c r="BW299" i="9"/>
  <c r="BV299" i="9"/>
  <c r="CE300" i="9"/>
  <c r="BV300" i="9"/>
  <c r="CH300" i="9"/>
  <c r="BU300" i="9"/>
  <c r="CF300" i="9"/>
  <c r="BW300" i="9"/>
  <c r="BT300" i="9"/>
  <c r="AW300" i="9" s="1"/>
  <c r="BW303" i="9"/>
  <c r="CD319" i="9"/>
  <c r="BT319" i="9"/>
  <c r="CF319" i="9"/>
  <c r="BU319" i="9"/>
  <c r="CE319" i="9"/>
  <c r="BS319" i="9"/>
  <c r="AX319" i="9" s="1"/>
  <c r="BR294" i="9"/>
  <c r="C294" i="9"/>
  <c r="BR298" i="9"/>
  <c r="C298" i="9"/>
  <c r="C301" i="9"/>
  <c r="BS301" i="9"/>
  <c r="CD301" i="9"/>
  <c r="BT304" i="9"/>
  <c r="BR307" i="9"/>
  <c r="CE308" i="9"/>
  <c r="CF308" i="9"/>
  <c r="BW308" i="9"/>
  <c r="BV308" i="9"/>
  <c r="AW308" i="9" s="1"/>
  <c r="BR320" i="9"/>
  <c r="AX320" i="9" s="1"/>
  <c r="CD322" i="9"/>
  <c r="BU322" i="9"/>
  <c r="CF322" i="9"/>
  <c r="BV322" i="9"/>
  <c r="AX322" i="9" s="1"/>
  <c r="CE322" i="9"/>
  <c r="BT322" i="9"/>
  <c r="BR324" i="9"/>
  <c r="CE304" i="9"/>
  <c r="BW304" i="9"/>
  <c r="CH304" i="9"/>
  <c r="BV304" i="9"/>
  <c r="C305" i="9"/>
  <c r="BS305" i="9"/>
  <c r="CD305" i="9"/>
  <c r="CE317" i="9"/>
  <c r="BV317" i="9"/>
  <c r="CF317" i="9"/>
  <c r="BU317" i="9"/>
  <c r="CD317" i="9"/>
  <c r="BT317" i="9"/>
  <c r="BS317" i="9"/>
  <c r="AX317" i="9" s="1"/>
  <c r="CE318" i="9"/>
  <c r="BV318" i="9"/>
  <c r="CD318" i="9"/>
  <c r="BT318" i="9"/>
  <c r="BS318" i="9"/>
  <c r="CF318" i="9"/>
  <c r="CD320" i="9"/>
  <c r="BU320" i="9"/>
  <c r="CF320" i="9"/>
  <c r="BV320" i="9"/>
  <c r="CE320" i="9"/>
  <c r="BT320" i="9"/>
  <c r="CD324" i="9"/>
  <c r="BU324" i="9"/>
  <c r="CF324" i="9"/>
  <c r="BV324" i="9"/>
  <c r="CE324" i="9"/>
  <c r="BT324" i="9"/>
  <c r="CB331" i="9"/>
  <c r="BQ331" i="9"/>
  <c r="B336" i="9"/>
  <c r="CG336" i="9"/>
  <c r="C309" i="9"/>
  <c r="BR309" i="9"/>
  <c r="CB329" i="9"/>
  <c r="BQ329" i="9"/>
  <c r="C330" i="9"/>
  <c r="C342" i="9"/>
  <c r="C344" i="9"/>
  <c r="C346" i="9"/>
  <c r="C348" i="9"/>
  <c r="C350" i="9"/>
  <c r="C357" i="9"/>
  <c r="C359" i="9"/>
  <c r="CB330" i="9"/>
  <c r="BQ330" i="9"/>
  <c r="C331" i="9"/>
  <c r="O370" i="8"/>
  <c r="N370" i="8"/>
  <c r="M370" i="8"/>
  <c r="L370" i="8"/>
  <c r="K370" i="8"/>
  <c r="J370" i="8"/>
  <c r="I370" i="8"/>
  <c r="H370" i="8"/>
  <c r="G370" i="8"/>
  <c r="F370" i="8"/>
  <c r="E370" i="8"/>
  <c r="D370" i="8"/>
  <c r="C370" i="8"/>
  <c r="B367" i="8"/>
  <c r="B366" i="8"/>
  <c r="B365" i="8"/>
  <c r="AO360" i="8"/>
  <c r="AN360" i="8"/>
  <c r="AM360" i="8"/>
  <c r="AL360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E360" i="8" s="1"/>
  <c r="F360" i="8"/>
  <c r="CC359" i="8"/>
  <c r="E359" i="8"/>
  <c r="D359" i="8"/>
  <c r="C359" i="8" s="1"/>
  <c r="E358" i="8"/>
  <c r="D358" i="8"/>
  <c r="C358" i="8" s="1"/>
  <c r="CC358" i="8" s="1"/>
  <c r="E357" i="8"/>
  <c r="D357" i="8"/>
  <c r="C357" i="8" s="1"/>
  <c r="BR357" i="8" s="1"/>
  <c r="BR351" i="8"/>
  <c r="E351" i="8"/>
  <c r="D351" i="8"/>
  <c r="C351" i="8" s="1"/>
  <c r="CC350" i="8"/>
  <c r="E350" i="8"/>
  <c r="D350" i="8"/>
  <c r="C350" i="8" s="1"/>
  <c r="BR350" i="8" s="1"/>
  <c r="E349" i="8"/>
  <c r="D349" i="8"/>
  <c r="C349" i="8" s="1"/>
  <c r="E348" i="8"/>
  <c r="D348" i="8"/>
  <c r="C348" i="8" s="1"/>
  <c r="BR348" i="8" s="1"/>
  <c r="BR347" i="8"/>
  <c r="E347" i="8"/>
  <c r="D347" i="8"/>
  <c r="C347" i="8" s="1"/>
  <c r="CC346" i="8"/>
  <c r="BR346" i="8"/>
  <c r="E346" i="8"/>
  <c r="D346" i="8"/>
  <c r="C346" i="8" s="1"/>
  <c r="E345" i="8"/>
  <c r="D345" i="8"/>
  <c r="C345" i="8" s="1"/>
  <c r="E344" i="8"/>
  <c r="D344" i="8"/>
  <c r="C344" i="8" s="1"/>
  <c r="BR344" i="8" s="1"/>
  <c r="BR343" i="8"/>
  <c r="E343" i="8"/>
  <c r="D343" i="8"/>
  <c r="C343" i="8" s="1"/>
  <c r="CC342" i="8"/>
  <c r="E342" i="8"/>
  <c r="D342" i="8"/>
  <c r="C342" i="8" s="1"/>
  <c r="BR342" i="8" s="1"/>
  <c r="CG337" i="8"/>
  <c r="CE337" i="8"/>
  <c r="BT337" i="8"/>
  <c r="D337" i="8"/>
  <c r="CF337" i="8" s="1"/>
  <c r="C337" i="8"/>
  <c r="B337" i="8" s="1"/>
  <c r="CG336" i="8"/>
  <c r="CE336" i="8"/>
  <c r="D336" i="8"/>
  <c r="CF336" i="8" s="1"/>
  <c r="C336" i="8"/>
  <c r="B336" i="8" s="1"/>
  <c r="BT336" i="8" s="1"/>
  <c r="CC331" i="8"/>
  <c r="CB331" i="8"/>
  <c r="BQ331" i="8"/>
  <c r="E331" i="8"/>
  <c r="D331" i="8"/>
  <c r="BR331" i="8" s="1"/>
  <c r="C331" i="8"/>
  <c r="CB330" i="8"/>
  <c r="BQ330" i="8"/>
  <c r="E330" i="8"/>
  <c r="D330" i="8"/>
  <c r="CC329" i="8"/>
  <c r="CB329" i="8"/>
  <c r="BQ329" i="8"/>
  <c r="E329" i="8"/>
  <c r="D329" i="8"/>
  <c r="BR329" i="8" s="1"/>
  <c r="C329" i="8"/>
  <c r="BQ324" i="8"/>
  <c r="E324" i="8"/>
  <c r="CB324" i="8" s="1"/>
  <c r="D324" i="8"/>
  <c r="BQ323" i="8"/>
  <c r="E323" i="8"/>
  <c r="CB323" i="8" s="1"/>
  <c r="D323" i="8"/>
  <c r="BQ322" i="8"/>
  <c r="E322" i="8"/>
  <c r="CB322" i="8" s="1"/>
  <c r="D322" i="8"/>
  <c r="CC322" i="8" s="1"/>
  <c r="CE321" i="8"/>
  <c r="BU321" i="8"/>
  <c r="BQ321" i="8"/>
  <c r="E321" i="8"/>
  <c r="CB321" i="8" s="1"/>
  <c r="D321" i="8"/>
  <c r="CC321" i="8" s="1"/>
  <c r="C321" i="8"/>
  <c r="BV321" i="8" s="1"/>
  <c r="BQ320" i="8"/>
  <c r="E320" i="8"/>
  <c r="CB320" i="8" s="1"/>
  <c r="D320" i="8"/>
  <c r="CC319" i="8"/>
  <c r="BS319" i="8"/>
  <c r="E319" i="8"/>
  <c r="D319" i="8"/>
  <c r="C319" i="8" s="1"/>
  <c r="E318" i="8"/>
  <c r="D318" i="8"/>
  <c r="CC318" i="8" s="1"/>
  <c r="BQ317" i="8"/>
  <c r="E317" i="8"/>
  <c r="CB317" i="8" s="1"/>
  <c r="D317" i="8"/>
  <c r="CC317" i="8" s="1"/>
  <c r="E316" i="8"/>
  <c r="D316" i="8"/>
  <c r="CC316" i="8" s="1"/>
  <c r="BQ315" i="8"/>
  <c r="E315" i="8"/>
  <c r="CB315" i="8" s="1"/>
  <c r="D315" i="8"/>
  <c r="CC315" i="8" s="1"/>
  <c r="E314" i="8"/>
  <c r="CD309" i="8"/>
  <c r="CC309" i="8"/>
  <c r="CB309" i="8"/>
  <c r="BR309" i="8"/>
  <c r="BQ309" i="8"/>
  <c r="E309" i="8"/>
  <c r="D309" i="8"/>
  <c r="BS309" i="8" s="1"/>
  <c r="CB308" i="8"/>
  <c r="BR308" i="8"/>
  <c r="BQ308" i="8"/>
  <c r="E308" i="8"/>
  <c r="CC308" i="8" s="1"/>
  <c r="D308" i="8"/>
  <c r="CF307" i="8"/>
  <c r="CD307" i="8"/>
  <c r="CC307" i="8"/>
  <c r="CB307" i="8"/>
  <c r="BV307" i="8"/>
  <c r="BU307" i="8"/>
  <c r="BR307" i="8"/>
  <c r="BQ307" i="8"/>
  <c r="E307" i="8"/>
  <c r="D307" i="8"/>
  <c r="BS307" i="8" s="1"/>
  <c r="C307" i="8"/>
  <c r="CD306" i="8"/>
  <c r="CB306" i="8"/>
  <c r="BS306" i="8"/>
  <c r="BQ306" i="8"/>
  <c r="E306" i="8"/>
  <c r="D306" i="8"/>
  <c r="CF305" i="8"/>
  <c r="CC305" i="8"/>
  <c r="CB305" i="8"/>
  <c r="BR305" i="8"/>
  <c r="BQ305" i="8"/>
  <c r="E305" i="8"/>
  <c r="D305" i="8"/>
  <c r="C305" i="8"/>
  <c r="CD304" i="8"/>
  <c r="CB304" i="8"/>
  <c r="BS304" i="8"/>
  <c r="BQ304" i="8"/>
  <c r="E304" i="8"/>
  <c r="CC304" i="8" s="1"/>
  <c r="D304" i="8"/>
  <c r="CC303" i="8"/>
  <c r="CB303" i="8"/>
  <c r="BS303" i="8"/>
  <c r="BQ303" i="8"/>
  <c r="E303" i="8"/>
  <c r="BR303" i="8" s="1"/>
  <c r="D303" i="8"/>
  <c r="CD303" i="8" s="1"/>
  <c r="C303" i="8"/>
  <c r="CB302" i="8"/>
  <c r="BQ302" i="8"/>
  <c r="E302" i="8"/>
  <c r="D302" i="8"/>
  <c r="CG301" i="8"/>
  <c r="CE301" i="8"/>
  <c r="CB301" i="8"/>
  <c r="BU301" i="8"/>
  <c r="BS301" i="8"/>
  <c r="BQ301" i="8"/>
  <c r="E301" i="8"/>
  <c r="BR301" i="8" s="1"/>
  <c r="D301" i="8"/>
  <c r="CD301" i="8" s="1"/>
  <c r="C301" i="8"/>
  <c r="BT301" i="8" s="1"/>
  <c r="CB300" i="8"/>
  <c r="BQ300" i="8"/>
  <c r="E300" i="8"/>
  <c r="CB299" i="8"/>
  <c r="BQ299" i="8"/>
  <c r="E299" i="8"/>
  <c r="CE298" i="8"/>
  <c r="CB298" i="8"/>
  <c r="BW298" i="8"/>
  <c r="BR298" i="8"/>
  <c r="BQ298" i="8"/>
  <c r="E298" i="8"/>
  <c r="CC298" i="8" s="1"/>
  <c r="C298" i="8"/>
  <c r="CF297" i="8"/>
  <c r="CC297" i="8"/>
  <c r="CB297" i="8"/>
  <c r="BW297" i="8"/>
  <c r="BU297" i="8"/>
  <c r="BR297" i="8"/>
  <c r="BQ297" i="8"/>
  <c r="E297" i="8"/>
  <c r="C297" i="8"/>
  <c r="CE297" i="8" s="1"/>
  <c r="CB296" i="8"/>
  <c r="BQ296" i="8"/>
  <c r="E296" i="8"/>
  <c r="CC295" i="8"/>
  <c r="CB295" i="8"/>
  <c r="BR295" i="8"/>
  <c r="BQ295" i="8"/>
  <c r="E295" i="8"/>
  <c r="C295" i="8"/>
  <c r="CB294" i="8"/>
  <c r="BQ294" i="8"/>
  <c r="E294" i="8"/>
  <c r="CH293" i="8"/>
  <c r="CC293" i="8"/>
  <c r="CB293" i="8"/>
  <c r="BR293" i="8"/>
  <c r="BQ293" i="8"/>
  <c r="E293" i="8"/>
  <c r="C293" i="8"/>
  <c r="CB292" i="8"/>
  <c r="BQ292" i="8"/>
  <c r="E292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E291" i="8" s="1"/>
  <c r="F291" i="8"/>
  <c r="D291" i="8" s="1"/>
  <c r="C291" i="8" s="1"/>
  <c r="BT286" i="8"/>
  <c r="E286" i="8"/>
  <c r="D286" i="8"/>
  <c r="C286" i="8" s="1"/>
  <c r="CE285" i="8"/>
  <c r="CC285" i="8"/>
  <c r="BR285" i="8"/>
  <c r="E285" i="8"/>
  <c r="D285" i="8"/>
  <c r="C285" i="8" s="1"/>
  <c r="CE284" i="8"/>
  <c r="BT284" i="8"/>
  <c r="E284" i="8"/>
  <c r="D284" i="8"/>
  <c r="C284" i="8" s="1"/>
  <c r="CC283" i="8"/>
  <c r="BR283" i="8"/>
  <c r="E283" i="8"/>
  <c r="D283" i="8"/>
  <c r="C283" i="8" s="1"/>
  <c r="CE283" i="8" s="1"/>
  <c r="CE278" i="8"/>
  <c r="CC278" i="8"/>
  <c r="CB278" i="8"/>
  <c r="BU278" i="8"/>
  <c r="BS278" i="8"/>
  <c r="BR278" i="8"/>
  <c r="E278" i="8"/>
  <c r="D278" i="8"/>
  <c r="CE277" i="8"/>
  <c r="CC277" i="8"/>
  <c r="CB277" i="8"/>
  <c r="BU277" i="8"/>
  <c r="BS277" i="8"/>
  <c r="BR277" i="8"/>
  <c r="E277" i="8"/>
  <c r="D277" i="8"/>
  <c r="CE276" i="8"/>
  <c r="CC276" i="8"/>
  <c r="CB276" i="8"/>
  <c r="BU276" i="8"/>
  <c r="BS276" i="8"/>
  <c r="BR276" i="8"/>
  <c r="E276" i="8"/>
  <c r="D276" i="8"/>
  <c r="CE275" i="8"/>
  <c r="CC275" i="8"/>
  <c r="CB275" i="8"/>
  <c r="BU275" i="8"/>
  <c r="BS275" i="8"/>
  <c r="BR275" i="8"/>
  <c r="E275" i="8"/>
  <c r="D275" i="8"/>
  <c r="CE274" i="8"/>
  <c r="CC274" i="8"/>
  <c r="CB274" i="8"/>
  <c r="BU274" i="8"/>
  <c r="BS274" i="8"/>
  <c r="BR274" i="8"/>
  <c r="E274" i="8"/>
  <c r="D274" i="8"/>
  <c r="CE273" i="8"/>
  <c r="CC273" i="8"/>
  <c r="CB273" i="8"/>
  <c r="BU273" i="8"/>
  <c r="BS273" i="8"/>
  <c r="BR273" i="8"/>
  <c r="E273" i="8"/>
  <c r="D273" i="8"/>
  <c r="CE272" i="8"/>
  <c r="CC272" i="8"/>
  <c r="CB272" i="8"/>
  <c r="BU272" i="8"/>
  <c r="BS272" i="8"/>
  <c r="BR272" i="8"/>
  <c r="E272" i="8"/>
  <c r="D272" i="8"/>
  <c r="CE271" i="8"/>
  <c r="CC271" i="8"/>
  <c r="CB271" i="8"/>
  <c r="BU271" i="8"/>
  <c r="BS271" i="8"/>
  <c r="BR271" i="8"/>
  <c r="E271" i="8"/>
  <c r="D271" i="8"/>
  <c r="CE270" i="8"/>
  <c r="CC270" i="8"/>
  <c r="CB270" i="8"/>
  <c r="BU270" i="8"/>
  <c r="BS270" i="8"/>
  <c r="BR270" i="8"/>
  <c r="E270" i="8"/>
  <c r="D270" i="8"/>
  <c r="CE269" i="8"/>
  <c r="CC269" i="8"/>
  <c r="CB269" i="8"/>
  <c r="BU269" i="8"/>
  <c r="BS269" i="8"/>
  <c r="BR269" i="8"/>
  <c r="E269" i="8"/>
  <c r="D269" i="8"/>
  <c r="CE268" i="8"/>
  <c r="CC268" i="8"/>
  <c r="CB268" i="8"/>
  <c r="BU268" i="8"/>
  <c r="BS268" i="8"/>
  <c r="BR268" i="8"/>
  <c r="E268" i="8"/>
  <c r="D268" i="8"/>
  <c r="CE267" i="8"/>
  <c r="CC267" i="8"/>
  <c r="CB267" i="8"/>
  <c r="BU267" i="8"/>
  <c r="BS267" i="8"/>
  <c r="BR267" i="8"/>
  <c r="E267" i="8"/>
  <c r="D267" i="8"/>
  <c r="CE266" i="8"/>
  <c r="BU266" i="8"/>
  <c r="E266" i="8"/>
  <c r="D266" i="8"/>
  <c r="CE265" i="8"/>
  <c r="BU265" i="8"/>
  <c r="E265" i="8"/>
  <c r="D265" i="8"/>
  <c r="CE264" i="8"/>
  <c r="BU264" i="8"/>
  <c r="E264" i="8"/>
  <c r="D264" i="8"/>
  <c r="CE263" i="8"/>
  <c r="CC263" i="8"/>
  <c r="CB263" i="8"/>
  <c r="BU263" i="8"/>
  <c r="BS263" i="8"/>
  <c r="BR263" i="8"/>
  <c r="E263" i="8"/>
  <c r="D263" i="8"/>
  <c r="CE262" i="8"/>
  <c r="CC262" i="8"/>
  <c r="CB262" i="8"/>
  <c r="BU262" i="8"/>
  <c r="BS262" i="8"/>
  <c r="BR262" i="8"/>
  <c r="E262" i="8"/>
  <c r="D262" i="8"/>
  <c r="CE261" i="8"/>
  <c r="CC261" i="8"/>
  <c r="CB261" i="8"/>
  <c r="BU261" i="8"/>
  <c r="BS261" i="8"/>
  <c r="BR261" i="8"/>
  <c r="E261" i="8"/>
  <c r="D261" i="8"/>
  <c r="CE260" i="8"/>
  <c r="CC260" i="8"/>
  <c r="CB260" i="8"/>
  <c r="BU260" i="8"/>
  <c r="BS260" i="8"/>
  <c r="BR260" i="8"/>
  <c r="E260" i="8"/>
  <c r="D260" i="8"/>
  <c r="CE259" i="8"/>
  <c r="CC259" i="8"/>
  <c r="CB259" i="8"/>
  <c r="BU259" i="8"/>
  <c r="BS259" i="8"/>
  <c r="BR259" i="8"/>
  <c r="E259" i="8"/>
  <c r="D259" i="8"/>
  <c r="CE258" i="8"/>
  <c r="CB258" i="8"/>
  <c r="BT258" i="8"/>
  <c r="E258" i="8"/>
  <c r="BU258" i="8" s="1"/>
  <c r="D258" i="8"/>
  <c r="CE257" i="8"/>
  <c r="CB257" i="8"/>
  <c r="BR257" i="8"/>
  <c r="E257" i="8"/>
  <c r="BU257" i="8" s="1"/>
  <c r="D257" i="8"/>
  <c r="CE256" i="8"/>
  <c r="CB256" i="8"/>
  <c r="E256" i="8"/>
  <c r="BU256" i="8" s="1"/>
  <c r="D256" i="8"/>
  <c r="CE255" i="8"/>
  <c r="CB255" i="8"/>
  <c r="BR255" i="8"/>
  <c r="E255" i="8"/>
  <c r="BU255" i="8" s="1"/>
  <c r="D255" i="8"/>
  <c r="CE254" i="8"/>
  <c r="CC254" i="8"/>
  <c r="CB254" i="8"/>
  <c r="BU254" i="8"/>
  <c r="BS254" i="8"/>
  <c r="BR254" i="8"/>
  <c r="E254" i="8"/>
  <c r="D254" i="8"/>
  <c r="CE253" i="8"/>
  <c r="CC253" i="8"/>
  <c r="CB253" i="8"/>
  <c r="BU253" i="8"/>
  <c r="BS253" i="8"/>
  <c r="BR253" i="8"/>
  <c r="E253" i="8"/>
  <c r="D253" i="8"/>
  <c r="CD252" i="8"/>
  <c r="BT252" i="8"/>
  <c r="E252" i="8"/>
  <c r="CB252" i="8" s="1"/>
  <c r="D252" i="8"/>
  <c r="CD251" i="8"/>
  <c r="BT251" i="8"/>
  <c r="E251" i="8"/>
  <c r="D251" i="8"/>
  <c r="CF250" i="8"/>
  <c r="CD250" i="8"/>
  <c r="BT250" i="8"/>
  <c r="E250" i="8"/>
  <c r="D250" i="8"/>
  <c r="C250" i="8"/>
  <c r="CD249" i="8"/>
  <c r="CB249" i="8"/>
  <c r="BT249" i="8"/>
  <c r="BR249" i="8"/>
  <c r="E249" i="8"/>
  <c r="D249" i="8"/>
  <c r="C249" i="8"/>
  <c r="CD248" i="8"/>
  <c r="CB248" i="8"/>
  <c r="BT248" i="8"/>
  <c r="E248" i="8"/>
  <c r="D248" i="8"/>
  <c r="CD247" i="8"/>
  <c r="BT247" i="8"/>
  <c r="E247" i="8"/>
  <c r="D247" i="8"/>
  <c r="CD246" i="8"/>
  <c r="BT246" i="8"/>
  <c r="E246" i="8"/>
  <c r="D246" i="8"/>
  <c r="C246" i="8"/>
  <c r="CF246" i="8" s="1"/>
  <c r="CD245" i="8"/>
  <c r="CB245" i="8"/>
  <c r="BS245" i="8"/>
  <c r="E245" i="8"/>
  <c r="CE245" i="8" s="1"/>
  <c r="C245" i="8"/>
  <c r="CD244" i="8"/>
  <c r="BT244" i="8"/>
  <c r="E244" i="8"/>
  <c r="D244" i="8"/>
  <c r="CD243" i="8"/>
  <c r="BT243" i="8"/>
  <c r="E243" i="8"/>
  <c r="D243" i="8"/>
  <c r="C243" i="8"/>
  <c r="CF243" i="8" s="1"/>
  <c r="CD242" i="8"/>
  <c r="CB242" i="8"/>
  <c r="BT242" i="8"/>
  <c r="BR242" i="8"/>
  <c r="E242" i="8"/>
  <c r="D242" i="8"/>
  <c r="C242" i="8"/>
  <c r="CD241" i="8"/>
  <c r="BT241" i="8"/>
  <c r="BR241" i="8"/>
  <c r="E241" i="8"/>
  <c r="D241" i="8"/>
  <c r="CD240" i="8"/>
  <c r="BT240" i="8"/>
  <c r="E240" i="8"/>
  <c r="D240" i="8"/>
  <c r="CF239" i="8"/>
  <c r="CD239" i="8"/>
  <c r="BT239" i="8"/>
  <c r="E239" i="8"/>
  <c r="D239" i="8"/>
  <c r="C239" i="8"/>
  <c r="CD238" i="8"/>
  <c r="CB238" i="8"/>
  <c r="BT238" i="8"/>
  <c r="BR238" i="8"/>
  <c r="E238" i="8"/>
  <c r="D238" i="8"/>
  <c r="C238" i="8"/>
  <c r="CD237" i="8"/>
  <c r="BT237" i="8"/>
  <c r="BR237" i="8"/>
  <c r="E237" i="8"/>
  <c r="D237" i="8"/>
  <c r="CD236" i="8"/>
  <c r="BT236" i="8"/>
  <c r="E236" i="8"/>
  <c r="D236" i="8"/>
  <c r="CD234" i="8"/>
  <c r="BT234" i="8"/>
  <c r="E234" i="8"/>
  <c r="D234" i="8"/>
  <c r="C234" i="8"/>
  <c r="CF234" i="8" s="1"/>
  <c r="CJ230" i="8"/>
  <c r="CH230" i="8"/>
  <c r="CD230" i="8"/>
  <c r="BY230" i="8"/>
  <c r="BW230" i="8"/>
  <c r="BS230" i="8"/>
  <c r="E230" i="8"/>
  <c r="D230" i="8"/>
  <c r="CJ229" i="8"/>
  <c r="CH229" i="8"/>
  <c r="CD229" i="8"/>
  <c r="BY229" i="8"/>
  <c r="BW229" i="8"/>
  <c r="BS229" i="8"/>
  <c r="E229" i="8"/>
  <c r="D229" i="8"/>
  <c r="CJ228" i="8"/>
  <c r="CH228" i="8"/>
  <c r="CD228" i="8"/>
  <c r="CB228" i="8"/>
  <c r="BY228" i="8"/>
  <c r="BW228" i="8"/>
  <c r="BS228" i="8"/>
  <c r="BQ228" i="8"/>
  <c r="E228" i="8"/>
  <c r="D228" i="8"/>
  <c r="C228" i="8"/>
  <c r="CJ227" i="8"/>
  <c r="CH227" i="8"/>
  <c r="CD227" i="8"/>
  <c r="BY227" i="8"/>
  <c r="BW227" i="8"/>
  <c r="BS227" i="8"/>
  <c r="E227" i="8"/>
  <c r="C227" i="8" s="1"/>
  <c r="D227" i="8"/>
  <c r="BY226" i="8"/>
  <c r="E226" i="8"/>
  <c r="D226" i="8"/>
  <c r="CD226" i="8" s="1"/>
  <c r="CJ225" i="8"/>
  <c r="CI225" i="8"/>
  <c r="CH225" i="8"/>
  <c r="CE225" i="8"/>
  <c r="CD225" i="8"/>
  <c r="CB225" i="8"/>
  <c r="BY225" i="8"/>
  <c r="BW225" i="8"/>
  <c r="BV225" i="8"/>
  <c r="BR225" i="8"/>
  <c r="BQ225" i="8"/>
  <c r="E225" i="8"/>
  <c r="D225" i="8"/>
  <c r="BS225" i="8" s="1"/>
  <c r="C225" i="8"/>
  <c r="CH224" i="8"/>
  <c r="BZ224" i="8"/>
  <c r="BS224" i="8"/>
  <c r="E224" i="8"/>
  <c r="D224" i="8"/>
  <c r="BY224" i="8" s="1"/>
  <c r="CJ223" i="8"/>
  <c r="CI223" i="8"/>
  <c r="CH223" i="8"/>
  <c r="CE223" i="8"/>
  <c r="CD223" i="8"/>
  <c r="CB223" i="8"/>
  <c r="BY223" i="8"/>
  <c r="BW223" i="8"/>
  <c r="BR223" i="8"/>
  <c r="BQ223" i="8"/>
  <c r="E223" i="8"/>
  <c r="D223" i="8"/>
  <c r="BS223" i="8" s="1"/>
  <c r="C223" i="8"/>
  <c r="CE222" i="8"/>
  <c r="CB222" i="8"/>
  <c r="BR222" i="8"/>
  <c r="BQ222" i="8"/>
  <c r="E222" i="8"/>
  <c r="D222" i="8"/>
  <c r="BY222" i="8" s="1"/>
  <c r="CE221" i="8"/>
  <c r="CB221" i="8"/>
  <c r="BQ221" i="8"/>
  <c r="E221" i="8"/>
  <c r="CI221" i="8" s="1"/>
  <c r="D221" i="8"/>
  <c r="CI220" i="8"/>
  <c r="CE220" i="8"/>
  <c r="CB220" i="8"/>
  <c r="BY220" i="8"/>
  <c r="BR220" i="8"/>
  <c r="BQ220" i="8"/>
  <c r="E220" i="8"/>
  <c r="D220" i="8"/>
  <c r="CE219" i="8"/>
  <c r="CB219" i="8"/>
  <c r="BQ219" i="8"/>
  <c r="E219" i="8"/>
  <c r="CI219" i="8" s="1"/>
  <c r="D219" i="8"/>
  <c r="BS219" i="8" s="1"/>
  <c r="CJ218" i="8"/>
  <c r="CH218" i="8"/>
  <c r="BY218" i="8"/>
  <c r="BW218" i="8"/>
  <c r="BT218" i="8"/>
  <c r="E218" i="8"/>
  <c r="C218" i="8" s="1"/>
  <c r="D218" i="8"/>
  <c r="CD218" i="8" s="1"/>
  <c r="CI217" i="8"/>
  <c r="CD217" i="8"/>
  <c r="BX217" i="8"/>
  <c r="BT217" i="8"/>
  <c r="BS217" i="8"/>
  <c r="E217" i="8"/>
  <c r="D217" i="8"/>
  <c r="CJ216" i="8"/>
  <c r="CH216" i="8"/>
  <c r="BY216" i="8"/>
  <c r="BW216" i="8"/>
  <c r="BT216" i="8"/>
  <c r="BS216" i="8"/>
  <c r="E216" i="8"/>
  <c r="D216" i="8"/>
  <c r="CD216" i="8" s="1"/>
  <c r="C216" i="8"/>
  <c r="CD215" i="8"/>
  <c r="BW215" i="8"/>
  <c r="E215" i="8"/>
  <c r="CI215" i="8" s="1"/>
  <c r="D215" i="8"/>
  <c r="CJ215" i="8" s="1"/>
  <c r="CD214" i="8"/>
  <c r="BZ214" i="8"/>
  <c r="BW214" i="8"/>
  <c r="BS214" i="8"/>
  <c r="BQ214" i="8"/>
  <c r="E214" i="8"/>
  <c r="C214" i="8" s="1"/>
  <c r="D214" i="8"/>
  <c r="CH214" i="8" s="1"/>
  <c r="CJ213" i="8"/>
  <c r="CH213" i="8"/>
  <c r="CD213" i="8"/>
  <c r="BY213" i="8"/>
  <c r="BW213" i="8"/>
  <c r="BS213" i="8"/>
  <c r="E213" i="8"/>
  <c r="CB213" i="8" s="1"/>
  <c r="D213" i="8"/>
  <c r="CJ212" i="8"/>
  <c r="CH212" i="8"/>
  <c r="CD212" i="8"/>
  <c r="CB212" i="8"/>
  <c r="BY212" i="8"/>
  <c r="BW212" i="8"/>
  <c r="BU212" i="8"/>
  <c r="BS212" i="8"/>
  <c r="BQ212" i="8"/>
  <c r="E212" i="8"/>
  <c r="D212" i="8"/>
  <c r="C212" i="8"/>
  <c r="CF212" i="8" s="1"/>
  <c r="CJ211" i="8"/>
  <c r="CH211" i="8"/>
  <c r="CD211" i="8"/>
  <c r="CB211" i="8"/>
  <c r="BY211" i="8"/>
  <c r="BW211" i="8"/>
  <c r="BS211" i="8"/>
  <c r="E211" i="8"/>
  <c r="D211" i="8"/>
  <c r="C211" i="8"/>
  <c r="CF211" i="8" s="1"/>
  <c r="CJ210" i="8"/>
  <c r="CH210" i="8"/>
  <c r="CD210" i="8"/>
  <c r="BY210" i="8"/>
  <c r="BQ210" i="8"/>
  <c r="E210" i="8"/>
  <c r="BZ210" i="8" s="1"/>
  <c r="D210" i="8"/>
  <c r="BW210" i="8" s="1"/>
  <c r="CJ209" i="8"/>
  <c r="CH209" i="8"/>
  <c r="CD209" i="8"/>
  <c r="BZ209" i="8"/>
  <c r="BQ209" i="8"/>
  <c r="E209" i="8"/>
  <c r="BT209" i="8" s="1"/>
  <c r="D209" i="8"/>
  <c r="BW209" i="8" s="1"/>
  <c r="CJ208" i="8"/>
  <c r="CH208" i="8"/>
  <c r="CD208" i="8"/>
  <c r="BY208" i="8"/>
  <c r="E208" i="8"/>
  <c r="BZ208" i="8" s="1"/>
  <c r="D208" i="8"/>
  <c r="BW208" i="8" s="1"/>
  <c r="CJ207" i="8"/>
  <c r="CH207" i="8"/>
  <c r="CD207" i="8"/>
  <c r="E207" i="8"/>
  <c r="BT207" i="8" s="1"/>
  <c r="D207" i="8"/>
  <c r="BW207" i="8" s="1"/>
  <c r="CJ206" i="8"/>
  <c r="CH206" i="8"/>
  <c r="CD206" i="8"/>
  <c r="CB206" i="8"/>
  <c r="BY206" i="8"/>
  <c r="BW206" i="8"/>
  <c r="BU206" i="8"/>
  <c r="BS206" i="8"/>
  <c r="BQ206" i="8"/>
  <c r="E206" i="8"/>
  <c r="D206" i="8"/>
  <c r="C206" i="8"/>
  <c r="CF206" i="8" s="1"/>
  <c r="CJ205" i="8"/>
  <c r="CH205" i="8"/>
  <c r="CD205" i="8"/>
  <c r="CB205" i="8"/>
  <c r="BY205" i="8"/>
  <c r="BW205" i="8"/>
  <c r="BS205" i="8"/>
  <c r="E205" i="8"/>
  <c r="D205" i="8"/>
  <c r="C205" i="8"/>
  <c r="CF205" i="8" s="1"/>
  <c r="CJ204" i="8"/>
  <c r="CH204" i="8"/>
  <c r="CD204" i="8"/>
  <c r="BY204" i="8"/>
  <c r="BW204" i="8"/>
  <c r="BS204" i="8"/>
  <c r="BQ204" i="8"/>
  <c r="E204" i="8"/>
  <c r="CB204" i="8" s="1"/>
  <c r="D204" i="8"/>
  <c r="CJ203" i="8"/>
  <c r="CH203" i="8"/>
  <c r="CD203" i="8"/>
  <c r="BY203" i="8"/>
  <c r="BW203" i="8"/>
  <c r="BS203" i="8"/>
  <c r="E203" i="8"/>
  <c r="CB203" i="8" s="1"/>
  <c r="D203" i="8"/>
  <c r="CJ202" i="8"/>
  <c r="CH202" i="8"/>
  <c r="CD202" i="8"/>
  <c r="CB202" i="8"/>
  <c r="BY202" i="8"/>
  <c r="BW202" i="8"/>
  <c r="BU202" i="8"/>
  <c r="BS202" i="8"/>
  <c r="BQ202" i="8"/>
  <c r="E202" i="8"/>
  <c r="D202" i="8"/>
  <c r="C202" i="8"/>
  <c r="CF202" i="8" s="1"/>
  <c r="CJ201" i="8"/>
  <c r="CH201" i="8"/>
  <c r="CD201" i="8"/>
  <c r="CB201" i="8"/>
  <c r="BY201" i="8"/>
  <c r="BW201" i="8"/>
  <c r="BS201" i="8"/>
  <c r="E201" i="8"/>
  <c r="D201" i="8"/>
  <c r="C201" i="8"/>
  <c r="CF201" i="8" s="1"/>
  <c r="CJ200" i="8"/>
  <c r="CH200" i="8"/>
  <c r="CD200" i="8"/>
  <c r="BY200" i="8"/>
  <c r="BW200" i="8"/>
  <c r="BS200" i="8"/>
  <c r="BQ200" i="8"/>
  <c r="E200" i="8"/>
  <c r="CB200" i="8" s="1"/>
  <c r="D200" i="8"/>
  <c r="CJ199" i="8"/>
  <c r="CH199" i="8"/>
  <c r="CD199" i="8"/>
  <c r="BY199" i="8"/>
  <c r="BW199" i="8"/>
  <c r="BS199" i="8"/>
  <c r="E199" i="8"/>
  <c r="CB199" i="8" s="1"/>
  <c r="D199" i="8"/>
  <c r="CJ198" i="8"/>
  <c r="CH198" i="8"/>
  <c r="CD198" i="8"/>
  <c r="CB198" i="8"/>
  <c r="BY198" i="8"/>
  <c r="BW198" i="8"/>
  <c r="BU198" i="8"/>
  <c r="BS198" i="8"/>
  <c r="BQ198" i="8"/>
  <c r="E198" i="8"/>
  <c r="D198" i="8"/>
  <c r="C198" i="8"/>
  <c r="CF198" i="8" s="1"/>
  <c r="CI197" i="8"/>
  <c r="CC197" i="8"/>
  <c r="BQ197" i="8"/>
  <c r="E197" i="8"/>
  <c r="BT197" i="8" s="1"/>
  <c r="CK196" i="8"/>
  <c r="CI196" i="8"/>
  <c r="CE196" i="8"/>
  <c r="CC196" i="8"/>
  <c r="BZ196" i="8"/>
  <c r="BX196" i="8"/>
  <c r="BT196" i="8"/>
  <c r="BR196" i="8"/>
  <c r="E196" i="8"/>
  <c r="CB196" i="8" s="1"/>
  <c r="D196" i="8"/>
  <c r="CK195" i="8"/>
  <c r="CI195" i="8"/>
  <c r="CE195" i="8"/>
  <c r="CC195" i="8"/>
  <c r="BZ195" i="8"/>
  <c r="BX195" i="8"/>
  <c r="BT195" i="8"/>
  <c r="BR195" i="8"/>
  <c r="E195" i="8"/>
  <c r="CB195" i="8" s="1"/>
  <c r="D195" i="8"/>
  <c r="CK194" i="8"/>
  <c r="CI194" i="8"/>
  <c r="CE194" i="8"/>
  <c r="CC194" i="8"/>
  <c r="BZ194" i="8"/>
  <c r="BX194" i="8"/>
  <c r="BT194" i="8"/>
  <c r="BR194" i="8"/>
  <c r="E194" i="8"/>
  <c r="CB194" i="8" s="1"/>
  <c r="D194" i="8"/>
  <c r="CK193" i="8"/>
  <c r="CI193" i="8"/>
  <c r="CE193" i="8"/>
  <c r="CC193" i="8"/>
  <c r="BZ193" i="8"/>
  <c r="BX193" i="8"/>
  <c r="BT193" i="8"/>
  <c r="BR193" i="8"/>
  <c r="E193" i="8"/>
  <c r="CB193" i="8" s="1"/>
  <c r="D193" i="8"/>
  <c r="CK192" i="8"/>
  <c r="CI192" i="8"/>
  <c r="CE192" i="8"/>
  <c r="CC192" i="8"/>
  <c r="BZ192" i="8"/>
  <c r="BX192" i="8"/>
  <c r="BT192" i="8"/>
  <c r="BR192" i="8"/>
  <c r="E192" i="8"/>
  <c r="CB192" i="8" s="1"/>
  <c r="D192" i="8"/>
  <c r="CK191" i="8"/>
  <c r="CI191" i="8"/>
  <c r="CE191" i="8"/>
  <c r="CC191" i="8"/>
  <c r="BZ191" i="8"/>
  <c r="BX191" i="8"/>
  <c r="BT191" i="8"/>
  <c r="BR191" i="8"/>
  <c r="E191" i="8"/>
  <c r="CB191" i="8" s="1"/>
  <c r="D191" i="8"/>
  <c r="CK190" i="8"/>
  <c r="CI190" i="8"/>
  <c r="CE190" i="8"/>
  <c r="CC190" i="8"/>
  <c r="BZ190" i="8"/>
  <c r="BX190" i="8"/>
  <c r="BT190" i="8"/>
  <c r="BR190" i="8"/>
  <c r="E190" i="8"/>
  <c r="CB190" i="8" s="1"/>
  <c r="D190" i="8"/>
  <c r="CK189" i="8"/>
  <c r="CI189" i="8"/>
  <c r="CE189" i="8"/>
  <c r="CC189" i="8"/>
  <c r="BZ189" i="8"/>
  <c r="BX189" i="8"/>
  <c r="BT189" i="8"/>
  <c r="BR189" i="8"/>
  <c r="E189" i="8"/>
  <c r="CB189" i="8" s="1"/>
  <c r="D189" i="8"/>
  <c r="CK188" i="8"/>
  <c r="CI188" i="8"/>
  <c r="CE188" i="8"/>
  <c r="CC188" i="8"/>
  <c r="BZ188" i="8"/>
  <c r="BX188" i="8"/>
  <c r="BT188" i="8"/>
  <c r="BR188" i="8"/>
  <c r="E188" i="8"/>
  <c r="CB188" i="8" s="1"/>
  <c r="D188" i="8"/>
  <c r="CK186" i="8"/>
  <c r="CI186" i="8"/>
  <c r="CE186" i="8"/>
  <c r="CC186" i="8"/>
  <c r="BZ186" i="8"/>
  <c r="BX186" i="8"/>
  <c r="BT186" i="8"/>
  <c r="BR186" i="8"/>
  <c r="E186" i="8"/>
  <c r="CB186" i="8" s="1"/>
  <c r="D186" i="8"/>
  <c r="E180" i="8"/>
  <c r="D180" i="8"/>
  <c r="C180" i="8" s="1"/>
  <c r="BR179" i="8"/>
  <c r="E179" i="8"/>
  <c r="D179" i="8"/>
  <c r="C179" i="8" s="1"/>
  <c r="E178" i="8"/>
  <c r="D178" i="8"/>
  <c r="C178" i="8" s="1"/>
  <c r="BR178" i="8" s="1"/>
  <c r="BR177" i="8"/>
  <c r="E177" i="8"/>
  <c r="D177" i="8"/>
  <c r="C177" i="8" s="1"/>
  <c r="Q176" i="8"/>
  <c r="P176" i="8"/>
  <c r="O176" i="8"/>
  <c r="N176" i="8"/>
  <c r="M176" i="8"/>
  <c r="L176" i="8"/>
  <c r="K176" i="8"/>
  <c r="J176" i="8"/>
  <c r="I176" i="8"/>
  <c r="H176" i="8"/>
  <c r="G176" i="8"/>
  <c r="F176" i="8"/>
  <c r="E175" i="8"/>
  <c r="D175" i="8"/>
  <c r="C175" i="8"/>
  <c r="BQ175" i="8" s="1"/>
  <c r="E174" i="8"/>
  <c r="C174" i="8" s="1"/>
  <c r="D174" i="8"/>
  <c r="E173" i="8"/>
  <c r="E176" i="8" s="1"/>
  <c r="D173" i="8"/>
  <c r="D176" i="8" s="1"/>
  <c r="O169" i="8"/>
  <c r="G169" i="8"/>
  <c r="R168" i="8"/>
  <c r="Q168" i="8"/>
  <c r="P168" i="8"/>
  <c r="O168" i="8"/>
  <c r="N168" i="8"/>
  <c r="M168" i="8"/>
  <c r="L168" i="8"/>
  <c r="K168" i="8"/>
  <c r="K169" i="8" s="1"/>
  <c r="J168" i="8"/>
  <c r="I168" i="8"/>
  <c r="H168" i="8"/>
  <c r="G168" i="8"/>
  <c r="F168" i="8"/>
  <c r="E167" i="8"/>
  <c r="E168" i="8" s="1"/>
  <c r="D167" i="8"/>
  <c r="BQ166" i="8"/>
  <c r="E166" i="8"/>
  <c r="D166" i="8"/>
  <c r="C166" i="8"/>
  <c r="E165" i="8"/>
  <c r="D165" i="8"/>
  <c r="C165" i="8"/>
  <c r="BQ165" i="8" s="1"/>
  <c r="E164" i="8"/>
  <c r="C164" i="8" s="1"/>
  <c r="D164" i="8"/>
  <c r="D168" i="8" s="1"/>
  <c r="R163" i="8"/>
  <c r="R169" i="8" s="1"/>
  <c r="Q163" i="8"/>
  <c r="Q169" i="8" s="1"/>
  <c r="P163" i="8"/>
  <c r="P169" i="8" s="1"/>
  <c r="O163" i="8"/>
  <c r="N163" i="8"/>
  <c r="N169" i="8" s="1"/>
  <c r="M163" i="8"/>
  <c r="M169" i="8" s="1"/>
  <c r="L163" i="8"/>
  <c r="L169" i="8" s="1"/>
  <c r="K163" i="8"/>
  <c r="J163" i="8"/>
  <c r="J169" i="8" s="1"/>
  <c r="I163" i="8"/>
  <c r="I169" i="8" s="1"/>
  <c r="H163" i="8"/>
  <c r="H169" i="8" s="1"/>
  <c r="G163" i="8"/>
  <c r="F163" i="8"/>
  <c r="F169" i="8" s="1"/>
  <c r="E162" i="8"/>
  <c r="C162" i="8" s="1"/>
  <c r="D162" i="8"/>
  <c r="E161" i="8"/>
  <c r="E163" i="8" s="1"/>
  <c r="E169" i="8" s="1"/>
  <c r="D161" i="8"/>
  <c r="BQ160" i="8"/>
  <c r="E160" i="8"/>
  <c r="D160" i="8"/>
  <c r="D163" i="8" s="1"/>
  <c r="C160" i="8"/>
  <c r="N156" i="8"/>
  <c r="J156" i="8"/>
  <c r="H156" i="8"/>
  <c r="F156" i="8"/>
  <c r="O155" i="8"/>
  <c r="N155" i="8"/>
  <c r="M155" i="8"/>
  <c r="M156" i="8" s="1"/>
  <c r="L155" i="8"/>
  <c r="K155" i="8"/>
  <c r="J155" i="8"/>
  <c r="I155" i="8"/>
  <c r="I156" i="8" s="1"/>
  <c r="H155" i="8"/>
  <c r="G155" i="8"/>
  <c r="F155" i="8"/>
  <c r="E154" i="8"/>
  <c r="E155" i="8" s="1"/>
  <c r="D154" i="8"/>
  <c r="BQ153" i="8"/>
  <c r="E153" i="8"/>
  <c r="D153" i="8"/>
  <c r="C153" i="8"/>
  <c r="E152" i="8"/>
  <c r="D152" i="8"/>
  <c r="C152" i="8"/>
  <c r="BQ152" i="8" s="1"/>
  <c r="E151" i="8"/>
  <c r="C151" i="8" s="1"/>
  <c r="D151" i="8"/>
  <c r="D155" i="8" s="1"/>
  <c r="O150" i="8"/>
  <c r="O156" i="8" s="1"/>
  <c r="N150" i="8"/>
  <c r="M150" i="8"/>
  <c r="L150" i="8"/>
  <c r="L156" i="8" s="1"/>
  <c r="K150" i="8"/>
  <c r="K156" i="8" s="1"/>
  <c r="J150" i="8"/>
  <c r="I150" i="8"/>
  <c r="H150" i="8"/>
  <c r="G150" i="8"/>
  <c r="G156" i="8" s="1"/>
  <c r="F150" i="8"/>
  <c r="D150" i="8"/>
  <c r="D156" i="8" s="1"/>
  <c r="BR149" i="8"/>
  <c r="E149" i="8"/>
  <c r="D149" i="8"/>
  <c r="C149" i="8" s="1"/>
  <c r="E148" i="8"/>
  <c r="D148" i="8"/>
  <c r="C148" i="8" s="1"/>
  <c r="BR147" i="8"/>
  <c r="E147" i="8"/>
  <c r="E150" i="8" s="1"/>
  <c r="D147" i="8"/>
  <c r="C147" i="8" s="1"/>
  <c r="E143" i="8"/>
  <c r="D143" i="8"/>
  <c r="C143" i="8" s="1"/>
  <c r="BR143" i="8" s="1"/>
  <c r="BR142" i="8"/>
  <c r="E142" i="8"/>
  <c r="D142" i="8"/>
  <c r="C142" i="8" s="1"/>
  <c r="E141" i="8"/>
  <c r="D141" i="8"/>
  <c r="C141" i="8" s="1"/>
  <c r="BR140" i="8"/>
  <c r="E140" i="8"/>
  <c r="D140" i="8"/>
  <c r="C140" i="8" s="1"/>
  <c r="E139" i="8"/>
  <c r="D139" i="8"/>
  <c r="C139" i="8" s="1"/>
  <c r="E134" i="8"/>
  <c r="D134" i="8"/>
  <c r="C134" i="8" s="1"/>
  <c r="BR134" i="8" s="1"/>
  <c r="E133" i="8"/>
  <c r="D133" i="8"/>
  <c r="C133" i="8" s="1"/>
  <c r="E132" i="8"/>
  <c r="D132" i="8"/>
  <c r="C132" i="8" s="1"/>
  <c r="BR132" i="8" s="1"/>
  <c r="E131" i="8"/>
  <c r="D131" i="8"/>
  <c r="C131" i="8" s="1"/>
  <c r="E130" i="8"/>
  <c r="D130" i="8"/>
  <c r="C130" i="8" s="1"/>
  <c r="BR130" i="8" s="1"/>
  <c r="E129" i="8"/>
  <c r="D129" i="8"/>
  <c r="C129" i="8" s="1"/>
  <c r="E128" i="8"/>
  <c r="D128" i="8"/>
  <c r="C128" i="8" s="1"/>
  <c r="BR128" i="8" s="1"/>
  <c r="E127" i="8"/>
  <c r="D127" i="8"/>
  <c r="C127" i="8" s="1"/>
  <c r="BQ122" i="8"/>
  <c r="E122" i="8"/>
  <c r="D122" i="8"/>
  <c r="C122" i="8"/>
  <c r="CB122" i="8" s="1"/>
  <c r="E121" i="8"/>
  <c r="D121" i="8"/>
  <c r="C121" i="8" s="1"/>
  <c r="CC120" i="8"/>
  <c r="E120" i="8"/>
  <c r="D120" i="8"/>
  <c r="C120" i="8"/>
  <c r="CB120" i="8" s="1"/>
  <c r="E119" i="8"/>
  <c r="D119" i="8"/>
  <c r="C119" i="8" s="1"/>
  <c r="E118" i="8"/>
  <c r="D118" i="8"/>
  <c r="C118" i="8"/>
  <c r="CB118" i="8" s="1"/>
  <c r="E117" i="8"/>
  <c r="D117" i="8"/>
  <c r="C117" i="8" s="1"/>
  <c r="CC116" i="8"/>
  <c r="E116" i="8"/>
  <c r="D116" i="8"/>
  <c r="C116" i="8"/>
  <c r="CB116" i="8" s="1"/>
  <c r="E115" i="8"/>
  <c r="D115" i="8"/>
  <c r="C115" i="8" s="1"/>
  <c r="E114" i="8"/>
  <c r="D114" i="8"/>
  <c r="C114" i="8"/>
  <c r="CB114" i="8" s="1"/>
  <c r="E109" i="8"/>
  <c r="D109" i="8"/>
  <c r="C109" i="8"/>
  <c r="E108" i="8"/>
  <c r="D108" i="8"/>
  <c r="E107" i="8"/>
  <c r="D107" i="8"/>
  <c r="C107" i="8"/>
  <c r="M106" i="8"/>
  <c r="L106" i="8"/>
  <c r="K106" i="8"/>
  <c r="J106" i="8"/>
  <c r="I106" i="8"/>
  <c r="H106" i="8"/>
  <c r="G106" i="8"/>
  <c r="E106" i="8" s="1"/>
  <c r="F106" i="8"/>
  <c r="D106" i="8" s="1"/>
  <c r="C106" i="8" s="1"/>
  <c r="E101" i="8"/>
  <c r="D101" i="8"/>
  <c r="C101" i="8" s="1"/>
  <c r="E100" i="8"/>
  <c r="D100" i="8"/>
  <c r="C100" i="8"/>
  <c r="CB100" i="8" s="1"/>
  <c r="E99" i="8"/>
  <c r="D99" i="8"/>
  <c r="C99" i="8" s="1"/>
  <c r="CC98" i="8"/>
  <c r="E98" i="8"/>
  <c r="D98" i="8"/>
  <c r="C98" i="8"/>
  <c r="CB98" i="8" s="1"/>
  <c r="E93" i="8"/>
  <c r="D93" i="8"/>
  <c r="C93" i="8" s="1"/>
  <c r="E92" i="8"/>
  <c r="D92" i="8"/>
  <c r="C92" i="8"/>
  <c r="CB92" i="8" s="1"/>
  <c r="E91" i="8"/>
  <c r="D91" i="8"/>
  <c r="C91" i="8" s="1"/>
  <c r="CC90" i="8"/>
  <c r="E90" i="8"/>
  <c r="D90" i="8"/>
  <c r="C90" i="8"/>
  <c r="CB90" i="8" s="1"/>
  <c r="C85" i="8"/>
  <c r="CB79" i="8"/>
  <c r="BQ79" i="8"/>
  <c r="C79" i="8"/>
  <c r="CC79" i="8" s="1"/>
  <c r="C78" i="8"/>
  <c r="BR78" i="8" s="1"/>
  <c r="C77" i="8"/>
  <c r="CC77" i="8" s="1"/>
  <c r="CB76" i="8"/>
  <c r="BQ76" i="8"/>
  <c r="S76" i="8"/>
  <c r="C76" i="8"/>
  <c r="BR76" i="8" s="1"/>
  <c r="CB75" i="8"/>
  <c r="BR75" i="8"/>
  <c r="BQ75" i="8"/>
  <c r="S75" i="8" s="1"/>
  <c r="C75" i="8"/>
  <c r="CC75" i="8" s="1"/>
  <c r="BQ74" i="8"/>
  <c r="S74" i="8" s="1"/>
  <c r="C74" i="8"/>
  <c r="BR74" i="8" s="1"/>
  <c r="BR73" i="8"/>
  <c r="C73" i="8"/>
  <c r="CC73" i="8" s="1"/>
  <c r="CB72" i="8"/>
  <c r="C72" i="8"/>
  <c r="BR72" i="8" s="1"/>
  <c r="CB71" i="8"/>
  <c r="BQ71" i="8"/>
  <c r="C71" i="8"/>
  <c r="CC71" i="8" s="1"/>
  <c r="C70" i="8"/>
  <c r="BR70" i="8" s="1"/>
  <c r="C69" i="8"/>
  <c r="CC69" i="8" s="1"/>
  <c r="CB68" i="8"/>
  <c r="BQ68" i="8"/>
  <c r="S68" i="8"/>
  <c r="C68" i="8"/>
  <c r="BR68" i="8" s="1"/>
  <c r="CB67" i="8"/>
  <c r="BR67" i="8"/>
  <c r="BQ67" i="8"/>
  <c r="S67" i="8" s="1"/>
  <c r="C67" i="8"/>
  <c r="CC67" i="8" s="1"/>
  <c r="CC66" i="8"/>
  <c r="BR66" i="8"/>
  <c r="C66" i="8"/>
  <c r="CB66" i="8" s="1"/>
  <c r="CC65" i="8"/>
  <c r="BR65" i="8"/>
  <c r="BQ65" i="8"/>
  <c r="S65" i="8"/>
  <c r="C65" i="8"/>
  <c r="CB65" i="8" s="1"/>
  <c r="CC64" i="8"/>
  <c r="BR64" i="8"/>
  <c r="C64" i="8"/>
  <c r="CB64" i="8" s="1"/>
  <c r="CC63" i="8"/>
  <c r="BR63" i="8"/>
  <c r="BQ63" i="8"/>
  <c r="S63" i="8"/>
  <c r="C63" i="8"/>
  <c r="CB63" i="8" s="1"/>
  <c r="CC62" i="8"/>
  <c r="BR62" i="8"/>
  <c r="C62" i="8"/>
  <c r="CB62" i="8" s="1"/>
  <c r="CC61" i="8"/>
  <c r="BR61" i="8"/>
  <c r="BQ61" i="8"/>
  <c r="S61" i="8"/>
  <c r="C61" i="8"/>
  <c r="CB61" i="8" s="1"/>
  <c r="CC60" i="8"/>
  <c r="BR60" i="8"/>
  <c r="C60" i="8"/>
  <c r="CB60" i="8" s="1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 s="1"/>
  <c r="CG55" i="8"/>
  <c r="CD55" i="8"/>
  <c r="CB55" i="8"/>
  <c r="BT55" i="8"/>
  <c r="BR55" i="8"/>
  <c r="C55" i="8"/>
  <c r="CC55" i="8" s="1"/>
  <c r="CG54" i="8"/>
  <c r="CD54" i="8"/>
  <c r="CB54" i="8"/>
  <c r="BT54" i="8"/>
  <c r="BR54" i="8"/>
  <c r="C54" i="8"/>
  <c r="CC54" i="8" s="1"/>
  <c r="CG53" i="8"/>
  <c r="CD53" i="8"/>
  <c r="CB53" i="8"/>
  <c r="BT53" i="8"/>
  <c r="BR53" i="8"/>
  <c r="C53" i="8"/>
  <c r="CC53" i="8" s="1"/>
  <c r="CG52" i="8"/>
  <c r="CD52" i="8"/>
  <c r="CB52" i="8"/>
  <c r="BT52" i="8"/>
  <c r="BR52" i="8"/>
  <c r="C52" i="8"/>
  <c r="CC52" i="8" s="1"/>
  <c r="CG51" i="8"/>
  <c r="CD51" i="8"/>
  <c r="CB51" i="8"/>
  <c r="BT51" i="8"/>
  <c r="BR51" i="8"/>
  <c r="C51" i="8"/>
  <c r="CC51" i="8" s="1"/>
  <c r="CG50" i="8"/>
  <c r="CD50" i="8"/>
  <c r="CB50" i="8"/>
  <c r="BT50" i="8"/>
  <c r="BR50" i="8"/>
  <c r="C50" i="8"/>
  <c r="CC50" i="8" s="1"/>
  <c r="CG49" i="8"/>
  <c r="CD49" i="8"/>
  <c r="CB49" i="8"/>
  <c r="BT49" i="8"/>
  <c r="BR49" i="8"/>
  <c r="C49" i="8"/>
  <c r="CC49" i="8" s="1"/>
  <c r="CG48" i="8"/>
  <c r="CD48" i="8"/>
  <c r="CB48" i="8"/>
  <c r="BT48" i="8"/>
  <c r="BR48" i="8"/>
  <c r="C48" i="8"/>
  <c r="CC48" i="8" s="1"/>
  <c r="CG47" i="8"/>
  <c r="CD47" i="8"/>
  <c r="CB47" i="8"/>
  <c r="BT47" i="8"/>
  <c r="BR47" i="8"/>
  <c r="C47" i="8"/>
  <c r="CC47" i="8" s="1"/>
  <c r="CG46" i="8"/>
  <c r="CD46" i="8"/>
  <c r="CB46" i="8"/>
  <c r="BT46" i="8"/>
  <c r="BR46" i="8"/>
  <c r="C46" i="8"/>
  <c r="CC46" i="8" s="1"/>
  <c r="CG45" i="8"/>
  <c r="CD45" i="8"/>
  <c r="CB45" i="8"/>
  <c r="BT45" i="8"/>
  <c r="BR45" i="8"/>
  <c r="C45" i="8"/>
  <c r="CC45" i="8" s="1"/>
  <c r="CG44" i="8"/>
  <c r="CD44" i="8"/>
  <c r="CB44" i="8"/>
  <c r="BT44" i="8"/>
  <c r="BR44" i="8"/>
  <c r="C44" i="8"/>
  <c r="CC44" i="8" s="1"/>
  <c r="CG43" i="8"/>
  <c r="CD43" i="8"/>
  <c r="CB43" i="8"/>
  <c r="BT43" i="8"/>
  <c r="BR43" i="8"/>
  <c r="C43" i="8"/>
  <c r="CC43" i="8" s="1"/>
  <c r="CG42" i="8"/>
  <c r="CD42" i="8"/>
  <c r="CB42" i="8"/>
  <c r="BT42" i="8"/>
  <c r="BR42" i="8"/>
  <c r="C42" i="8"/>
  <c r="CC42" i="8" s="1"/>
  <c r="CG41" i="8"/>
  <c r="CD41" i="8"/>
  <c r="CB41" i="8"/>
  <c r="BT41" i="8"/>
  <c r="BR41" i="8"/>
  <c r="C41" i="8"/>
  <c r="CC41" i="8" s="1"/>
  <c r="CG40" i="8"/>
  <c r="CD40" i="8"/>
  <c r="CB40" i="8"/>
  <c r="BT40" i="8"/>
  <c r="BR40" i="8"/>
  <c r="C40" i="8"/>
  <c r="CC40" i="8" s="1"/>
  <c r="CG39" i="8"/>
  <c r="CD39" i="8"/>
  <c r="CB39" i="8"/>
  <c r="BT39" i="8"/>
  <c r="BR39" i="8"/>
  <c r="C39" i="8"/>
  <c r="CC39" i="8" s="1"/>
  <c r="CG38" i="8"/>
  <c r="CD38" i="8"/>
  <c r="CB38" i="8"/>
  <c r="BT38" i="8"/>
  <c r="BR38" i="8"/>
  <c r="C38" i="8"/>
  <c r="CC38" i="8" s="1"/>
  <c r="CG37" i="8"/>
  <c r="CD37" i="8"/>
  <c r="CB37" i="8"/>
  <c r="BT37" i="8"/>
  <c r="BR37" i="8"/>
  <c r="C37" i="8"/>
  <c r="CC37" i="8" s="1"/>
  <c r="CG36" i="8"/>
  <c r="CD36" i="8"/>
  <c r="CB36" i="8"/>
  <c r="BT36" i="8"/>
  <c r="BR36" i="8"/>
  <c r="C36" i="8"/>
  <c r="CC36" i="8" s="1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C35" i="8" s="1"/>
  <c r="D35" i="8"/>
  <c r="CD31" i="8"/>
  <c r="CC31" i="8"/>
  <c r="CB31" i="8"/>
  <c r="BS31" i="8"/>
  <c r="BR31" i="8"/>
  <c r="BQ31" i="8"/>
  <c r="G31" i="8" s="1"/>
  <c r="CD30" i="8"/>
  <c r="CC30" i="8"/>
  <c r="CB30" i="8"/>
  <c r="BS30" i="8"/>
  <c r="BR30" i="8"/>
  <c r="BQ30" i="8"/>
  <c r="G30" i="8"/>
  <c r="CD29" i="8"/>
  <c r="CC29" i="8"/>
  <c r="CB29" i="8"/>
  <c r="BS29" i="8"/>
  <c r="BR29" i="8"/>
  <c r="BQ29" i="8"/>
  <c r="G29" i="8" s="1"/>
  <c r="CD28" i="8"/>
  <c r="CC28" i="8"/>
  <c r="CB28" i="8"/>
  <c r="BS28" i="8"/>
  <c r="BR28" i="8"/>
  <c r="G28" i="8" s="1"/>
  <c r="BQ28" i="8"/>
  <c r="CD27" i="8"/>
  <c r="CC27" i="8"/>
  <c r="CB27" i="8"/>
  <c r="BS27" i="8"/>
  <c r="BR27" i="8"/>
  <c r="BQ27" i="8"/>
  <c r="G27" i="8" s="1"/>
  <c r="CD26" i="8"/>
  <c r="CC26" i="8"/>
  <c r="CB26" i="8"/>
  <c r="BS26" i="8"/>
  <c r="BR26" i="8"/>
  <c r="BQ26" i="8"/>
  <c r="G26" i="8"/>
  <c r="CD25" i="8"/>
  <c r="CC25" i="8"/>
  <c r="CB25" i="8"/>
  <c r="BS25" i="8"/>
  <c r="BR25" i="8"/>
  <c r="BQ25" i="8"/>
  <c r="G25" i="8" s="1"/>
  <c r="CD24" i="8"/>
  <c r="CC24" i="8"/>
  <c r="CB24" i="8"/>
  <c r="BS24" i="8"/>
  <c r="BR24" i="8"/>
  <c r="G24" i="8" s="1"/>
  <c r="BQ24" i="8"/>
  <c r="CD23" i="8"/>
  <c r="CC23" i="8"/>
  <c r="CB23" i="8"/>
  <c r="BS23" i="8"/>
  <c r="BR23" i="8"/>
  <c r="BQ23" i="8"/>
  <c r="G23" i="8" s="1"/>
  <c r="CD22" i="8"/>
  <c r="CC22" i="8"/>
  <c r="CB22" i="8"/>
  <c r="BS22" i="8"/>
  <c r="BR22" i="8"/>
  <c r="BQ22" i="8"/>
  <c r="G22" i="8"/>
  <c r="CD21" i="8"/>
  <c r="CC21" i="8"/>
  <c r="CB21" i="8"/>
  <c r="BS21" i="8"/>
  <c r="BR21" i="8"/>
  <c r="BQ21" i="8"/>
  <c r="G21" i="8" s="1"/>
  <c r="CD20" i="8"/>
  <c r="CC20" i="8"/>
  <c r="CB20" i="8"/>
  <c r="BS20" i="8"/>
  <c r="BR20" i="8"/>
  <c r="G20" i="8" s="1"/>
  <c r="BQ20" i="8"/>
  <c r="CD19" i="8"/>
  <c r="CC19" i="8"/>
  <c r="CB19" i="8"/>
  <c r="BS19" i="8"/>
  <c r="BR19" i="8"/>
  <c r="BQ19" i="8"/>
  <c r="G19" i="8" s="1"/>
  <c r="CD18" i="8"/>
  <c r="CC18" i="8"/>
  <c r="CB18" i="8"/>
  <c r="BS18" i="8"/>
  <c r="BR18" i="8"/>
  <c r="BQ18" i="8"/>
  <c r="G18" i="8"/>
  <c r="C14" i="8"/>
  <c r="CD14" i="8" s="1"/>
  <c r="C13" i="8"/>
  <c r="CD13" i="8" s="1"/>
  <c r="C12" i="8"/>
  <c r="CD12" i="8" s="1"/>
  <c r="C11" i="8"/>
  <c r="CF11" i="8" s="1"/>
  <c r="A5" i="8"/>
  <c r="A4" i="8"/>
  <c r="A3" i="8"/>
  <c r="A2" i="8"/>
  <c r="AN129" i="10" l="1"/>
  <c r="R173" i="10"/>
  <c r="C169" i="10"/>
  <c r="A400" i="10" s="1"/>
  <c r="S161" i="10"/>
  <c r="AS139" i="10"/>
  <c r="W336" i="10"/>
  <c r="AJ117" i="10"/>
  <c r="AJ121" i="10"/>
  <c r="AX210" i="10"/>
  <c r="AW306" i="10"/>
  <c r="AW308" i="10"/>
  <c r="AX322" i="10"/>
  <c r="AX198" i="10"/>
  <c r="AN131" i="10"/>
  <c r="AY258" i="10"/>
  <c r="S164" i="10"/>
  <c r="AP358" i="10"/>
  <c r="AN348" i="10"/>
  <c r="AW305" i="9"/>
  <c r="BQ348" i="9"/>
  <c r="AN348" i="9" s="1"/>
  <c r="CC348" i="9"/>
  <c r="CB348" i="9"/>
  <c r="BR348" i="9"/>
  <c r="BT330" i="9"/>
  <c r="CE330" i="9"/>
  <c r="BS330" i="9"/>
  <c r="CD330" i="9"/>
  <c r="CF244" i="9"/>
  <c r="BV244" i="9"/>
  <c r="AY244" i="9" s="1"/>
  <c r="CG244" i="9"/>
  <c r="BY244" i="9"/>
  <c r="CI244" i="9"/>
  <c r="BW244" i="9"/>
  <c r="BX244" i="9"/>
  <c r="CH244" i="9"/>
  <c r="CF242" i="9"/>
  <c r="BV242" i="9"/>
  <c r="CI242" i="9"/>
  <c r="BW242" i="9"/>
  <c r="CG242" i="9"/>
  <c r="BY242" i="9"/>
  <c r="BX242" i="9"/>
  <c r="CH242" i="9"/>
  <c r="CI271" i="9"/>
  <c r="BY271" i="9"/>
  <c r="CH271" i="9"/>
  <c r="BX271" i="9"/>
  <c r="CG271" i="9"/>
  <c r="BV271" i="9"/>
  <c r="AY271" i="9" s="1"/>
  <c r="CF271" i="9"/>
  <c r="BW271" i="9"/>
  <c r="CD323" i="9"/>
  <c r="BU323" i="9"/>
  <c r="CF323" i="9"/>
  <c r="BV323" i="9"/>
  <c r="CE323" i="9"/>
  <c r="BT323" i="9"/>
  <c r="BS323" i="9"/>
  <c r="CG323" i="9"/>
  <c r="CF219" i="9"/>
  <c r="BU219" i="9"/>
  <c r="BV219" i="9"/>
  <c r="CG219" i="9"/>
  <c r="AX219" i="9"/>
  <c r="CF228" i="9"/>
  <c r="BU228" i="9"/>
  <c r="AX228" i="9" s="1"/>
  <c r="CG228" i="9"/>
  <c r="BV228" i="9"/>
  <c r="CE331" i="9"/>
  <c r="BS331" i="9"/>
  <c r="CD331" i="9"/>
  <c r="BT331" i="9"/>
  <c r="BQ357" i="9"/>
  <c r="CC357" i="9"/>
  <c r="CB357" i="9"/>
  <c r="BR357" i="9"/>
  <c r="BQ344" i="9"/>
  <c r="CC344" i="9"/>
  <c r="CB344" i="9"/>
  <c r="BR344" i="9"/>
  <c r="CD336" i="9"/>
  <c r="BS336" i="9"/>
  <c r="W336" i="9" s="1"/>
  <c r="BT336" i="9"/>
  <c r="CE336" i="9"/>
  <c r="CF294" i="9"/>
  <c r="BW294" i="9"/>
  <c r="CH294" i="9"/>
  <c r="CE294" i="9"/>
  <c r="BU294" i="9"/>
  <c r="BV294" i="9"/>
  <c r="CG294" i="9"/>
  <c r="BT294" i="9"/>
  <c r="CF277" i="9"/>
  <c r="BV277" i="9"/>
  <c r="AY277" i="9" s="1"/>
  <c r="CH277" i="9"/>
  <c r="BX277" i="9"/>
  <c r="CI277" i="9"/>
  <c r="BY277" i="9"/>
  <c r="BW277" i="9"/>
  <c r="CG277" i="9"/>
  <c r="CE316" i="9"/>
  <c r="BV316" i="9"/>
  <c r="CG316" i="9"/>
  <c r="CF316" i="9"/>
  <c r="BU316" i="9"/>
  <c r="BS316" i="9"/>
  <c r="BT316" i="9"/>
  <c r="CD316" i="9"/>
  <c r="AP284" i="9"/>
  <c r="CD321" i="9"/>
  <c r="BU321" i="9"/>
  <c r="CF321" i="9"/>
  <c r="BV321" i="9"/>
  <c r="CE321" i="9"/>
  <c r="BT321" i="9"/>
  <c r="BS321" i="9"/>
  <c r="AX321" i="9" s="1"/>
  <c r="CG321" i="9"/>
  <c r="CI265" i="9"/>
  <c r="BW265" i="9"/>
  <c r="CH265" i="9"/>
  <c r="BV265" i="9"/>
  <c r="AY265" i="9" s="1"/>
  <c r="CF265" i="9"/>
  <c r="BY265" i="9"/>
  <c r="BX265" i="9"/>
  <c r="CG265" i="9"/>
  <c r="CH236" i="9"/>
  <c r="BX236" i="9"/>
  <c r="CF236" i="9"/>
  <c r="BV236" i="9"/>
  <c r="CI236" i="9"/>
  <c r="CG236" i="9"/>
  <c r="BY236" i="9"/>
  <c r="AY236" i="9" s="1"/>
  <c r="BW236" i="9"/>
  <c r="AX218" i="9"/>
  <c r="CH234" i="9"/>
  <c r="BX234" i="9"/>
  <c r="CF234" i="9"/>
  <c r="BV234" i="9"/>
  <c r="CI234" i="9"/>
  <c r="CG234" i="9"/>
  <c r="BY234" i="9"/>
  <c r="BW234" i="9"/>
  <c r="CF223" i="9"/>
  <c r="BU223" i="9"/>
  <c r="AX223" i="9" s="1"/>
  <c r="CG223" i="9"/>
  <c r="BV223" i="9"/>
  <c r="CI267" i="9"/>
  <c r="BY267" i="9"/>
  <c r="CH267" i="9"/>
  <c r="BX267" i="9"/>
  <c r="CG267" i="9"/>
  <c r="BV267" i="9"/>
  <c r="AY267" i="9" s="1"/>
  <c r="CF267" i="9"/>
  <c r="BW267" i="9"/>
  <c r="CF241" i="9"/>
  <c r="BV241" i="9"/>
  <c r="AY241" i="9" s="1"/>
  <c r="CH241" i="9"/>
  <c r="BX241" i="9"/>
  <c r="CI241" i="9"/>
  <c r="BY241" i="9"/>
  <c r="BW241" i="9"/>
  <c r="CG241" i="9"/>
  <c r="CG204" i="9"/>
  <c r="CF204" i="9"/>
  <c r="BV204" i="9"/>
  <c r="BU204" i="9"/>
  <c r="AX204" i="9" s="1"/>
  <c r="CI273" i="9"/>
  <c r="BY273" i="9"/>
  <c r="CH273" i="9"/>
  <c r="BX273" i="9"/>
  <c r="BV273" i="9"/>
  <c r="AY273" i="9" s="1"/>
  <c r="CG273" i="9"/>
  <c r="CF273" i="9"/>
  <c r="BW273" i="9"/>
  <c r="CI264" i="9"/>
  <c r="BW264" i="9"/>
  <c r="CH264" i="9"/>
  <c r="BV264" i="9"/>
  <c r="BY264" i="9"/>
  <c r="AY264" i="9" s="1"/>
  <c r="CF264" i="9"/>
  <c r="CG264" i="9"/>
  <c r="BX264" i="9"/>
  <c r="CH245" i="9"/>
  <c r="BX245" i="9"/>
  <c r="CI245" i="9"/>
  <c r="BW245" i="9"/>
  <c r="AY245" i="9" s="1"/>
  <c r="CF245" i="9"/>
  <c r="BV245" i="9"/>
  <c r="BY245" i="9"/>
  <c r="CG245" i="9"/>
  <c r="S162" i="9"/>
  <c r="BQ179" i="9"/>
  <c r="CC179" i="9"/>
  <c r="BR179" i="9"/>
  <c r="CB179" i="9"/>
  <c r="CF216" i="9"/>
  <c r="BU216" i="9"/>
  <c r="CG216" i="9"/>
  <c r="BV216" i="9"/>
  <c r="S161" i="9"/>
  <c r="AL330" i="9"/>
  <c r="BQ350" i="9"/>
  <c r="CC350" i="9"/>
  <c r="CB350" i="9"/>
  <c r="BR350" i="9"/>
  <c r="BQ342" i="9"/>
  <c r="CC342" i="9"/>
  <c r="CB342" i="9"/>
  <c r="BR342" i="9"/>
  <c r="AL331" i="9"/>
  <c r="AX318" i="9"/>
  <c r="CG301" i="9"/>
  <c r="BU301" i="9"/>
  <c r="CF301" i="9"/>
  <c r="BT301" i="9"/>
  <c r="CH301" i="9"/>
  <c r="BW301" i="9"/>
  <c r="BV301" i="9"/>
  <c r="CE301" i="9"/>
  <c r="AW294" i="9"/>
  <c r="AP283" i="9"/>
  <c r="CF278" i="9"/>
  <c r="BV278" i="9"/>
  <c r="CH278" i="9"/>
  <c r="BX278" i="9"/>
  <c r="CI278" i="9"/>
  <c r="BY278" i="9"/>
  <c r="BW278" i="9"/>
  <c r="CG278" i="9"/>
  <c r="AN347" i="9"/>
  <c r="BT329" i="9"/>
  <c r="CE329" i="9"/>
  <c r="BS329" i="9"/>
  <c r="AL329" i="9" s="1"/>
  <c r="CD329" i="9"/>
  <c r="AX316" i="9"/>
  <c r="CI258" i="9"/>
  <c r="BX258" i="9"/>
  <c r="CH258" i="9"/>
  <c r="BW258" i="9"/>
  <c r="CG258" i="9"/>
  <c r="BV258" i="9"/>
  <c r="AY258" i="9" s="1"/>
  <c r="CF258" i="9"/>
  <c r="BY258" i="9"/>
  <c r="CI252" i="9"/>
  <c r="BY252" i="9"/>
  <c r="CH252" i="9"/>
  <c r="BX252" i="9"/>
  <c r="CG252" i="9"/>
  <c r="BV252" i="9"/>
  <c r="AY252" i="9" s="1"/>
  <c r="CF252" i="9"/>
  <c r="BW252" i="9"/>
  <c r="CH240" i="9"/>
  <c r="BX240" i="9"/>
  <c r="CF240" i="9"/>
  <c r="BV240" i="9"/>
  <c r="AY240" i="9" s="1"/>
  <c r="CI240" i="9"/>
  <c r="CG240" i="9"/>
  <c r="BY240" i="9"/>
  <c r="BW240" i="9"/>
  <c r="CI266" i="9"/>
  <c r="BW266" i="9"/>
  <c r="CH266" i="9"/>
  <c r="BV266" i="9"/>
  <c r="BY266" i="9"/>
  <c r="CF266" i="9"/>
  <c r="BX266" i="9"/>
  <c r="CG266" i="9"/>
  <c r="CH239" i="9"/>
  <c r="BX239" i="9"/>
  <c r="CF239" i="9"/>
  <c r="BV239" i="9"/>
  <c r="CI239" i="9"/>
  <c r="BW239" i="9"/>
  <c r="CG239" i="9"/>
  <c r="BY239" i="9"/>
  <c r="AY234" i="9"/>
  <c r="CF225" i="9"/>
  <c r="BU225" i="9"/>
  <c r="AX225" i="9" s="1"/>
  <c r="CG225" i="9"/>
  <c r="BV225" i="9"/>
  <c r="CF213" i="9"/>
  <c r="BV213" i="9"/>
  <c r="CG213" i="9"/>
  <c r="BU213" i="9"/>
  <c r="AY242" i="9"/>
  <c r="CF215" i="9"/>
  <c r="BU215" i="9"/>
  <c r="AX215" i="9" s="1"/>
  <c r="CG215" i="9"/>
  <c r="BV215" i="9"/>
  <c r="CG200" i="9"/>
  <c r="CF200" i="9"/>
  <c r="BV200" i="9"/>
  <c r="BU200" i="9"/>
  <c r="AX200" i="9" s="1"/>
  <c r="S166" i="9"/>
  <c r="CH237" i="9"/>
  <c r="BX237" i="9"/>
  <c r="CF237" i="9"/>
  <c r="BV237" i="9"/>
  <c r="AY237" i="9" s="1"/>
  <c r="CG237" i="9"/>
  <c r="BY237" i="9"/>
  <c r="BW237" i="9"/>
  <c r="CI237" i="9"/>
  <c r="CF224" i="9"/>
  <c r="BU224" i="9"/>
  <c r="CG224" i="9"/>
  <c r="BV224" i="9"/>
  <c r="CF212" i="9"/>
  <c r="BV212" i="9"/>
  <c r="CG212" i="9"/>
  <c r="BU212" i="9"/>
  <c r="AX212" i="9" s="1"/>
  <c r="CG198" i="9"/>
  <c r="CF198" i="9"/>
  <c r="BU198" i="9"/>
  <c r="BV198" i="9"/>
  <c r="BQ178" i="9"/>
  <c r="R178" i="9" s="1"/>
  <c r="CC178" i="9"/>
  <c r="BR178" i="9"/>
  <c r="CB178" i="9"/>
  <c r="B400" i="9" s="1"/>
  <c r="AP286" i="9"/>
  <c r="CI254" i="9"/>
  <c r="BY254" i="9"/>
  <c r="CH254" i="9"/>
  <c r="BX254" i="9"/>
  <c r="BV254" i="9"/>
  <c r="AY254" i="9" s="1"/>
  <c r="CG254" i="9"/>
  <c r="CF254" i="9"/>
  <c r="BW254" i="9"/>
  <c r="CF230" i="9"/>
  <c r="BU230" i="9"/>
  <c r="CG230" i="9"/>
  <c r="BV230" i="9"/>
  <c r="CF222" i="9"/>
  <c r="BU222" i="9"/>
  <c r="CG222" i="9"/>
  <c r="BV222" i="9"/>
  <c r="AX216" i="9"/>
  <c r="R174" i="9"/>
  <c r="AS139" i="9"/>
  <c r="AS140" i="9"/>
  <c r="S60" i="9"/>
  <c r="V52" i="9"/>
  <c r="V48" i="9"/>
  <c r="V44" i="9"/>
  <c r="V40" i="9"/>
  <c r="V36" i="9"/>
  <c r="S69" i="9"/>
  <c r="S61" i="9"/>
  <c r="P154" i="9"/>
  <c r="AF92" i="9"/>
  <c r="AN133" i="9"/>
  <c r="AN130" i="9"/>
  <c r="CG309" i="9"/>
  <c r="BU309" i="9"/>
  <c r="CH309" i="9"/>
  <c r="CF309" i="9"/>
  <c r="BW309" i="9"/>
  <c r="BV309" i="9"/>
  <c r="CE309" i="9"/>
  <c r="BT309" i="9"/>
  <c r="AW309" i="9" s="1"/>
  <c r="AW304" i="9"/>
  <c r="CG298" i="9"/>
  <c r="BT298" i="9"/>
  <c r="CF298" i="9"/>
  <c r="BW298" i="9"/>
  <c r="CH298" i="9"/>
  <c r="BV298" i="9"/>
  <c r="BU298" i="9"/>
  <c r="CE298" i="9"/>
  <c r="CH296" i="9"/>
  <c r="BU296" i="9"/>
  <c r="CG296" i="9"/>
  <c r="BW296" i="9"/>
  <c r="CE296" i="9"/>
  <c r="BT296" i="9"/>
  <c r="AW296" i="9" s="1"/>
  <c r="CF296" i="9"/>
  <c r="BV296" i="9"/>
  <c r="CI262" i="9"/>
  <c r="BY262" i="9"/>
  <c r="CH262" i="9"/>
  <c r="BX262" i="9"/>
  <c r="CG262" i="9"/>
  <c r="BV262" i="9"/>
  <c r="AY262" i="9" s="1"/>
  <c r="CF262" i="9"/>
  <c r="BW262" i="9"/>
  <c r="CG257" i="9"/>
  <c r="BV257" i="9"/>
  <c r="CF257" i="9"/>
  <c r="BY257" i="9"/>
  <c r="CH257" i="9"/>
  <c r="BX257" i="9"/>
  <c r="BW257" i="9"/>
  <c r="CI257" i="9"/>
  <c r="CI269" i="9"/>
  <c r="BY269" i="9"/>
  <c r="CH269" i="9"/>
  <c r="BX269" i="9"/>
  <c r="BV269" i="9"/>
  <c r="AY269" i="9" s="1"/>
  <c r="CG269" i="9"/>
  <c r="CF269" i="9"/>
  <c r="BW269" i="9"/>
  <c r="AY239" i="9"/>
  <c r="CF227" i="9"/>
  <c r="BU227" i="9"/>
  <c r="AX227" i="9" s="1"/>
  <c r="BV227" i="9"/>
  <c r="CG227" i="9"/>
  <c r="CG208" i="9"/>
  <c r="CF208" i="9"/>
  <c r="BV208" i="9"/>
  <c r="BU208" i="9"/>
  <c r="AX208" i="9" s="1"/>
  <c r="CF220" i="9"/>
  <c r="BU220" i="9"/>
  <c r="AX220" i="9" s="1"/>
  <c r="CG220" i="9"/>
  <c r="BV220" i="9"/>
  <c r="CH238" i="9"/>
  <c r="BX238" i="9"/>
  <c r="CF238" i="9"/>
  <c r="BV238" i="9"/>
  <c r="AY238" i="9" s="1"/>
  <c r="BW238" i="9"/>
  <c r="CG238" i="9"/>
  <c r="BY238" i="9"/>
  <c r="CI238" i="9"/>
  <c r="CF226" i="9"/>
  <c r="BU226" i="9"/>
  <c r="AX226" i="9" s="1"/>
  <c r="CG226" i="9"/>
  <c r="BV226" i="9"/>
  <c r="CF217" i="9"/>
  <c r="BU217" i="9"/>
  <c r="CG217" i="9"/>
  <c r="BV217" i="9"/>
  <c r="CG202" i="9"/>
  <c r="CF202" i="9"/>
  <c r="BU202" i="9"/>
  <c r="AX202" i="9" s="1"/>
  <c r="BV202" i="9"/>
  <c r="BV197" i="9"/>
  <c r="AX197" i="9" s="1"/>
  <c r="CF197" i="9"/>
  <c r="CG197" i="9"/>
  <c r="BU197" i="9"/>
  <c r="BQ177" i="9"/>
  <c r="R177" i="9" s="1"/>
  <c r="CC177" i="9"/>
  <c r="BR177" i="9"/>
  <c r="CB177" i="9"/>
  <c r="BR147" i="9"/>
  <c r="CC147" i="9"/>
  <c r="C150" i="9"/>
  <c r="C156" i="9" s="1"/>
  <c r="CB147" i="9"/>
  <c r="BQ147" i="9"/>
  <c r="P147" i="9" s="1"/>
  <c r="BQ359" i="9"/>
  <c r="CC359" i="9"/>
  <c r="CB359" i="9"/>
  <c r="BR359" i="9"/>
  <c r="BQ346" i="9"/>
  <c r="CC346" i="9"/>
  <c r="CB346" i="9"/>
  <c r="BR346" i="9"/>
  <c r="CG305" i="9"/>
  <c r="BU305" i="9"/>
  <c r="CF305" i="9"/>
  <c r="BT305" i="9"/>
  <c r="CH305" i="9"/>
  <c r="BW305" i="9"/>
  <c r="CE305" i="9"/>
  <c r="BV305" i="9"/>
  <c r="AW298" i="9"/>
  <c r="AW295" i="9"/>
  <c r="AY278" i="9"/>
  <c r="CF276" i="9"/>
  <c r="BV276" i="9"/>
  <c r="AY276" i="9" s="1"/>
  <c r="CH276" i="9"/>
  <c r="BX276" i="9"/>
  <c r="CI276" i="9"/>
  <c r="BY276" i="9"/>
  <c r="BW276" i="9"/>
  <c r="CG276" i="9"/>
  <c r="CD337" i="9"/>
  <c r="BS337" i="9"/>
  <c r="W337" i="9" s="1"/>
  <c r="CE337" i="9"/>
  <c r="BT337" i="9"/>
  <c r="CI256" i="9"/>
  <c r="BX256" i="9"/>
  <c r="CH256" i="9"/>
  <c r="BW256" i="9"/>
  <c r="BY256" i="9"/>
  <c r="CF256" i="9"/>
  <c r="CG256" i="9"/>
  <c r="BV256" i="9"/>
  <c r="AY256" i="9" s="1"/>
  <c r="CG307" i="9"/>
  <c r="BU307" i="9"/>
  <c r="CF307" i="9"/>
  <c r="BT307" i="9"/>
  <c r="AW307" i="9" s="1"/>
  <c r="CE307" i="9"/>
  <c r="BV307" i="9"/>
  <c r="BW307" i="9"/>
  <c r="CH307" i="9"/>
  <c r="AY243" i="9"/>
  <c r="CE315" i="9"/>
  <c r="BV315" i="9"/>
  <c r="BS315" i="9"/>
  <c r="AX315" i="9" s="1"/>
  <c r="CG315" i="9"/>
  <c r="CD315" i="9"/>
  <c r="BU315" i="9"/>
  <c r="BT315" i="9"/>
  <c r="CF315" i="9"/>
  <c r="CH292" i="9"/>
  <c r="BU292" i="9"/>
  <c r="CG292" i="9"/>
  <c r="BW292" i="9"/>
  <c r="CE292" i="9"/>
  <c r="BT292" i="9"/>
  <c r="BV292" i="9"/>
  <c r="CF292" i="9"/>
  <c r="CF218" i="9"/>
  <c r="BU218" i="9"/>
  <c r="CG218" i="9"/>
  <c r="BV218" i="9"/>
  <c r="AX213" i="9"/>
  <c r="CI260" i="9"/>
  <c r="BY260" i="9"/>
  <c r="CH260" i="9"/>
  <c r="BX260" i="9"/>
  <c r="BV260" i="9"/>
  <c r="CG260" i="9"/>
  <c r="CF260" i="9"/>
  <c r="BW260" i="9"/>
  <c r="AY260" i="9" s="1"/>
  <c r="CF229" i="9"/>
  <c r="BU229" i="9"/>
  <c r="AX229" i="9" s="1"/>
  <c r="CG229" i="9"/>
  <c r="BV229" i="9"/>
  <c r="CF221" i="9"/>
  <c r="BU221" i="9"/>
  <c r="CG221" i="9"/>
  <c r="BV221" i="9"/>
  <c r="AX221" i="9"/>
  <c r="CG210" i="9"/>
  <c r="CF210" i="9"/>
  <c r="BV210" i="9"/>
  <c r="BU210" i="9"/>
  <c r="AX210" i="9" s="1"/>
  <c r="AN345" i="9"/>
  <c r="AP358" i="9"/>
  <c r="AX217" i="9"/>
  <c r="AX189" i="9"/>
  <c r="CE314" i="9"/>
  <c r="BU314" i="9"/>
  <c r="CD314" i="9"/>
  <c r="BS314" i="9"/>
  <c r="AX314" i="9" s="1"/>
  <c r="CF314" i="9"/>
  <c r="BT314" i="9"/>
  <c r="CG314" i="9"/>
  <c r="BV314" i="9"/>
  <c r="CG206" i="9"/>
  <c r="CF206" i="9"/>
  <c r="BU206" i="9"/>
  <c r="BV206" i="9"/>
  <c r="BU196" i="9"/>
  <c r="AX196" i="9" s="1"/>
  <c r="CG196" i="9"/>
  <c r="CF196" i="9"/>
  <c r="BV196" i="9"/>
  <c r="BU195" i="9"/>
  <c r="AX195" i="9" s="1"/>
  <c r="CG195" i="9"/>
  <c r="CF195" i="9"/>
  <c r="BV195" i="9"/>
  <c r="BU194" i="9"/>
  <c r="AX194" i="9" s="1"/>
  <c r="CG194" i="9"/>
  <c r="CF194" i="9"/>
  <c r="BV194" i="9"/>
  <c r="BU193" i="9"/>
  <c r="AX193" i="9" s="1"/>
  <c r="CG193" i="9"/>
  <c r="CF193" i="9"/>
  <c r="BV193" i="9"/>
  <c r="BU192" i="9"/>
  <c r="AX192" i="9" s="1"/>
  <c r="CG192" i="9"/>
  <c r="CF192" i="9"/>
  <c r="BV192" i="9"/>
  <c r="BU191" i="9"/>
  <c r="AX191" i="9" s="1"/>
  <c r="CG191" i="9"/>
  <c r="CF191" i="9"/>
  <c r="BV191" i="9"/>
  <c r="BU190" i="9"/>
  <c r="AX190" i="9" s="1"/>
  <c r="CG190" i="9"/>
  <c r="CF190" i="9"/>
  <c r="BV190" i="9"/>
  <c r="BU189" i="9"/>
  <c r="CG189" i="9"/>
  <c r="CF189" i="9"/>
  <c r="BV189" i="9"/>
  <c r="BU188" i="9"/>
  <c r="AX188" i="9" s="1"/>
  <c r="CG188" i="9"/>
  <c r="CF188" i="9"/>
  <c r="BV188" i="9"/>
  <c r="BU186" i="9"/>
  <c r="AX186" i="9" s="1"/>
  <c r="CG186" i="9"/>
  <c r="CF186" i="9"/>
  <c r="BV186" i="9"/>
  <c r="BQ180" i="9"/>
  <c r="CC180" i="9"/>
  <c r="BR180" i="9"/>
  <c r="CB180" i="9"/>
  <c r="S164" i="9"/>
  <c r="C169" i="9"/>
  <c r="AN127" i="9"/>
  <c r="S67" i="9"/>
  <c r="P152" i="9"/>
  <c r="V54" i="9"/>
  <c r="V50" i="9"/>
  <c r="V46" i="9"/>
  <c r="V42" i="9"/>
  <c r="V38" i="9"/>
  <c r="AJ119" i="9"/>
  <c r="AN129" i="9"/>
  <c r="AN134" i="9"/>
  <c r="CB93" i="8"/>
  <c r="CC93" i="8"/>
  <c r="BR93" i="8"/>
  <c r="BQ93" i="8"/>
  <c r="AF93" i="8" s="1"/>
  <c r="CB115" i="8"/>
  <c r="CC115" i="8"/>
  <c r="BQ115" i="8"/>
  <c r="BR115" i="8"/>
  <c r="CG218" i="8"/>
  <c r="BV218" i="8"/>
  <c r="BU218" i="8"/>
  <c r="CF218" i="8"/>
  <c r="CB121" i="8"/>
  <c r="BQ121" i="8"/>
  <c r="AJ121" i="8" s="1"/>
  <c r="CC121" i="8"/>
  <c r="BR121" i="8"/>
  <c r="BR164" i="8"/>
  <c r="CC164" i="8"/>
  <c r="C168" i="8"/>
  <c r="CB164" i="8"/>
  <c r="BQ164" i="8"/>
  <c r="S164" i="8" s="1"/>
  <c r="BR174" i="8"/>
  <c r="CC174" i="8"/>
  <c r="CB174" i="8"/>
  <c r="BQ174" i="8"/>
  <c r="CG214" i="8"/>
  <c r="BV214" i="8"/>
  <c r="CF214" i="8"/>
  <c r="BU214" i="8"/>
  <c r="CB99" i="8"/>
  <c r="BQ99" i="8"/>
  <c r="AF99" i="8" s="1"/>
  <c r="CC99" i="8"/>
  <c r="BR99" i="8"/>
  <c r="CB117" i="8"/>
  <c r="BQ117" i="8"/>
  <c r="AJ117" i="8" s="1"/>
  <c r="CC117" i="8"/>
  <c r="BR117" i="8"/>
  <c r="BR162" i="8"/>
  <c r="CC162" i="8"/>
  <c r="CB162" i="8"/>
  <c r="BQ162" i="8"/>
  <c r="S165" i="8"/>
  <c r="BV227" i="8"/>
  <c r="CG227" i="8"/>
  <c r="CF227" i="8"/>
  <c r="BU227" i="8"/>
  <c r="CB91" i="8"/>
  <c r="BQ91" i="8"/>
  <c r="AF91" i="8" s="1"/>
  <c r="CC91" i="8"/>
  <c r="BR91" i="8"/>
  <c r="CB101" i="8"/>
  <c r="CC101" i="8"/>
  <c r="BQ101" i="8"/>
  <c r="AF101" i="8" s="1"/>
  <c r="BR101" i="8"/>
  <c r="CB119" i="8"/>
  <c r="CC119" i="8"/>
  <c r="BR119" i="8"/>
  <c r="BQ119" i="8"/>
  <c r="BS127" i="8"/>
  <c r="CB127" i="8"/>
  <c r="BR127" i="8"/>
  <c r="CD127" i="8"/>
  <c r="BQ127" i="8"/>
  <c r="CC127" i="8"/>
  <c r="BS129" i="8"/>
  <c r="CB129" i="8"/>
  <c r="BR129" i="8"/>
  <c r="CD129" i="8"/>
  <c r="BQ129" i="8"/>
  <c r="AN129" i="8" s="1"/>
  <c r="CC129" i="8"/>
  <c r="BS131" i="8"/>
  <c r="CB131" i="8"/>
  <c r="BR131" i="8"/>
  <c r="CD131" i="8"/>
  <c r="BQ131" i="8"/>
  <c r="CC131" i="8"/>
  <c r="BS133" i="8"/>
  <c r="CB133" i="8"/>
  <c r="BR133" i="8"/>
  <c r="CD133" i="8"/>
  <c r="BQ133" i="8"/>
  <c r="AN133" i="8" s="1"/>
  <c r="CC133" i="8"/>
  <c r="BQ139" i="8"/>
  <c r="CB139" i="8"/>
  <c r="CC139" i="8"/>
  <c r="BR139" i="8"/>
  <c r="CC151" i="8"/>
  <c r="BR151" i="8"/>
  <c r="C155" i="8"/>
  <c r="CB151" i="8"/>
  <c r="BQ151" i="8"/>
  <c r="BS11" i="8"/>
  <c r="CC78" i="8"/>
  <c r="BQ100" i="8"/>
  <c r="BQ118" i="8"/>
  <c r="BQ11" i="8"/>
  <c r="BU11" i="8"/>
  <c r="CE11" i="8"/>
  <c r="BQ12" i="8"/>
  <c r="BU12" i="8"/>
  <c r="CE12" i="8"/>
  <c r="BQ13" i="8"/>
  <c r="BU13" i="8"/>
  <c r="CE13" i="8"/>
  <c r="BQ14" i="8"/>
  <c r="S14" i="8" s="1"/>
  <c r="BU14" i="8"/>
  <c r="CE14" i="8"/>
  <c r="BR69" i="8"/>
  <c r="BQ70" i="8"/>
  <c r="S70" i="8" s="1"/>
  <c r="CC74" i="8"/>
  <c r="BR77" i="8"/>
  <c r="BQ78" i="8"/>
  <c r="S78" i="8" s="1"/>
  <c r="BQ90" i="8"/>
  <c r="CC92" i="8"/>
  <c r="BQ98" i="8"/>
  <c r="CC100" i="8"/>
  <c r="CC114" i="8"/>
  <c r="BQ116" i="8"/>
  <c r="AJ116" i="8" s="1"/>
  <c r="CC118" i="8"/>
  <c r="BQ120" i="8"/>
  <c r="CC122" i="8"/>
  <c r="CD128" i="8"/>
  <c r="CD130" i="8"/>
  <c r="CD132" i="8"/>
  <c r="CD134" i="8"/>
  <c r="BQ141" i="8"/>
  <c r="CB141" i="8"/>
  <c r="CC141" i="8"/>
  <c r="E156" i="8"/>
  <c r="BQ148" i="8"/>
  <c r="CB148" i="8"/>
  <c r="CC148" i="8"/>
  <c r="C154" i="8"/>
  <c r="D169" i="8"/>
  <c r="C161" i="8"/>
  <c r="C167" i="8"/>
  <c r="C173" i="8"/>
  <c r="CB180" i="8"/>
  <c r="BQ180" i="8"/>
  <c r="R180" i="8" s="1"/>
  <c r="CC180" i="8"/>
  <c r="CJ190" i="8"/>
  <c r="BW190" i="8"/>
  <c r="BS190" i="8"/>
  <c r="CH190" i="8"/>
  <c r="CD190" i="8"/>
  <c r="BY190" i="8"/>
  <c r="C190" i="8"/>
  <c r="CJ194" i="8"/>
  <c r="BW194" i="8"/>
  <c r="BS194" i="8"/>
  <c r="CH194" i="8"/>
  <c r="CD194" i="8"/>
  <c r="BY194" i="8"/>
  <c r="C194" i="8"/>
  <c r="C199" i="8"/>
  <c r="CI201" i="8"/>
  <c r="CE201" i="8"/>
  <c r="BZ201" i="8"/>
  <c r="BR201" i="8"/>
  <c r="CK201" i="8"/>
  <c r="CC201" i="8"/>
  <c r="BX201" i="8"/>
  <c r="BT201" i="8"/>
  <c r="C203" i="8"/>
  <c r="CI205" i="8"/>
  <c r="CE205" i="8"/>
  <c r="BZ205" i="8"/>
  <c r="BR205" i="8"/>
  <c r="CK205" i="8"/>
  <c r="CC205" i="8"/>
  <c r="BX205" i="8"/>
  <c r="BT205" i="8"/>
  <c r="C207" i="8"/>
  <c r="C208" i="8"/>
  <c r="BT208" i="8"/>
  <c r="CI211" i="8"/>
  <c r="CE211" i="8"/>
  <c r="BZ211" i="8"/>
  <c r="BR211" i="8"/>
  <c r="CK211" i="8"/>
  <c r="CC211" i="8"/>
  <c r="BX211" i="8"/>
  <c r="BT211" i="8"/>
  <c r="C213" i="8"/>
  <c r="C215" i="8"/>
  <c r="CK216" i="8"/>
  <c r="BZ216" i="8"/>
  <c r="BX216" i="8"/>
  <c r="CI216" i="8"/>
  <c r="CH217" i="8"/>
  <c r="BY217" i="8"/>
  <c r="C217" i="8"/>
  <c r="CJ217" i="8"/>
  <c r="BW217" i="8"/>
  <c r="CD220" i="8"/>
  <c r="BW220" i="8"/>
  <c r="C220" i="8"/>
  <c r="BS220" i="8"/>
  <c r="CD221" i="8"/>
  <c r="BW221" i="8"/>
  <c r="C221" i="8"/>
  <c r="CH221" i="8"/>
  <c r="CG223" i="8"/>
  <c r="CF223" i="8"/>
  <c r="BU223" i="8"/>
  <c r="CI226" i="8"/>
  <c r="CE226" i="8"/>
  <c r="BZ226" i="8"/>
  <c r="BR226" i="8"/>
  <c r="CK226" i="8"/>
  <c r="CC226" i="8"/>
  <c r="BX226" i="8"/>
  <c r="BT226" i="8"/>
  <c r="CB226" i="8"/>
  <c r="BQ226" i="8"/>
  <c r="CE248" i="8"/>
  <c r="BU248" i="8"/>
  <c r="CC248" i="8"/>
  <c r="BS248" i="8"/>
  <c r="C248" i="8"/>
  <c r="BR248" i="8"/>
  <c r="CI250" i="8"/>
  <c r="BY250" i="8"/>
  <c r="CG250" i="8"/>
  <c r="BW250" i="8"/>
  <c r="CH250" i="8"/>
  <c r="BX250" i="8"/>
  <c r="BV250" i="8"/>
  <c r="CE251" i="8"/>
  <c r="BU251" i="8"/>
  <c r="CC251" i="8"/>
  <c r="BS251" i="8"/>
  <c r="C251" i="8"/>
  <c r="CB251" i="8"/>
  <c r="BR251" i="8"/>
  <c r="BR299" i="8"/>
  <c r="C299" i="8"/>
  <c r="CC299" i="8"/>
  <c r="BR11" i="8"/>
  <c r="CB11" i="8"/>
  <c r="BR12" i="8"/>
  <c r="CB12" i="8"/>
  <c r="CF12" i="8"/>
  <c r="BR13" i="8"/>
  <c r="CB13" i="8"/>
  <c r="CF13" i="8"/>
  <c r="BR14" i="8"/>
  <c r="CB14" i="8"/>
  <c r="CF14" i="8"/>
  <c r="BQ36" i="8"/>
  <c r="BU36" i="8"/>
  <c r="CE36" i="8"/>
  <c r="BQ37" i="8"/>
  <c r="V37" i="8" s="1"/>
  <c r="BU37" i="8"/>
  <c r="CE37" i="8"/>
  <c r="BQ38" i="8"/>
  <c r="BU38" i="8"/>
  <c r="CE38" i="8"/>
  <c r="BQ39" i="8"/>
  <c r="BU39" i="8"/>
  <c r="CE39" i="8"/>
  <c r="BQ40" i="8"/>
  <c r="BU40" i="8"/>
  <c r="CE40" i="8"/>
  <c r="BQ41" i="8"/>
  <c r="V41" i="8" s="1"/>
  <c r="BU41" i="8"/>
  <c r="CE41" i="8"/>
  <c r="BQ42" i="8"/>
  <c r="BU42" i="8"/>
  <c r="CE42" i="8"/>
  <c r="BQ43" i="8"/>
  <c r="BU43" i="8"/>
  <c r="CE43" i="8"/>
  <c r="BQ44" i="8"/>
  <c r="BU44" i="8"/>
  <c r="CE44" i="8"/>
  <c r="BQ45" i="8"/>
  <c r="V45" i="8" s="1"/>
  <c r="BU45" i="8"/>
  <c r="CE45" i="8"/>
  <c r="BQ46" i="8"/>
  <c r="BU46" i="8"/>
  <c r="CE46" i="8"/>
  <c r="BQ47" i="8"/>
  <c r="BU47" i="8"/>
  <c r="CE47" i="8"/>
  <c r="BQ48" i="8"/>
  <c r="BU48" i="8"/>
  <c r="CE48" i="8"/>
  <c r="BQ49" i="8"/>
  <c r="V49" i="8" s="1"/>
  <c r="BU49" i="8"/>
  <c r="CE49" i="8"/>
  <c r="BQ50" i="8"/>
  <c r="BU50" i="8"/>
  <c r="CE50" i="8"/>
  <c r="BQ51" i="8"/>
  <c r="BU51" i="8"/>
  <c r="CE51" i="8"/>
  <c r="BQ52" i="8"/>
  <c r="BU52" i="8"/>
  <c r="CE52" i="8"/>
  <c r="BQ53" i="8"/>
  <c r="V53" i="8" s="1"/>
  <c r="BU53" i="8"/>
  <c r="CE53" i="8"/>
  <c r="BQ54" i="8"/>
  <c r="BU54" i="8"/>
  <c r="CE54" i="8"/>
  <c r="BQ55" i="8"/>
  <c r="BU55" i="8"/>
  <c r="CE55" i="8"/>
  <c r="BQ60" i="8"/>
  <c r="S60" i="8" s="1"/>
  <c r="BQ62" i="8"/>
  <c r="S62" i="8" s="1"/>
  <c r="BQ64" i="8"/>
  <c r="S64" i="8" s="1"/>
  <c r="BQ66" i="8"/>
  <c r="S66" i="8" s="1"/>
  <c r="CC68" i="8"/>
  <c r="CB69" i="8"/>
  <c r="CB70" i="8"/>
  <c r="BR71" i="8"/>
  <c r="S71" i="8" s="1"/>
  <c r="BQ72" i="8"/>
  <c r="S72" i="8" s="1"/>
  <c r="BQ73" i="8"/>
  <c r="S73" i="8" s="1"/>
  <c r="CC76" i="8"/>
  <c r="CB77" i="8"/>
  <c r="CB78" i="8"/>
  <c r="BR79" i="8"/>
  <c r="S79" i="8" s="1"/>
  <c r="BR90" i="8"/>
  <c r="BR98" i="8"/>
  <c r="C108" i="8"/>
  <c r="BR116" i="8"/>
  <c r="BR120" i="8"/>
  <c r="BQ142" i="8"/>
  <c r="AS142" i="8" s="1"/>
  <c r="CB142" i="8"/>
  <c r="CC142" i="8"/>
  <c r="BQ149" i="8"/>
  <c r="P149" i="8" s="1"/>
  <c r="CB149" i="8"/>
  <c r="CC149" i="8"/>
  <c r="CB177" i="8"/>
  <c r="BQ177" i="8"/>
  <c r="R177" i="8" s="1"/>
  <c r="CC177" i="8"/>
  <c r="CJ186" i="8"/>
  <c r="BW186" i="8"/>
  <c r="BS186" i="8"/>
  <c r="CH186" i="8"/>
  <c r="CD186" i="8"/>
  <c r="BY186" i="8"/>
  <c r="C186" i="8"/>
  <c r="CJ191" i="8"/>
  <c r="BW191" i="8"/>
  <c r="BS191" i="8"/>
  <c r="CH191" i="8"/>
  <c r="CD191" i="8"/>
  <c r="BY191" i="8"/>
  <c r="C191" i="8"/>
  <c r="CJ195" i="8"/>
  <c r="BW195" i="8"/>
  <c r="BS195" i="8"/>
  <c r="CH195" i="8"/>
  <c r="CD195" i="8"/>
  <c r="BY195" i="8"/>
  <c r="C195" i="8"/>
  <c r="CI198" i="8"/>
  <c r="CE198" i="8"/>
  <c r="BZ198" i="8"/>
  <c r="BR198" i="8"/>
  <c r="CK198" i="8"/>
  <c r="CC198" i="8"/>
  <c r="BX198" i="8"/>
  <c r="BT198" i="8"/>
  <c r="C200" i="8"/>
  <c r="BQ201" i="8"/>
  <c r="CI202" i="8"/>
  <c r="CE202" i="8"/>
  <c r="BZ202" i="8"/>
  <c r="BR202" i="8"/>
  <c r="AX202" i="8" s="1"/>
  <c r="CK202" i="8"/>
  <c r="CC202" i="8"/>
  <c r="BX202" i="8"/>
  <c r="BT202" i="8"/>
  <c r="C204" i="8"/>
  <c r="BQ205" i="8"/>
  <c r="CI206" i="8"/>
  <c r="CE206" i="8"/>
  <c r="BZ206" i="8"/>
  <c r="BR206" i="8"/>
  <c r="CK206" i="8"/>
  <c r="CC206" i="8"/>
  <c r="BX206" i="8"/>
  <c r="BT206" i="8"/>
  <c r="C209" i="8"/>
  <c r="C210" i="8"/>
  <c r="BT210" i="8"/>
  <c r="BQ211" i="8"/>
  <c r="CI212" i="8"/>
  <c r="CE212" i="8"/>
  <c r="BZ212" i="8"/>
  <c r="BR212" i="8"/>
  <c r="CK212" i="8"/>
  <c r="CC212" i="8"/>
  <c r="BX212" i="8"/>
  <c r="BT212" i="8"/>
  <c r="CE216" i="8"/>
  <c r="CH220" i="8"/>
  <c r="BY221" i="8"/>
  <c r="CJ221" i="8"/>
  <c r="BV223" i="8"/>
  <c r="CG225" i="8"/>
  <c r="CF225" i="8"/>
  <c r="BU225" i="8"/>
  <c r="CG238" i="8"/>
  <c r="BW238" i="8"/>
  <c r="CI238" i="8"/>
  <c r="BY238" i="8"/>
  <c r="CH238" i="8"/>
  <c r="BX238" i="8"/>
  <c r="CF238" i="8"/>
  <c r="BV238" i="8"/>
  <c r="C274" i="8"/>
  <c r="CD274" i="8"/>
  <c r="BT274" i="8"/>
  <c r="C276" i="8"/>
  <c r="CD276" i="8"/>
  <c r="BT276" i="8"/>
  <c r="CC11" i="8"/>
  <c r="BS12" i="8"/>
  <c r="CC12" i="8"/>
  <c r="BS13" i="8"/>
  <c r="CC13" i="8"/>
  <c r="BS14" i="8"/>
  <c r="CC14" i="8"/>
  <c r="CC70" i="8"/>
  <c r="BQ92" i="8"/>
  <c r="BQ114" i="8"/>
  <c r="CC128" i="8"/>
  <c r="BQ128" i="8"/>
  <c r="AN128" i="8" s="1"/>
  <c r="BS128" i="8"/>
  <c r="CC130" i="8"/>
  <c r="BQ130" i="8"/>
  <c r="BS130" i="8"/>
  <c r="CC132" i="8"/>
  <c r="BQ132" i="8"/>
  <c r="BS132" i="8"/>
  <c r="CC134" i="8"/>
  <c r="BQ134" i="8"/>
  <c r="AN134" i="8" s="1"/>
  <c r="BS134" i="8"/>
  <c r="BQ143" i="8"/>
  <c r="AS143" i="8" s="1"/>
  <c r="CB143" i="8"/>
  <c r="CC143" i="8"/>
  <c r="CC152" i="8"/>
  <c r="BR152" i="8"/>
  <c r="P152" i="8" s="1"/>
  <c r="CB152" i="8"/>
  <c r="BR165" i="8"/>
  <c r="CC165" i="8"/>
  <c r="CB165" i="8"/>
  <c r="BR175" i="8"/>
  <c r="R175" i="8" s="1"/>
  <c r="CC175" i="8"/>
  <c r="CB175" i="8"/>
  <c r="CB178" i="8"/>
  <c r="BQ178" i="8"/>
  <c r="R178" i="8" s="1"/>
  <c r="CC178" i="8"/>
  <c r="CJ188" i="8"/>
  <c r="BW188" i="8"/>
  <c r="BS188" i="8"/>
  <c r="CH188" i="8"/>
  <c r="CD188" i="8"/>
  <c r="BY188" i="8"/>
  <c r="C188" i="8"/>
  <c r="CJ192" i="8"/>
  <c r="BW192" i="8"/>
  <c r="BS192" i="8"/>
  <c r="CH192" i="8"/>
  <c r="CD192" i="8"/>
  <c r="BY192" i="8"/>
  <c r="C192" i="8"/>
  <c r="CJ196" i="8"/>
  <c r="BW196" i="8"/>
  <c r="BS196" i="8"/>
  <c r="CH196" i="8"/>
  <c r="CD196" i="8"/>
  <c r="BY196" i="8"/>
  <c r="C196" i="8"/>
  <c r="CI199" i="8"/>
  <c r="CE199" i="8"/>
  <c r="BZ199" i="8"/>
  <c r="BR199" i="8"/>
  <c r="CK199" i="8"/>
  <c r="CC199" i="8"/>
  <c r="BX199" i="8"/>
  <c r="BT199" i="8"/>
  <c r="BV201" i="8"/>
  <c r="CG201" i="8"/>
  <c r="CI203" i="8"/>
  <c r="CE203" i="8"/>
  <c r="BZ203" i="8"/>
  <c r="BR203" i="8"/>
  <c r="CK203" i="8"/>
  <c r="CC203" i="8"/>
  <c r="BX203" i="8"/>
  <c r="BT203" i="8"/>
  <c r="BV205" i="8"/>
  <c r="CG205" i="8"/>
  <c r="AX206" i="8"/>
  <c r="CK207" i="8"/>
  <c r="CB207" i="8"/>
  <c r="CI207" i="8"/>
  <c r="CE207" i="8"/>
  <c r="BX207" i="8"/>
  <c r="CI208" i="8"/>
  <c r="CE208" i="8"/>
  <c r="CK208" i="8"/>
  <c r="CB208" i="8"/>
  <c r="BX208" i="8"/>
  <c r="BV211" i="8"/>
  <c r="CG211" i="8"/>
  <c r="CI213" i="8"/>
  <c r="CE213" i="8"/>
  <c r="BZ213" i="8"/>
  <c r="BR213" i="8"/>
  <c r="CK213" i="8"/>
  <c r="CC213" i="8"/>
  <c r="BX213" i="8"/>
  <c r="BT213" i="8"/>
  <c r="CK215" i="8"/>
  <c r="CC215" i="8"/>
  <c r="BX215" i="8"/>
  <c r="BT215" i="8"/>
  <c r="CE215" i="8"/>
  <c r="CB215" i="8"/>
  <c r="BQ215" i="8"/>
  <c r="BZ215" i="8"/>
  <c r="CG216" i="8"/>
  <c r="BV216" i="8"/>
  <c r="CF216" i="8"/>
  <c r="BU216" i="8"/>
  <c r="CD219" i="8"/>
  <c r="BW219" i="8"/>
  <c r="C219" i="8"/>
  <c r="CH219" i="8"/>
  <c r="CJ222" i="8"/>
  <c r="CD222" i="8"/>
  <c r="BW222" i="8"/>
  <c r="C222" i="8"/>
  <c r="BS222" i="8"/>
  <c r="CI227" i="8"/>
  <c r="CE227" i="8"/>
  <c r="BZ227" i="8"/>
  <c r="BR227" i="8"/>
  <c r="CK227" i="8"/>
  <c r="CC227" i="8"/>
  <c r="BX227" i="8"/>
  <c r="BT227" i="8"/>
  <c r="BQ227" i="8"/>
  <c r="CB227" i="8"/>
  <c r="BV228" i="8"/>
  <c r="CG228" i="8"/>
  <c r="CF228" i="8"/>
  <c r="BU228" i="8"/>
  <c r="CI229" i="8"/>
  <c r="CE229" i="8"/>
  <c r="BZ229" i="8"/>
  <c r="BR229" i="8"/>
  <c r="CK229" i="8"/>
  <c r="CC229" i="8"/>
  <c r="BX229" i="8"/>
  <c r="BT229" i="8"/>
  <c r="CB229" i="8"/>
  <c r="C229" i="8"/>
  <c r="BQ229" i="8"/>
  <c r="CG242" i="8"/>
  <c r="BW242" i="8"/>
  <c r="CI242" i="8"/>
  <c r="BY242" i="8"/>
  <c r="CH242" i="8"/>
  <c r="BX242" i="8"/>
  <c r="CF242" i="8"/>
  <c r="BV242" i="8"/>
  <c r="CI246" i="8"/>
  <c r="BY246" i="8"/>
  <c r="CG246" i="8"/>
  <c r="BW246" i="8"/>
  <c r="CH246" i="8"/>
  <c r="BX246" i="8"/>
  <c r="BV246" i="8"/>
  <c r="CE247" i="8"/>
  <c r="BU247" i="8"/>
  <c r="CC247" i="8"/>
  <c r="BS247" i="8"/>
  <c r="C247" i="8"/>
  <c r="CB247" i="8"/>
  <c r="BR247" i="8"/>
  <c r="CE252" i="8"/>
  <c r="BU252" i="8"/>
  <c r="CC252" i="8"/>
  <c r="BS252" i="8"/>
  <c r="C252" i="8"/>
  <c r="BR252" i="8"/>
  <c r="C268" i="8"/>
  <c r="CD268" i="8"/>
  <c r="BT268" i="8"/>
  <c r="CB318" i="8"/>
  <c r="BQ318" i="8"/>
  <c r="BQ349" i="8"/>
  <c r="CB349" i="8"/>
  <c r="BR349" i="8"/>
  <c r="CC349" i="8"/>
  <c r="BT11" i="8"/>
  <c r="CD11" i="8"/>
  <c r="BT12" i="8"/>
  <c r="BT13" i="8"/>
  <c r="BT14" i="8"/>
  <c r="BS36" i="8"/>
  <c r="BS37" i="8"/>
  <c r="BS38" i="8"/>
  <c r="BS39" i="8"/>
  <c r="BS40" i="8"/>
  <c r="BS41" i="8"/>
  <c r="BS42" i="8"/>
  <c r="BS43" i="8"/>
  <c r="BS44" i="8"/>
  <c r="BS45" i="8"/>
  <c r="BS46" i="8"/>
  <c r="BS47" i="8"/>
  <c r="BS48" i="8"/>
  <c r="BS49" i="8"/>
  <c r="BS50" i="8"/>
  <c r="BS51" i="8"/>
  <c r="BS52" i="8"/>
  <c r="BS53" i="8"/>
  <c r="BS54" i="8"/>
  <c r="BS55" i="8"/>
  <c r="BQ69" i="8"/>
  <c r="CC72" i="8"/>
  <c r="CB73" i="8"/>
  <c r="CB74" i="8"/>
  <c r="BQ77" i="8"/>
  <c r="BR92" i="8"/>
  <c r="BR100" i="8"/>
  <c r="BR114" i="8"/>
  <c r="BR118" i="8"/>
  <c r="BR122" i="8"/>
  <c r="AJ122" i="8" s="1"/>
  <c r="CB128" i="8"/>
  <c r="CB130" i="8"/>
  <c r="CB132" i="8"/>
  <c r="CB134" i="8"/>
  <c r="BQ140" i="8"/>
  <c r="AS140" i="8" s="1"/>
  <c r="CB140" i="8"/>
  <c r="CC140" i="8"/>
  <c r="BR141" i="8"/>
  <c r="C150" i="8"/>
  <c r="C156" i="8" s="1"/>
  <c r="BQ147" i="8"/>
  <c r="P147" i="8" s="1"/>
  <c r="CB147" i="8"/>
  <c r="CC147" i="8"/>
  <c r="BR148" i="8"/>
  <c r="CC153" i="8"/>
  <c r="BR153" i="8"/>
  <c r="P153" i="8" s="1"/>
  <c r="CB153" i="8"/>
  <c r="BR160" i="8"/>
  <c r="S160" i="8" s="1"/>
  <c r="CC160" i="8"/>
  <c r="CB160" i="8"/>
  <c r="BR166" i="8"/>
  <c r="S166" i="8" s="1"/>
  <c r="CC166" i="8"/>
  <c r="CB166" i="8"/>
  <c r="CB179" i="8"/>
  <c r="BQ179" i="8"/>
  <c r="R179" i="8" s="1"/>
  <c r="CC179" i="8"/>
  <c r="BR180" i="8"/>
  <c r="CJ189" i="8"/>
  <c r="BW189" i="8"/>
  <c r="BS189" i="8"/>
  <c r="CH189" i="8"/>
  <c r="CD189" i="8"/>
  <c r="BY189" i="8"/>
  <c r="C189" i="8"/>
  <c r="CJ193" i="8"/>
  <c r="BW193" i="8"/>
  <c r="BS193" i="8"/>
  <c r="CH193" i="8"/>
  <c r="CD193" i="8"/>
  <c r="BY193" i="8"/>
  <c r="C193" i="8"/>
  <c r="CB197" i="8"/>
  <c r="CK197" i="8"/>
  <c r="CE197" i="8"/>
  <c r="BX197" i="8"/>
  <c r="BR197" i="8"/>
  <c r="C197" i="8"/>
  <c r="BZ197" i="8"/>
  <c r="BV198" i="8"/>
  <c r="AX198" i="8" s="1"/>
  <c r="CG198" i="8"/>
  <c r="BQ199" i="8"/>
  <c r="CI200" i="8"/>
  <c r="CE200" i="8"/>
  <c r="BZ200" i="8"/>
  <c r="BR200" i="8"/>
  <c r="CK200" i="8"/>
  <c r="CC200" i="8"/>
  <c r="BX200" i="8"/>
  <c r="BT200" i="8"/>
  <c r="BU201" i="8"/>
  <c r="BV202" i="8"/>
  <c r="CG202" i="8"/>
  <c r="BQ203" i="8"/>
  <c r="CI204" i="8"/>
  <c r="CE204" i="8"/>
  <c r="BZ204" i="8"/>
  <c r="BR204" i="8"/>
  <c r="CK204" i="8"/>
  <c r="CC204" i="8"/>
  <c r="BX204" i="8"/>
  <c r="BT204" i="8"/>
  <c r="BU205" i="8"/>
  <c r="BV206" i="8"/>
  <c r="CG206" i="8"/>
  <c r="BQ207" i="8"/>
  <c r="BZ207" i="8"/>
  <c r="BQ208" i="8"/>
  <c r="CK209" i="8"/>
  <c r="CB209" i="8"/>
  <c r="CI209" i="8"/>
  <c r="CE209" i="8"/>
  <c r="BX209" i="8"/>
  <c r="CI210" i="8"/>
  <c r="CE210" i="8"/>
  <c r="CK210" i="8"/>
  <c r="CB210" i="8"/>
  <c r="BX210" i="8"/>
  <c r="BU211" i="8"/>
  <c r="BV212" i="8"/>
  <c r="AX212" i="8" s="1"/>
  <c r="CG212" i="8"/>
  <c r="BQ213" i="8"/>
  <c r="CK214" i="8"/>
  <c r="CC214" i="8"/>
  <c r="BX214" i="8"/>
  <c r="CB214" i="8"/>
  <c r="BR214" i="8"/>
  <c r="CE214" i="8"/>
  <c r="BT214" i="8"/>
  <c r="AX214" i="8" s="1"/>
  <c r="CI214" i="8"/>
  <c r="BR215" i="8"/>
  <c r="CK218" i="8"/>
  <c r="BZ218" i="8"/>
  <c r="CI218" i="8"/>
  <c r="BX218" i="8"/>
  <c r="CE218" i="8"/>
  <c r="BY219" i="8"/>
  <c r="CJ219" i="8"/>
  <c r="CJ220" i="8"/>
  <c r="BS221" i="8"/>
  <c r="CH222" i="8"/>
  <c r="CK224" i="8"/>
  <c r="CC224" i="8"/>
  <c r="BX224" i="8"/>
  <c r="BT224" i="8"/>
  <c r="CI224" i="8"/>
  <c r="BR224" i="8"/>
  <c r="CB224" i="8"/>
  <c r="BQ224" i="8"/>
  <c r="CE224" i="8"/>
  <c r="CI230" i="8"/>
  <c r="CE230" i="8"/>
  <c r="BZ230" i="8"/>
  <c r="BR230" i="8"/>
  <c r="CK230" i="8"/>
  <c r="CC230" i="8"/>
  <c r="BX230" i="8"/>
  <c r="BT230" i="8"/>
  <c r="CB230" i="8"/>
  <c r="C230" i="8"/>
  <c r="BQ230" i="8"/>
  <c r="CE303" i="8"/>
  <c r="CF303" i="8"/>
  <c r="BW303" i="8"/>
  <c r="BV303" i="8"/>
  <c r="CH303" i="8"/>
  <c r="BU303" i="8"/>
  <c r="BT303" i="8"/>
  <c r="CG303" i="8"/>
  <c r="BQ186" i="8"/>
  <c r="BQ188" i="8"/>
  <c r="BQ189" i="8"/>
  <c r="BQ190" i="8"/>
  <c r="BQ191" i="8"/>
  <c r="BQ192" i="8"/>
  <c r="BQ193" i="8"/>
  <c r="BQ194" i="8"/>
  <c r="BQ195" i="8"/>
  <c r="BQ196" i="8"/>
  <c r="BY207" i="8"/>
  <c r="BS208" i="8"/>
  <c r="BY209" i="8"/>
  <c r="BS210" i="8"/>
  <c r="BY214" i="8"/>
  <c r="CJ214" i="8"/>
  <c r="CH215" i="8"/>
  <c r="CK217" i="8"/>
  <c r="BZ217" i="8"/>
  <c r="CE217" i="8"/>
  <c r="BS218" i="8"/>
  <c r="BR219" i="8"/>
  <c r="CK220" i="8"/>
  <c r="CC220" i="8"/>
  <c r="BX220" i="8"/>
  <c r="BT220" i="8"/>
  <c r="BZ220" i="8"/>
  <c r="BR221" i="8"/>
  <c r="CK222" i="8"/>
  <c r="CC222" i="8"/>
  <c r="BX222" i="8"/>
  <c r="BT222" i="8"/>
  <c r="CI222" i="8"/>
  <c r="BZ222" i="8"/>
  <c r="CG239" i="8"/>
  <c r="BW239" i="8"/>
  <c r="CI239" i="8"/>
  <c r="BY239" i="8"/>
  <c r="CH239" i="8"/>
  <c r="BX239" i="8"/>
  <c r="BV239" i="8"/>
  <c r="CC240" i="8"/>
  <c r="BS240" i="8"/>
  <c r="CE240" i="8"/>
  <c r="BU240" i="8"/>
  <c r="C240" i="8"/>
  <c r="CB240" i="8"/>
  <c r="BR240" i="8"/>
  <c r="CC241" i="8"/>
  <c r="BS241" i="8"/>
  <c r="CE241" i="8"/>
  <c r="BU241" i="8"/>
  <c r="C241" i="8"/>
  <c r="CB241" i="8"/>
  <c r="CD253" i="8"/>
  <c r="BT253" i="8"/>
  <c r="C253" i="8"/>
  <c r="CD256" i="8"/>
  <c r="C256" i="8"/>
  <c r="BT256" i="8"/>
  <c r="CB284" i="8"/>
  <c r="BQ284" i="8"/>
  <c r="CD284" i="8"/>
  <c r="BS284" i="8"/>
  <c r="CC284" i="8"/>
  <c r="BR284" i="8"/>
  <c r="CE293" i="8"/>
  <c r="BV293" i="8"/>
  <c r="CG293" i="8"/>
  <c r="BT293" i="8"/>
  <c r="CF293" i="8"/>
  <c r="BU293" i="8"/>
  <c r="BW293" i="8"/>
  <c r="AW293" i="8" s="1"/>
  <c r="BS207" i="8"/>
  <c r="BS209" i="8"/>
  <c r="BS215" i="8"/>
  <c r="BY215" i="8"/>
  <c r="AX216" i="8"/>
  <c r="CK219" i="8"/>
  <c r="CC219" i="8"/>
  <c r="BX219" i="8"/>
  <c r="BT219" i="8"/>
  <c r="BZ219" i="8"/>
  <c r="CK221" i="8"/>
  <c r="CC221" i="8"/>
  <c r="BX221" i="8"/>
  <c r="BT221" i="8"/>
  <c r="BZ221" i="8"/>
  <c r="CD224" i="8"/>
  <c r="BW224" i="8"/>
  <c r="C224" i="8"/>
  <c r="CJ224" i="8"/>
  <c r="CJ226" i="8"/>
  <c r="BS226" i="8"/>
  <c r="C226" i="8"/>
  <c r="BW226" i="8"/>
  <c r="CH226" i="8"/>
  <c r="CG234" i="8"/>
  <c r="BW234" i="8"/>
  <c r="CI234" i="8"/>
  <c r="BY234" i="8"/>
  <c r="CH234" i="8"/>
  <c r="BX234" i="8"/>
  <c r="BV234" i="8"/>
  <c r="CC236" i="8"/>
  <c r="BS236" i="8"/>
  <c r="CE236" i="8"/>
  <c r="BU236" i="8"/>
  <c r="C236" i="8"/>
  <c r="CB236" i="8"/>
  <c r="BR236" i="8"/>
  <c r="CC237" i="8"/>
  <c r="BS237" i="8"/>
  <c r="CE237" i="8"/>
  <c r="BU237" i="8"/>
  <c r="C237" i="8"/>
  <c r="CB237" i="8"/>
  <c r="CG243" i="8"/>
  <c r="BW243" i="8"/>
  <c r="CI243" i="8"/>
  <c r="BY243" i="8"/>
  <c r="CH243" i="8"/>
  <c r="BX243" i="8"/>
  <c r="BV243" i="8"/>
  <c r="CC244" i="8"/>
  <c r="BS244" i="8"/>
  <c r="CE244" i="8"/>
  <c r="BU244" i="8"/>
  <c r="C244" i="8"/>
  <c r="CB244" i="8"/>
  <c r="BR244" i="8"/>
  <c r="CI249" i="8"/>
  <c r="BY249" i="8"/>
  <c r="CG249" i="8"/>
  <c r="BW249" i="8"/>
  <c r="CH249" i="8"/>
  <c r="BX249" i="8"/>
  <c r="CF249" i="8"/>
  <c r="BV249" i="8"/>
  <c r="C260" i="8"/>
  <c r="CD260" i="8"/>
  <c r="BT260" i="8"/>
  <c r="BT266" i="8"/>
  <c r="C266" i="8"/>
  <c r="CD266" i="8"/>
  <c r="CC302" i="8"/>
  <c r="BR302" i="8"/>
  <c r="BQ345" i="8"/>
  <c r="AN345" i="8" s="1"/>
  <c r="CB345" i="8"/>
  <c r="BR345" i="8"/>
  <c r="CC345" i="8"/>
  <c r="CC234" i="8"/>
  <c r="BS234" i="8"/>
  <c r="CE234" i="8"/>
  <c r="BU234" i="8"/>
  <c r="CC239" i="8"/>
  <c r="BS239" i="8"/>
  <c r="CE239" i="8"/>
  <c r="BU239" i="8"/>
  <c r="CC243" i="8"/>
  <c r="BS243" i="8"/>
  <c r="CE243" i="8"/>
  <c r="BU243" i="8"/>
  <c r="CI245" i="8"/>
  <c r="BY245" i="8"/>
  <c r="CG245" i="8"/>
  <c r="BW245" i="8"/>
  <c r="BV245" i="8"/>
  <c r="CF245" i="8"/>
  <c r="CE246" i="8"/>
  <c r="BU246" i="8"/>
  <c r="CC246" i="8"/>
  <c r="BS246" i="8"/>
  <c r="CE250" i="8"/>
  <c r="BU250" i="8"/>
  <c r="CC250" i="8"/>
  <c r="BS250" i="8"/>
  <c r="CD254" i="8"/>
  <c r="BT254" i="8"/>
  <c r="C254" i="8"/>
  <c r="C262" i="8"/>
  <c r="CD262" i="8"/>
  <c r="BT262" i="8"/>
  <c r="C270" i="8"/>
  <c r="CD270" i="8"/>
  <c r="BT270" i="8"/>
  <c r="C278" i="8"/>
  <c r="CD278" i="8"/>
  <c r="BT278" i="8"/>
  <c r="CG295" i="8"/>
  <c r="BT295" i="8"/>
  <c r="CE295" i="8"/>
  <c r="BV295" i="8"/>
  <c r="CF295" i="8"/>
  <c r="BU295" i="8"/>
  <c r="CH295" i="8"/>
  <c r="CK223" i="8"/>
  <c r="CC223" i="8"/>
  <c r="BX223" i="8"/>
  <c r="BT223" i="8"/>
  <c r="AX223" i="8" s="1"/>
  <c r="BZ223" i="8"/>
  <c r="CK225" i="8"/>
  <c r="CC225" i="8"/>
  <c r="BX225" i="8"/>
  <c r="BT225" i="8"/>
  <c r="AX225" i="8" s="1"/>
  <c r="BZ225" i="8"/>
  <c r="CI228" i="8"/>
  <c r="CE228" i="8"/>
  <c r="BZ228" i="8"/>
  <c r="BR228" i="8"/>
  <c r="AX228" i="8" s="1"/>
  <c r="CK228" i="8"/>
  <c r="CC228" i="8"/>
  <c r="BX228" i="8"/>
  <c r="BT228" i="8"/>
  <c r="BR234" i="8"/>
  <c r="CB234" i="8"/>
  <c r="CC238" i="8"/>
  <c r="BS238" i="8"/>
  <c r="CE238" i="8"/>
  <c r="BU238" i="8"/>
  <c r="AY238" i="8" s="1"/>
  <c r="BR239" i="8"/>
  <c r="AY239" i="8" s="1"/>
  <c r="CB239" i="8"/>
  <c r="CC242" i="8"/>
  <c r="BS242" i="8"/>
  <c r="AY242" i="8" s="1"/>
  <c r="CE242" i="8"/>
  <c r="BU242" i="8"/>
  <c r="BR243" i="8"/>
  <c r="CB243" i="8"/>
  <c r="BX245" i="8"/>
  <c r="CH245" i="8"/>
  <c r="BR246" i="8"/>
  <c r="CB246" i="8"/>
  <c r="CE249" i="8"/>
  <c r="BU249" i="8"/>
  <c r="CC249" i="8"/>
  <c r="BS249" i="8"/>
  <c r="AY249" i="8" s="1"/>
  <c r="BR250" i="8"/>
  <c r="AY250" i="8" s="1"/>
  <c r="CB250" i="8"/>
  <c r="CD257" i="8"/>
  <c r="C257" i="8"/>
  <c r="BT257" i="8"/>
  <c r="BT264" i="8"/>
  <c r="C264" i="8"/>
  <c r="CD264" i="8"/>
  <c r="C272" i="8"/>
  <c r="CD272" i="8"/>
  <c r="BT272" i="8"/>
  <c r="CB286" i="8"/>
  <c r="BQ286" i="8"/>
  <c r="AP286" i="8" s="1"/>
  <c r="CD286" i="8"/>
  <c r="BS286" i="8"/>
  <c r="BR286" i="8"/>
  <c r="CC286" i="8"/>
  <c r="CE286" i="8"/>
  <c r="BW295" i="8"/>
  <c r="BR320" i="8"/>
  <c r="C320" i="8"/>
  <c r="CC320" i="8"/>
  <c r="C323" i="8"/>
  <c r="BR323" i="8"/>
  <c r="CC323" i="8"/>
  <c r="BR245" i="8"/>
  <c r="CC245" i="8"/>
  <c r="CD255" i="8"/>
  <c r="C255" i="8"/>
  <c r="BT255" i="8"/>
  <c r="CD258" i="8"/>
  <c r="C258" i="8"/>
  <c r="C261" i="8"/>
  <c r="CD261" i="8"/>
  <c r="BT261" i="8"/>
  <c r="BT265" i="8"/>
  <c r="C265" i="8"/>
  <c r="CD265" i="8"/>
  <c r="C269" i="8"/>
  <c r="CD269" i="8"/>
  <c r="BT269" i="8"/>
  <c r="C273" i="8"/>
  <c r="CD273" i="8"/>
  <c r="BT273" i="8"/>
  <c r="C277" i="8"/>
  <c r="CD277" i="8"/>
  <c r="BT277" i="8"/>
  <c r="CB285" i="8"/>
  <c r="BQ285" i="8"/>
  <c r="AP285" i="8" s="1"/>
  <c r="CD285" i="8"/>
  <c r="BS285" i="8"/>
  <c r="BT285" i="8"/>
  <c r="BR294" i="8"/>
  <c r="C294" i="8"/>
  <c r="CC294" i="8"/>
  <c r="AW303" i="8"/>
  <c r="CB316" i="8"/>
  <c r="BQ316" i="8"/>
  <c r="CF319" i="8"/>
  <c r="BV319" i="8"/>
  <c r="CG319" i="8"/>
  <c r="BU319" i="8"/>
  <c r="CE319" i="8"/>
  <c r="BT319" i="8"/>
  <c r="CD319" i="8"/>
  <c r="BR324" i="8"/>
  <c r="C324" i="8"/>
  <c r="CC324" i="8"/>
  <c r="CC330" i="8"/>
  <c r="C330" i="8"/>
  <c r="BR330" i="8"/>
  <c r="BU245" i="8"/>
  <c r="C259" i="8"/>
  <c r="CD259" i="8"/>
  <c r="BT259" i="8"/>
  <c r="C263" i="8"/>
  <c r="CD263" i="8"/>
  <c r="BT263" i="8"/>
  <c r="C267" i="8"/>
  <c r="CD267" i="8"/>
  <c r="BT267" i="8"/>
  <c r="C271" i="8"/>
  <c r="CD271" i="8"/>
  <c r="BT271" i="8"/>
  <c r="C275" i="8"/>
  <c r="CD275" i="8"/>
  <c r="BT275" i="8"/>
  <c r="CB283" i="8"/>
  <c r="BQ283" i="8"/>
  <c r="CD283" i="8"/>
  <c r="BS283" i="8"/>
  <c r="BT283" i="8"/>
  <c r="CC292" i="8"/>
  <c r="BR292" i="8"/>
  <c r="C292" i="8"/>
  <c r="CC296" i="8"/>
  <c r="BR296" i="8"/>
  <c r="C296" i="8"/>
  <c r="CH298" i="8"/>
  <c r="BU298" i="8"/>
  <c r="CF298" i="8"/>
  <c r="BV298" i="8"/>
  <c r="BT298" i="8"/>
  <c r="AW298" i="8" s="1"/>
  <c r="CG298" i="8"/>
  <c r="BR300" i="8"/>
  <c r="C300" i="8"/>
  <c r="CC300" i="8"/>
  <c r="CE305" i="8"/>
  <c r="BW305" i="8"/>
  <c r="BU305" i="8"/>
  <c r="CH305" i="8"/>
  <c r="BT305" i="8"/>
  <c r="CG305" i="8"/>
  <c r="BV305" i="8"/>
  <c r="AX319" i="8"/>
  <c r="BQ358" i="8"/>
  <c r="AP358" i="8" s="1"/>
  <c r="CB358" i="8"/>
  <c r="BR358" i="8"/>
  <c r="BR256" i="8"/>
  <c r="BR258" i="8"/>
  <c r="BV297" i="8"/>
  <c r="CC301" i="8"/>
  <c r="C302" i="8"/>
  <c r="BS302" i="8"/>
  <c r="CD302" i="8"/>
  <c r="CC306" i="8"/>
  <c r="BR306" i="8"/>
  <c r="CE307" i="8"/>
  <c r="BW307" i="8"/>
  <c r="CH307" i="8"/>
  <c r="BT307" i="8"/>
  <c r="AW307" i="8" s="1"/>
  <c r="CG307" i="8"/>
  <c r="C308" i="8"/>
  <c r="CD308" i="8"/>
  <c r="BS308" i="8"/>
  <c r="CB314" i="8"/>
  <c r="C314" i="8"/>
  <c r="BQ314" i="8"/>
  <c r="CD331" i="8"/>
  <c r="BS331" i="8"/>
  <c r="AL331" i="8" s="1"/>
  <c r="BT331" i="8"/>
  <c r="CE331" i="8"/>
  <c r="BQ346" i="8"/>
  <c r="AN346" i="8" s="1"/>
  <c r="CB346" i="8"/>
  <c r="BQ359" i="8"/>
  <c r="CB359" i="8"/>
  <c r="D360" i="8"/>
  <c r="C360" i="8" s="1"/>
  <c r="CG297" i="8"/>
  <c r="BT297" i="8"/>
  <c r="AW297" i="8" s="1"/>
  <c r="CH297" i="8"/>
  <c r="CH301" i="8"/>
  <c r="BV301" i="8"/>
  <c r="AW301" i="8" s="1"/>
  <c r="BW301" i="8"/>
  <c r="CF301" i="8"/>
  <c r="BS305" i="8"/>
  <c r="AW305" i="8" s="1"/>
  <c r="CD305" i="8"/>
  <c r="CF321" i="8"/>
  <c r="BS321" i="8"/>
  <c r="CD321" i="8"/>
  <c r="BT321" i="8"/>
  <c r="CG321" i="8"/>
  <c r="CD329" i="8"/>
  <c r="BS329" i="8"/>
  <c r="AL329" i="8" s="1"/>
  <c r="BT329" i="8"/>
  <c r="CE329" i="8"/>
  <c r="BQ342" i="8"/>
  <c r="AN342" i="8" s="1"/>
  <c r="CB342" i="8"/>
  <c r="BQ350" i="8"/>
  <c r="AN350" i="8" s="1"/>
  <c r="CB350" i="8"/>
  <c r="BR359" i="8"/>
  <c r="C304" i="8"/>
  <c r="BR304" i="8"/>
  <c r="C309" i="8"/>
  <c r="C315" i="8"/>
  <c r="BR315" i="8"/>
  <c r="C316" i="8"/>
  <c r="BR316" i="8"/>
  <c r="C317" i="8"/>
  <c r="BR317" i="8"/>
  <c r="C318" i="8"/>
  <c r="BR318" i="8"/>
  <c r="BR321" i="8"/>
  <c r="AX321" i="8" s="1"/>
  <c r="C322" i="8"/>
  <c r="CD337" i="8"/>
  <c r="BS337" i="8"/>
  <c r="BV337" i="8"/>
  <c r="BQ343" i="8"/>
  <c r="AN343" i="8" s="1"/>
  <c r="CB343" i="8"/>
  <c r="CC343" i="8"/>
  <c r="BQ347" i="8"/>
  <c r="AN347" i="8" s="1"/>
  <c r="CB347" i="8"/>
  <c r="CC347" i="8"/>
  <c r="BQ351" i="8"/>
  <c r="AN351" i="8" s="1"/>
  <c r="CB351" i="8"/>
  <c r="CC351" i="8"/>
  <c r="C306" i="8"/>
  <c r="BR322" i="8"/>
  <c r="CD336" i="8"/>
  <c r="BS336" i="8"/>
  <c r="BV336" i="8"/>
  <c r="BQ344" i="8"/>
  <c r="AN344" i="8" s="1"/>
  <c r="CB344" i="8"/>
  <c r="CC344" i="8"/>
  <c r="BQ348" i="8"/>
  <c r="AN348" i="8" s="1"/>
  <c r="CB348" i="8"/>
  <c r="CC348" i="8"/>
  <c r="BQ357" i="8"/>
  <c r="AP357" i="8" s="1"/>
  <c r="CB357" i="8"/>
  <c r="CC357" i="8"/>
  <c r="B370" i="8"/>
  <c r="BU336" i="8"/>
  <c r="BU337" i="8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67" i="7"/>
  <c r="B366" i="7"/>
  <c r="B365" i="7"/>
  <c r="B370" i="7" s="1"/>
  <c r="AO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 s="1"/>
  <c r="E359" i="7"/>
  <c r="D359" i="7"/>
  <c r="E358" i="7"/>
  <c r="D358" i="7"/>
  <c r="C358" i="7" s="1"/>
  <c r="E357" i="7"/>
  <c r="D357" i="7"/>
  <c r="BR351" i="7"/>
  <c r="E351" i="7"/>
  <c r="D351" i="7"/>
  <c r="C351" i="7" s="1"/>
  <c r="E350" i="7"/>
  <c r="D350" i="7"/>
  <c r="E349" i="7"/>
  <c r="D349" i="7"/>
  <c r="C349" i="7" s="1"/>
  <c r="E348" i="7"/>
  <c r="D348" i="7"/>
  <c r="BR347" i="7"/>
  <c r="E347" i="7"/>
  <c r="D347" i="7"/>
  <c r="C347" i="7" s="1"/>
  <c r="E346" i="7"/>
  <c r="D346" i="7"/>
  <c r="E345" i="7"/>
  <c r="D345" i="7"/>
  <c r="C345" i="7" s="1"/>
  <c r="E344" i="7"/>
  <c r="D344" i="7"/>
  <c r="BR343" i="7"/>
  <c r="E343" i="7"/>
  <c r="D343" i="7"/>
  <c r="C343" i="7" s="1"/>
  <c r="E342" i="7"/>
  <c r="D342" i="7"/>
  <c r="CF337" i="7"/>
  <c r="BV337" i="7"/>
  <c r="D337" i="7"/>
  <c r="BU337" i="7" s="1"/>
  <c r="C337" i="7"/>
  <c r="CG336" i="7"/>
  <c r="CF336" i="7"/>
  <c r="BU336" i="7"/>
  <c r="D336" i="7"/>
  <c r="C336" i="7"/>
  <c r="E331" i="7"/>
  <c r="D331" i="7"/>
  <c r="CC330" i="7"/>
  <c r="E330" i="7"/>
  <c r="D330" i="7"/>
  <c r="BR330" i="7" s="1"/>
  <c r="CC329" i="7"/>
  <c r="BR329" i="7"/>
  <c r="E329" i="7"/>
  <c r="D329" i="7"/>
  <c r="CB324" i="7"/>
  <c r="BR324" i="7"/>
  <c r="E324" i="7"/>
  <c r="BQ324" i="7" s="1"/>
  <c r="D324" i="7"/>
  <c r="CB323" i="7"/>
  <c r="BR323" i="7"/>
  <c r="E323" i="7"/>
  <c r="BQ323" i="7" s="1"/>
  <c r="D323" i="7"/>
  <c r="CB322" i="7"/>
  <c r="BR322" i="7"/>
  <c r="E322" i="7"/>
  <c r="BQ322" i="7" s="1"/>
  <c r="D322" i="7"/>
  <c r="CB321" i="7"/>
  <c r="BR321" i="7"/>
  <c r="E321" i="7"/>
  <c r="BQ321" i="7" s="1"/>
  <c r="D321" i="7"/>
  <c r="CB320" i="7"/>
  <c r="BR320" i="7"/>
  <c r="E320" i="7"/>
  <c r="BQ320" i="7" s="1"/>
  <c r="D320" i="7"/>
  <c r="CG319" i="7"/>
  <c r="CC319" i="7"/>
  <c r="BU319" i="7"/>
  <c r="E319" i="7"/>
  <c r="C319" i="7" s="1"/>
  <c r="BV319" i="7" s="1"/>
  <c r="D319" i="7"/>
  <c r="CC318" i="7"/>
  <c r="E318" i="7"/>
  <c r="D318" i="7"/>
  <c r="BR318" i="7" s="1"/>
  <c r="CC317" i="7"/>
  <c r="CB317" i="7"/>
  <c r="BQ317" i="7"/>
  <c r="E317" i="7"/>
  <c r="D317" i="7"/>
  <c r="BR317" i="7" s="1"/>
  <c r="C317" i="7"/>
  <c r="CC316" i="7"/>
  <c r="CB316" i="7"/>
  <c r="BQ316" i="7"/>
  <c r="E316" i="7"/>
  <c r="D316" i="7"/>
  <c r="BR316" i="7" s="1"/>
  <c r="C316" i="7"/>
  <c r="CC315" i="7"/>
  <c r="E315" i="7"/>
  <c r="D315" i="7"/>
  <c r="BR315" i="7" s="1"/>
  <c r="CD314" i="7"/>
  <c r="CB314" i="7"/>
  <c r="BQ314" i="7"/>
  <c r="E314" i="7"/>
  <c r="C314" i="7"/>
  <c r="BT314" i="7" s="1"/>
  <c r="CD309" i="7"/>
  <c r="CB309" i="7"/>
  <c r="BS309" i="7"/>
  <c r="BQ309" i="7"/>
  <c r="E309" i="7"/>
  <c r="D309" i="7"/>
  <c r="CB308" i="7"/>
  <c r="BS308" i="7"/>
  <c r="BQ308" i="7"/>
  <c r="E308" i="7"/>
  <c r="D308" i="7"/>
  <c r="CD308" i="7" s="1"/>
  <c r="CC307" i="7"/>
  <c r="CB307" i="7"/>
  <c r="BR307" i="7"/>
  <c r="BQ307" i="7"/>
  <c r="E307" i="7"/>
  <c r="D307" i="7"/>
  <c r="CB306" i="7"/>
  <c r="BS306" i="7"/>
  <c r="BQ306" i="7"/>
  <c r="E306" i="7"/>
  <c r="D306" i="7"/>
  <c r="CD306" i="7" s="1"/>
  <c r="CC305" i="7"/>
  <c r="CB305" i="7"/>
  <c r="BR305" i="7"/>
  <c r="BQ305" i="7"/>
  <c r="E305" i="7"/>
  <c r="D305" i="7"/>
  <c r="CB304" i="7"/>
  <c r="BS304" i="7"/>
  <c r="BQ304" i="7"/>
  <c r="E304" i="7"/>
  <c r="D304" i="7"/>
  <c r="CD304" i="7" s="1"/>
  <c r="CC303" i="7"/>
  <c r="CB303" i="7"/>
  <c r="BR303" i="7"/>
  <c r="BQ303" i="7"/>
  <c r="E303" i="7"/>
  <c r="D303" i="7"/>
  <c r="CB302" i="7"/>
  <c r="BS302" i="7"/>
  <c r="BQ302" i="7"/>
  <c r="E302" i="7"/>
  <c r="D302" i="7"/>
  <c r="CD302" i="7" s="1"/>
  <c r="CH301" i="7"/>
  <c r="CC301" i="7"/>
  <c r="CB301" i="7"/>
  <c r="BV301" i="7"/>
  <c r="BR301" i="7"/>
  <c r="BQ301" i="7"/>
  <c r="E301" i="7"/>
  <c r="D301" i="7"/>
  <c r="BS301" i="7" s="1"/>
  <c r="C301" i="7"/>
  <c r="CF300" i="7"/>
  <c r="CE300" i="7"/>
  <c r="CC300" i="7"/>
  <c r="CB300" i="7"/>
  <c r="BW300" i="7"/>
  <c r="BV300" i="7"/>
  <c r="BU300" i="7"/>
  <c r="BR300" i="7"/>
  <c r="BQ300" i="7"/>
  <c r="E300" i="7"/>
  <c r="C300" i="7"/>
  <c r="CB299" i="7"/>
  <c r="BQ299" i="7"/>
  <c r="E299" i="7"/>
  <c r="CB298" i="7"/>
  <c r="BQ298" i="7"/>
  <c r="E298" i="7"/>
  <c r="CG297" i="7"/>
  <c r="CE297" i="7"/>
  <c r="CB297" i="7"/>
  <c r="BT297" i="7"/>
  <c r="BQ297" i="7"/>
  <c r="E297" i="7"/>
  <c r="CC297" i="7" s="1"/>
  <c r="C297" i="7"/>
  <c r="CF296" i="7"/>
  <c r="CE296" i="7"/>
  <c r="CC296" i="7"/>
  <c r="CB296" i="7"/>
  <c r="BW296" i="7"/>
  <c r="BV296" i="7"/>
  <c r="BU296" i="7"/>
  <c r="BR296" i="7"/>
  <c r="BQ296" i="7"/>
  <c r="E296" i="7"/>
  <c r="C296" i="7"/>
  <c r="CB295" i="7"/>
  <c r="BQ295" i="7"/>
  <c r="E295" i="7"/>
  <c r="CB294" i="7"/>
  <c r="BQ294" i="7"/>
  <c r="E294" i="7"/>
  <c r="CG293" i="7"/>
  <c r="CE293" i="7"/>
  <c r="CB293" i="7"/>
  <c r="BT293" i="7"/>
  <c r="BQ293" i="7"/>
  <c r="E293" i="7"/>
  <c r="CC293" i="7" s="1"/>
  <c r="C293" i="7"/>
  <c r="CF292" i="7"/>
  <c r="CE292" i="7"/>
  <c r="CC292" i="7"/>
  <c r="CB292" i="7"/>
  <c r="BW292" i="7"/>
  <c r="BV292" i="7"/>
  <c r="BU292" i="7"/>
  <c r="BR292" i="7"/>
  <c r="BQ292" i="7"/>
  <c r="E292" i="7"/>
  <c r="C292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D291" i="7" s="1"/>
  <c r="G291" i="7"/>
  <c r="E291" i="7" s="1"/>
  <c r="F291" i="7"/>
  <c r="E286" i="7"/>
  <c r="D286" i="7"/>
  <c r="C286" i="7"/>
  <c r="CB286" i="7" s="1"/>
  <c r="E285" i="7"/>
  <c r="D285" i="7"/>
  <c r="CB284" i="7"/>
  <c r="E284" i="7"/>
  <c r="C284" i="7" s="1"/>
  <c r="CC284" i="7" s="1"/>
  <c r="D284" i="7"/>
  <c r="BS283" i="7"/>
  <c r="E283" i="7"/>
  <c r="D283" i="7"/>
  <c r="C283" i="7" s="1"/>
  <c r="CD278" i="7"/>
  <c r="E278" i="7"/>
  <c r="D278" i="7"/>
  <c r="BT278" i="7" s="1"/>
  <c r="CD277" i="7"/>
  <c r="E277" i="7"/>
  <c r="D277" i="7"/>
  <c r="CC276" i="7"/>
  <c r="BT276" i="7"/>
  <c r="E276" i="7"/>
  <c r="D276" i="7"/>
  <c r="CD275" i="7"/>
  <c r="CB275" i="7"/>
  <c r="BS275" i="7"/>
  <c r="BR275" i="7"/>
  <c r="E275" i="7"/>
  <c r="D275" i="7"/>
  <c r="C275" i="7" s="1"/>
  <c r="CD274" i="7"/>
  <c r="CC274" i="7"/>
  <c r="BS274" i="7"/>
  <c r="E274" i="7"/>
  <c r="D274" i="7"/>
  <c r="BT274" i="7" s="1"/>
  <c r="C274" i="7"/>
  <c r="CD273" i="7"/>
  <c r="E273" i="7"/>
  <c r="D273" i="7"/>
  <c r="BT273" i="7" s="1"/>
  <c r="CC272" i="7"/>
  <c r="BT272" i="7"/>
  <c r="E272" i="7"/>
  <c r="D272" i="7"/>
  <c r="CG271" i="7"/>
  <c r="CB271" i="7"/>
  <c r="BT271" i="7"/>
  <c r="BS271" i="7"/>
  <c r="E271" i="7"/>
  <c r="D271" i="7"/>
  <c r="CD271" i="7" s="1"/>
  <c r="C271" i="7"/>
  <c r="CD270" i="7"/>
  <c r="CB270" i="7"/>
  <c r="BS270" i="7"/>
  <c r="BR270" i="7"/>
  <c r="E270" i="7"/>
  <c r="D270" i="7"/>
  <c r="BT270" i="7" s="1"/>
  <c r="C270" i="7"/>
  <c r="CD269" i="7"/>
  <c r="CC269" i="7"/>
  <c r="BW269" i="7"/>
  <c r="BS269" i="7"/>
  <c r="BR269" i="7"/>
  <c r="E269" i="7"/>
  <c r="D269" i="7"/>
  <c r="BT269" i="7" s="1"/>
  <c r="C269" i="7"/>
  <c r="CH269" i="7" s="1"/>
  <c r="CI268" i="7"/>
  <c r="CE268" i="7"/>
  <c r="CC268" i="7"/>
  <c r="CB268" i="7"/>
  <c r="BV268" i="7"/>
  <c r="BU268" i="7"/>
  <c r="BS268" i="7"/>
  <c r="BR268" i="7"/>
  <c r="E268" i="7"/>
  <c r="D268" i="7"/>
  <c r="CD268" i="7" s="1"/>
  <c r="C268" i="7"/>
  <c r="CI267" i="7"/>
  <c r="CE267" i="7"/>
  <c r="CC267" i="7"/>
  <c r="CB267" i="7"/>
  <c r="BV267" i="7"/>
  <c r="BU267" i="7"/>
  <c r="BS267" i="7"/>
  <c r="BR267" i="7"/>
  <c r="E267" i="7"/>
  <c r="D267" i="7"/>
  <c r="CD267" i="7" s="1"/>
  <c r="C267" i="7"/>
  <c r="CE266" i="7"/>
  <c r="BU266" i="7"/>
  <c r="BT266" i="7"/>
  <c r="E266" i="7"/>
  <c r="D266" i="7"/>
  <c r="CD266" i="7" s="1"/>
  <c r="C266" i="7"/>
  <c r="CE265" i="7"/>
  <c r="BU265" i="7"/>
  <c r="E265" i="7"/>
  <c r="D265" i="7"/>
  <c r="CF264" i="7"/>
  <c r="CE264" i="7"/>
  <c r="BU264" i="7"/>
  <c r="BT264" i="7"/>
  <c r="E264" i="7"/>
  <c r="D264" i="7"/>
  <c r="CD264" i="7" s="1"/>
  <c r="C264" i="7"/>
  <c r="CE263" i="7"/>
  <c r="CC263" i="7"/>
  <c r="CB263" i="7"/>
  <c r="BU263" i="7"/>
  <c r="BS263" i="7"/>
  <c r="BR263" i="7"/>
  <c r="E263" i="7"/>
  <c r="D263" i="7"/>
  <c r="C263" i="7"/>
  <c r="CE262" i="7"/>
  <c r="CB262" i="7"/>
  <c r="BU262" i="7"/>
  <c r="BS262" i="7"/>
  <c r="BR262" i="7"/>
  <c r="E262" i="7"/>
  <c r="CC262" i="7" s="1"/>
  <c r="D262" i="7"/>
  <c r="CE261" i="7"/>
  <c r="CC261" i="7"/>
  <c r="BU261" i="7"/>
  <c r="BS261" i="7"/>
  <c r="BR261" i="7"/>
  <c r="E261" i="7"/>
  <c r="CB261" i="7" s="1"/>
  <c r="D261" i="7"/>
  <c r="CE260" i="7"/>
  <c r="CC260" i="7"/>
  <c r="BU260" i="7"/>
  <c r="BS260" i="7"/>
  <c r="BR260" i="7"/>
  <c r="E260" i="7"/>
  <c r="CB260" i="7" s="1"/>
  <c r="D260" i="7"/>
  <c r="CE259" i="7"/>
  <c r="CC259" i="7"/>
  <c r="BU259" i="7"/>
  <c r="BS259" i="7"/>
  <c r="BR259" i="7"/>
  <c r="E259" i="7"/>
  <c r="CB259" i="7" s="1"/>
  <c r="D259" i="7"/>
  <c r="CE258" i="7"/>
  <c r="CB258" i="7"/>
  <c r="E258" i="7"/>
  <c r="BU258" i="7" s="1"/>
  <c r="D258" i="7"/>
  <c r="CE257" i="7"/>
  <c r="CB257" i="7"/>
  <c r="BR257" i="7"/>
  <c r="E257" i="7"/>
  <c r="BU257" i="7" s="1"/>
  <c r="D257" i="7"/>
  <c r="CE256" i="7"/>
  <c r="CB256" i="7"/>
  <c r="E256" i="7"/>
  <c r="BU256" i="7" s="1"/>
  <c r="D256" i="7"/>
  <c r="CE255" i="7"/>
  <c r="CB255" i="7"/>
  <c r="BR255" i="7"/>
  <c r="E255" i="7"/>
  <c r="BU255" i="7" s="1"/>
  <c r="D255" i="7"/>
  <c r="BT255" i="7" s="1"/>
  <c r="CE254" i="7"/>
  <c r="CC254" i="7"/>
  <c r="CB254" i="7"/>
  <c r="BU254" i="7"/>
  <c r="BS254" i="7"/>
  <c r="BR254" i="7"/>
  <c r="E254" i="7"/>
  <c r="D254" i="7"/>
  <c r="CE253" i="7"/>
  <c r="CC253" i="7"/>
  <c r="CB253" i="7"/>
  <c r="BU253" i="7"/>
  <c r="BS253" i="7"/>
  <c r="BR253" i="7"/>
  <c r="E253" i="7"/>
  <c r="D253" i="7"/>
  <c r="CE252" i="7"/>
  <c r="CC252" i="7"/>
  <c r="CB252" i="7"/>
  <c r="BU252" i="7"/>
  <c r="BS252" i="7"/>
  <c r="BR252" i="7"/>
  <c r="E252" i="7"/>
  <c r="D252" i="7"/>
  <c r="CE251" i="7"/>
  <c r="CC251" i="7"/>
  <c r="CB251" i="7"/>
  <c r="BU251" i="7"/>
  <c r="BS251" i="7"/>
  <c r="BR251" i="7"/>
  <c r="E251" i="7"/>
  <c r="D251" i="7"/>
  <c r="CE250" i="7"/>
  <c r="CC250" i="7"/>
  <c r="CB250" i="7"/>
  <c r="BU250" i="7"/>
  <c r="BS250" i="7"/>
  <c r="BR250" i="7"/>
  <c r="E250" i="7"/>
  <c r="D250" i="7"/>
  <c r="CE249" i="7"/>
  <c r="CC249" i="7"/>
  <c r="BU249" i="7"/>
  <c r="BS249" i="7"/>
  <c r="BR249" i="7"/>
  <c r="E249" i="7"/>
  <c r="CB249" i="7" s="1"/>
  <c r="D249" i="7"/>
  <c r="CE248" i="7"/>
  <c r="CC248" i="7"/>
  <c r="BU248" i="7"/>
  <c r="BS248" i="7"/>
  <c r="BR248" i="7"/>
  <c r="E248" i="7"/>
  <c r="CB248" i="7" s="1"/>
  <c r="D248" i="7"/>
  <c r="CE247" i="7"/>
  <c r="CC247" i="7"/>
  <c r="BU247" i="7"/>
  <c r="BS247" i="7"/>
  <c r="E247" i="7"/>
  <c r="CB247" i="7" s="1"/>
  <c r="D247" i="7"/>
  <c r="CE246" i="7"/>
  <c r="CC246" i="7"/>
  <c r="BU246" i="7"/>
  <c r="BS246" i="7"/>
  <c r="E246" i="7"/>
  <c r="CB246" i="7" s="1"/>
  <c r="D246" i="7"/>
  <c r="CD245" i="7"/>
  <c r="E245" i="7"/>
  <c r="BR245" i="7" s="1"/>
  <c r="CE244" i="7"/>
  <c r="CC244" i="7"/>
  <c r="BU244" i="7"/>
  <c r="BS244" i="7"/>
  <c r="BR244" i="7"/>
  <c r="E244" i="7"/>
  <c r="CB244" i="7" s="1"/>
  <c r="D244" i="7"/>
  <c r="CE243" i="7"/>
  <c r="CC243" i="7"/>
  <c r="CB243" i="7"/>
  <c r="BU243" i="7"/>
  <c r="BS243" i="7"/>
  <c r="BR243" i="7"/>
  <c r="E243" i="7"/>
  <c r="D243" i="7"/>
  <c r="CE242" i="7"/>
  <c r="CC242" i="7"/>
  <c r="CB242" i="7"/>
  <c r="BU242" i="7"/>
  <c r="BS242" i="7"/>
  <c r="BR242" i="7"/>
  <c r="E242" i="7"/>
  <c r="D242" i="7"/>
  <c r="CE241" i="7"/>
  <c r="CC241" i="7"/>
  <c r="CB241" i="7"/>
  <c r="BU241" i="7"/>
  <c r="BS241" i="7"/>
  <c r="BR241" i="7"/>
  <c r="E241" i="7"/>
  <c r="D241" i="7"/>
  <c r="CE240" i="7"/>
  <c r="CC240" i="7"/>
  <c r="CB240" i="7"/>
  <c r="BU240" i="7"/>
  <c r="BS240" i="7"/>
  <c r="BR240" i="7"/>
  <c r="E240" i="7"/>
  <c r="D240" i="7"/>
  <c r="CE239" i="7"/>
  <c r="CC239" i="7"/>
  <c r="CB239" i="7"/>
  <c r="BU239" i="7"/>
  <c r="BS239" i="7"/>
  <c r="BR239" i="7"/>
  <c r="E239" i="7"/>
  <c r="D239" i="7"/>
  <c r="CE238" i="7"/>
  <c r="CC238" i="7"/>
  <c r="CB238" i="7"/>
  <c r="BU238" i="7"/>
  <c r="BS238" i="7"/>
  <c r="BR238" i="7"/>
  <c r="E238" i="7"/>
  <c r="D238" i="7"/>
  <c r="CE237" i="7"/>
  <c r="CC237" i="7"/>
  <c r="CB237" i="7"/>
  <c r="BU237" i="7"/>
  <c r="BS237" i="7"/>
  <c r="BR237" i="7"/>
  <c r="E237" i="7"/>
  <c r="D237" i="7"/>
  <c r="CE236" i="7"/>
  <c r="CC236" i="7"/>
  <c r="CB236" i="7"/>
  <c r="BU236" i="7"/>
  <c r="BS236" i="7"/>
  <c r="BR236" i="7"/>
  <c r="E236" i="7"/>
  <c r="D236" i="7"/>
  <c r="CE234" i="7"/>
  <c r="CC234" i="7"/>
  <c r="CB234" i="7"/>
  <c r="BU234" i="7"/>
  <c r="BS234" i="7"/>
  <c r="BR234" i="7"/>
  <c r="E234" i="7"/>
  <c r="D234" i="7"/>
  <c r="CK230" i="7"/>
  <c r="CI230" i="7"/>
  <c r="CE230" i="7"/>
  <c r="CC230" i="7"/>
  <c r="BZ230" i="7"/>
  <c r="BX230" i="7"/>
  <c r="BT230" i="7"/>
  <c r="BR230" i="7"/>
  <c r="BQ230" i="7"/>
  <c r="E230" i="7"/>
  <c r="CB230" i="7" s="1"/>
  <c r="D230" i="7"/>
  <c r="CK229" i="7"/>
  <c r="CI229" i="7"/>
  <c r="CE229" i="7"/>
  <c r="CC229" i="7"/>
  <c r="BZ229" i="7"/>
  <c r="BX229" i="7"/>
  <c r="BT229" i="7"/>
  <c r="BR229" i="7"/>
  <c r="BQ229" i="7"/>
  <c r="E229" i="7"/>
  <c r="CB229" i="7" s="1"/>
  <c r="D229" i="7"/>
  <c r="CK228" i="7"/>
  <c r="CI228" i="7"/>
  <c r="CE228" i="7"/>
  <c r="CC228" i="7"/>
  <c r="BZ228" i="7"/>
  <c r="BX228" i="7"/>
  <c r="BT228" i="7"/>
  <c r="BR228" i="7"/>
  <c r="BQ228" i="7"/>
  <c r="E228" i="7"/>
  <c r="CB228" i="7" s="1"/>
  <c r="D228" i="7"/>
  <c r="CK227" i="7"/>
  <c r="CI227" i="7"/>
  <c r="CE227" i="7"/>
  <c r="CC227" i="7"/>
  <c r="BZ227" i="7"/>
  <c r="BX227" i="7"/>
  <c r="BT227" i="7"/>
  <c r="BR227" i="7"/>
  <c r="BQ227" i="7"/>
  <c r="E227" i="7"/>
  <c r="CB227" i="7" s="1"/>
  <c r="D227" i="7"/>
  <c r="CK226" i="7"/>
  <c r="CI226" i="7"/>
  <c r="CE226" i="7"/>
  <c r="CC226" i="7"/>
  <c r="BZ226" i="7"/>
  <c r="BY226" i="7"/>
  <c r="BX226" i="7"/>
  <c r="BU226" i="7"/>
  <c r="BT226" i="7"/>
  <c r="BR226" i="7"/>
  <c r="BQ226" i="7"/>
  <c r="E226" i="7"/>
  <c r="CB226" i="7" s="1"/>
  <c r="D226" i="7"/>
  <c r="C226" i="7" s="1"/>
  <c r="CI225" i="7"/>
  <c r="BX225" i="7"/>
  <c r="E225" i="7"/>
  <c r="D225" i="7"/>
  <c r="CD225" i="7" s="1"/>
  <c r="CE224" i="7"/>
  <c r="E224" i="7"/>
  <c r="D224" i="7"/>
  <c r="CE223" i="7"/>
  <c r="E223" i="7"/>
  <c r="D223" i="7"/>
  <c r="BW223" i="7" s="1"/>
  <c r="CE222" i="7"/>
  <c r="E222" i="7"/>
  <c r="D222" i="7"/>
  <c r="BW222" i="7" s="1"/>
  <c r="CE221" i="7"/>
  <c r="E221" i="7"/>
  <c r="D221" i="7"/>
  <c r="CE220" i="7"/>
  <c r="E220" i="7"/>
  <c r="D220" i="7"/>
  <c r="CE219" i="7"/>
  <c r="E219" i="7"/>
  <c r="D219" i="7"/>
  <c r="CJ218" i="7"/>
  <c r="CE218" i="7"/>
  <c r="BY218" i="7"/>
  <c r="BT218" i="7"/>
  <c r="E218" i="7"/>
  <c r="CI218" i="7" s="1"/>
  <c r="D218" i="7"/>
  <c r="CI217" i="7"/>
  <c r="BX217" i="7"/>
  <c r="E217" i="7"/>
  <c r="D217" i="7"/>
  <c r="CJ217" i="7" s="1"/>
  <c r="CJ216" i="7"/>
  <c r="CE216" i="7"/>
  <c r="BY216" i="7"/>
  <c r="BT216" i="7"/>
  <c r="E216" i="7"/>
  <c r="CI216" i="7" s="1"/>
  <c r="D216" i="7"/>
  <c r="CJ215" i="7"/>
  <c r="CI215" i="7"/>
  <c r="CB215" i="7"/>
  <c r="BZ215" i="7"/>
  <c r="BW215" i="7"/>
  <c r="BS215" i="7"/>
  <c r="BR215" i="7"/>
  <c r="E215" i="7"/>
  <c r="CE215" i="7" s="1"/>
  <c r="D215" i="7"/>
  <c r="CJ214" i="7"/>
  <c r="CI214" i="7"/>
  <c r="CB214" i="7"/>
  <c r="BZ214" i="7"/>
  <c r="BW214" i="7"/>
  <c r="BS214" i="7"/>
  <c r="BR214" i="7"/>
  <c r="E214" i="7"/>
  <c r="CE214" i="7" s="1"/>
  <c r="D214" i="7"/>
  <c r="CJ213" i="7"/>
  <c r="CI213" i="7"/>
  <c r="CB213" i="7"/>
  <c r="BZ213" i="7"/>
  <c r="BW213" i="7"/>
  <c r="BS213" i="7"/>
  <c r="BR213" i="7"/>
  <c r="E213" i="7"/>
  <c r="CE213" i="7" s="1"/>
  <c r="D213" i="7"/>
  <c r="CJ212" i="7"/>
  <c r="CI212" i="7"/>
  <c r="CB212" i="7"/>
  <c r="BZ212" i="7"/>
  <c r="BW212" i="7"/>
  <c r="BS212" i="7"/>
  <c r="BR212" i="7"/>
  <c r="E212" i="7"/>
  <c r="CE212" i="7" s="1"/>
  <c r="D212" i="7"/>
  <c r="CJ211" i="7"/>
  <c r="CI211" i="7"/>
  <c r="CB211" i="7"/>
  <c r="BZ211" i="7"/>
  <c r="BW211" i="7"/>
  <c r="BS211" i="7"/>
  <c r="BR211" i="7"/>
  <c r="E211" i="7"/>
  <c r="CE211" i="7" s="1"/>
  <c r="D211" i="7"/>
  <c r="CJ210" i="7"/>
  <c r="CI210" i="7"/>
  <c r="CH210" i="7"/>
  <c r="CE210" i="7"/>
  <c r="CD210" i="7"/>
  <c r="BZ210" i="7"/>
  <c r="BY210" i="7"/>
  <c r="BV210" i="7"/>
  <c r="BU210" i="7"/>
  <c r="BQ210" i="7"/>
  <c r="E210" i="7"/>
  <c r="BX210" i="7" s="1"/>
  <c r="D210" i="7"/>
  <c r="BW210" i="7" s="1"/>
  <c r="C210" i="7"/>
  <c r="CG210" i="7" s="1"/>
  <c r="E209" i="7"/>
  <c r="D209" i="7"/>
  <c r="CJ208" i="7"/>
  <c r="CI208" i="7"/>
  <c r="CH208" i="7"/>
  <c r="CF208" i="7"/>
  <c r="CE208" i="7"/>
  <c r="CD208" i="7"/>
  <c r="BZ208" i="7"/>
  <c r="BY208" i="7"/>
  <c r="BQ208" i="7"/>
  <c r="E208" i="7"/>
  <c r="BX208" i="7" s="1"/>
  <c r="D208" i="7"/>
  <c r="BW208" i="7" s="1"/>
  <c r="C208" i="7"/>
  <c r="CG208" i="7" s="1"/>
  <c r="CK207" i="7"/>
  <c r="CH207" i="7"/>
  <c r="CD207" i="7"/>
  <c r="CB207" i="7"/>
  <c r="BT207" i="7"/>
  <c r="BS207" i="7"/>
  <c r="E207" i="7"/>
  <c r="D207" i="7"/>
  <c r="CJ206" i="7"/>
  <c r="CI206" i="7"/>
  <c r="CB206" i="7"/>
  <c r="BZ206" i="7"/>
  <c r="BW206" i="7"/>
  <c r="BS206" i="7"/>
  <c r="BR206" i="7"/>
  <c r="E206" i="7"/>
  <c r="CE206" i="7" s="1"/>
  <c r="D206" i="7"/>
  <c r="CJ205" i="7"/>
  <c r="CI205" i="7"/>
  <c r="CB205" i="7"/>
  <c r="BZ205" i="7"/>
  <c r="BW205" i="7"/>
  <c r="BS205" i="7"/>
  <c r="BR205" i="7"/>
  <c r="E205" i="7"/>
  <c r="CE205" i="7" s="1"/>
  <c r="D205" i="7"/>
  <c r="CJ204" i="7"/>
  <c r="CI204" i="7"/>
  <c r="CB204" i="7"/>
  <c r="BZ204" i="7"/>
  <c r="BW204" i="7"/>
  <c r="BS204" i="7"/>
  <c r="BR204" i="7"/>
  <c r="E204" i="7"/>
  <c r="CE204" i="7" s="1"/>
  <c r="D204" i="7"/>
  <c r="CJ203" i="7"/>
  <c r="CI203" i="7"/>
  <c r="CB203" i="7"/>
  <c r="BZ203" i="7"/>
  <c r="BW203" i="7"/>
  <c r="BS203" i="7"/>
  <c r="BR203" i="7"/>
  <c r="E203" i="7"/>
  <c r="CE203" i="7" s="1"/>
  <c r="D203" i="7"/>
  <c r="CJ202" i="7"/>
  <c r="CI202" i="7"/>
  <c r="CB202" i="7"/>
  <c r="BZ202" i="7"/>
  <c r="BW202" i="7"/>
  <c r="BS202" i="7"/>
  <c r="BR202" i="7"/>
  <c r="E202" i="7"/>
  <c r="CE202" i="7" s="1"/>
  <c r="D202" i="7"/>
  <c r="CJ201" i="7"/>
  <c r="CI201" i="7"/>
  <c r="CB201" i="7"/>
  <c r="BZ201" i="7"/>
  <c r="BW201" i="7"/>
  <c r="BS201" i="7"/>
  <c r="BR201" i="7"/>
  <c r="E201" i="7"/>
  <c r="CE201" i="7" s="1"/>
  <c r="D201" i="7"/>
  <c r="CJ200" i="7"/>
  <c r="CI200" i="7"/>
  <c r="CB200" i="7"/>
  <c r="BZ200" i="7"/>
  <c r="BW200" i="7"/>
  <c r="BS200" i="7"/>
  <c r="BR200" i="7"/>
  <c r="E200" i="7"/>
  <c r="CE200" i="7" s="1"/>
  <c r="D200" i="7"/>
  <c r="CJ199" i="7"/>
  <c r="CI199" i="7"/>
  <c r="CB199" i="7"/>
  <c r="BZ199" i="7"/>
  <c r="BW199" i="7"/>
  <c r="BS199" i="7"/>
  <c r="BR199" i="7"/>
  <c r="E199" i="7"/>
  <c r="CE199" i="7" s="1"/>
  <c r="D199" i="7"/>
  <c r="CJ198" i="7"/>
  <c r="CI198" i="7"/>
  <c r="CB198" i="7"/>
  <c r="BZ198" i="7"/>
  <c r="BW198" i="7"/>
  <c r="BS198" i="7"/>
  <c r="BR198" i="7"/>
  <c r="E198" i="7"/>
  <c r="CE198" i="7" s="1"/>
  <c r="D198" i="7"/>
  <c r="CI197" i="7"/>
  <c r="CC197" i="7"/>
  <c r="CB197" i="7"/>
  <c r="BQ197" i="7"/>
  <c r="E197" i="7"/>
  <c r="BZ197" i="7" s="1"/>
  <c r="CK196" i="7"/>
  <c r="CJ196" i="7"/>
  <c r="CC196" i="7"/>
  <c r="BW196" i="7"/>
  <c r="BT196" i="7"/>
  <c r="BS196" i="7"/>
  <c r="E196" i="7"/>
  <c r="D196" i="7"/>
  <c r="CH196" i="7" s="1"/>
  <c r="CJ195" i="7"/>
  <c r="BW195" i="7"/>
  <c r="BS195" i="7"/>
  <c r="E195" i="7"/>
  <c r="D195" i="7"/>
  <c r="CH195" i="7" s="1"/>
  <c r="CJ194" i="7"/>
  <c r="CB194" i="7"/>
  <c r="BX194" i="7"/>
  <c r="BW194" i="7"/>
  <c r="BS194" i="7"/>
  <c r="E194" i="7"/>
  <c r="CK194" i="7" s="1"/>
  <c r="D194" i="7"/>
  <c r="CH194" i="7" s="1"/>
  <c r="CK193" i="7"/>
  <c r="CJ193" i="7"/>
  <c r="CC193" i="7"/>
  <c r="CB193" i="7"/>
  <c r="BX193" i="7"/>
  <c r="BW193" i="7"/>
  <c r="BT193" i="7"/>
  <c r="BS193" i="7"/>
  <c r="E193" i="7"/>
  <c r="D193" i="7"/>
  <c r="CH193" i="7" s="1"/>
  <c r="CK192" i="7"/>
  <c r="CJ192" i="7"/>
  <c r="CC192" i="7"/>
  <c r="BW192" i="7"/>
  <c r="BT192" i="7"/>
  <c r="BS192" i="7"/>
  <c r="E192" i="7"/>
  <c r="D192" i="7"/>
  <c r="CH192" i="7" s="1"/>
  <c r="CJ191" i="7"/>
  <c r="BW191" i="7"/>
  <c r="BS191" i="7"/>
  <c r="E191" i="7"/>
  <c r="D191" i="7"/>
  <c r="CH191" i="7" s="1"/>
  <c r="CJ190" i="7"/>
  <c r="CB190" i="7"/>
  <c r="BX190" i="7"/>
  <c r="BW190" i="7"/>
  <c r="BS190" i="7"/>
  <c r="E190" i="7"/>
  <c r="CK190" i="7" s="1"/>
  <c r="D190" i="7"/>
  <c r="CH190" i="7" s="1"/>
  <c r="CK189" i="7"/>
  <c r="CJ189" i="7"/>
  <c r="CC189" i="7"/>
  <c r="CB189" i="7"/>
  <c r="BX189" i="7"/>
  <c r="BW189" i="7"/>
  <c r="BT189" i="7"/>
  <c r="BS189" i="7"/>
  <c r="E189" i="7"/>
  <c r="D189" i="7"/>
  <c r="CH189" i="7" s="1"/>
  <c r="CK188" i="7"/>
  <c r="CJ188" i="7"/>
  <c r="CC188" i="7"/>
  <c r="BW188" i="7"/>
  <c r="BT188" i="7"/>
  <c r="BS188" i="7"/>
  <c r="E188" i="7"/>
  <c r="BX188" i="7" s="1"/>
  <c r="D188" i="7"/>
  <c r="CH188" i="7" s="1"/>
  <c r="CJ186" i="7"/>
  <c r="BW186" i="7"/>
  <c r="BS186" i="7"/>
  <c r="E186" i="7"/>
  <c r="D186" i="7"/>
  <c r="CH186" i="7" s="1"/>
  <c r="E180" i="7"/>
  <c r="D180" i="7"/>
  <c r="CB179" i="7"/>
  <c r="E179" i="7"/>
  <c r="D179" i="7"/>
  <c r="C179" i="7" s="1"/>
  <c r="CC179" i="7" s="1"/>
  <c r="E178" i="7"/>
  <c r="D178" i="7"/>
  <c r="C178" i="7" s="1"/>
  <c r="CC178" i="7" s="1"/>
  <c r="E177" i="7"/>
  <c r="D177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CB175" i="7"/>
  <c r="E175" i="7"/>
  <c r="D175" i="7"/>
  <c r="C175" i="7" s="1"/>
  <c r="CB174" i="7"/>
  <c r="E174" i="7"/>
  <c r="D174" i="7"/>
  <c r="C174" i="7" s="1"/>
  <c r="CB173" i="7"/>
  <c r="E173" i="7"/>
  <c r="E176" i="7" s="1"/>
  <c r="D173" i="7"/>
  <c r="C173" i="7" s="1"/>
  <c r="Q169" i="7"/>
  <c r="P169" i="7"/>
  <c r="L169" i="7"/>
  <c r="I169" i="7"/>
  <c r="H169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7" i="7"/>
  <c r="D167" i="7"/>
  <c r="C167" i="7" s="1"/>
  <c r="BQ166" i="7"/>
  <c r="E166" i="7"/>
  <c r="D166" i="7"/>
  <c r="C166" i="7"/>
  <c r="CC166" i="7" s="1"/>
  <c r="E165" i="7"/>
  <c r="D165" i="7"/>
  <c r="C165" i="7" s="1"/>
  <c r="BQ164" i="7"/>
  <c r="E164" i="7"/>
  <c r="E168" i="7" s="1"/>
  <c r="D164" i="7"/>
  <c r="D168" i="7" s="1"/>
  <c r="C164" i="7"/>
  <c r="CC164" i="7" s="1"/>
  <c r="R163" i="7"/>
  <c r="R169" i="7" s="1"/>
  <c r="Q163" i="7"/>
  <c r="P163" i="7"/>
  <c r="O163" i="7"/>
  <c r="O169" i="7" s="1"/>
  <c r="N163" i="7"/>
  <c r="N169" i="7" s="1"/>
  <c r="M163" i="7"/>
  <c r="M169" i="7" s="1"/>
  <c r="L163" i="7"/>
  <c r="K163" i="7"/>
  <c r="K169" i="7" s="1"/>
  <c r="J163" i="7"/>
  <c r="J169" i="7" s="1"/>
  <c r="I163" i="7"/>
  <c r="H163" i="7"/>
  <c r="G163" i="7"/>
  <c r="G169" i="7" s="1"/>
  <c r="F163" i="7"/>
  <c r="F169" i="7" s="1"/>
  <c r="E162" i="7"/>
  <c r="D162" i="7"/>
  <c r="C162" i="7" s="1"/>
  <c r="BQ161" i="7"/>
  <c r="E161" i="7"/>
  <c r="D161" i="7"/>
  <c r="C161" i="7"/>
  <c r="CC161" i="7" s="1"/>
  <c r="E160" i="7"/>
  <c r="E163" i="7" s="1"/>
  <c r="E169" i="7" s="1"/>
  <c r="D160" i="7"/>
  <c r="C160" i="7" s="1"/>
  <c r="M156" i="7"/>
  <c r="L156" i="7"/>
  <c r="H156" i="7"/>
  <c r="O155" i="7"/>
  <c r="N155" i="7"/>
  <c r="M155" i="7"/>
  <c r="L155" i="7"/>
  <c r="K155" i="7"/>
  <c r="J155" i="7"/>
  <c r="I155" i="7"/>
  <c r="I156" i="7" s="1"/>
  <c r="H155" i="7"/>
  <c r="G155" i="7"/>
  <c r="F155" i="7"/>
  <c r="E154" i="7"/>
  <c r="C154" i="7" s="1"/>
  <c r="D154" i="7"/>
  <c r="E153" i="7"/>
  <c r="D153" i="7"/>
  <c r="C153" i="7"/>
  <c r="BR153" i="7" s="1"/>
  <c r="E152" i="7"/>
  <c r="D152" i="7"/>
  <c r="C152" i="7"/>
  <c r="BR152" i="7" s="1"/>
  <c r="E151" i="7"/>
  <c r="E155" i="7" s="1"/>
  <c r="D151" i="7"/>
  <c r="D155" i="7" s="1"/>
  <c r="O150" i="7"/>
  <c r="O156" i="7" s="1"/>
  <c r="N150" i="7"/>
  <c r="N156" i="7" s="1"/>
  <c r="M150" i="7"/>
  <c r="L150" i="7"/>
  <c r="K150" i="7"/>
  <c r="K156" i="7" s="1"/>
  <c r="J150" i="7"/>
  <c r="J156" i="7" s="1"/>
  <c r="I150" i="7"/>
  <c r="H150" i="7"/>
  <c r="G150" i="7"/>
  <c r="G156" i="7" s="1"/>
  <c r="F150" i="7"/>
  <c r="F156" i="7" s="1"/>
  <c r="E149" i="7"/>
  <c r="D149" i="7"/>
  <c r="C149" i="7" s="1"/>
  <c r="E148" i="7"/>
  <c r="D148" i="7"/>
  <c r="D150" i="7" s="1"/>
  <c r="D156" i="7" s="1"/>
  <c r="C148" i="7"/>
  <c r="CB148" i="7" s="1"/>
  <c r="E147" i="7"/>
  <c r="E150" i="7" s="1"/>
  <c r="E156" i="7" s="1"/>
  <c r="D147" i="7"/>
  <c r="C147" i="7"/>
  <c r="CB147" i="7" s="1"/>
  <c r="E143" i="7"/>
  <c r="D143" i="7"/>
  <c r="C143" i="7" s="1"/>
  <c r="E142" i="7"/>
  <c r="D142" i="7"/>
  <c r="C142" i="7" s="1"/>
  <c r="E141" i="7"/>
  <c r="D141" i="7"/>
  <c r="C141" i="7"/>
  <c r="CB141" i="7" s="1"/>
  <c r="E140" i="7"/>
  <c r="D140" i="7"/>
  <c r="C140" i="7"/>
  <c r="CB140" i="7" s="1"/>
  <c r="E139" i="7"/>
  <c r="D139" i="7"/>
  <c r="C139" i="7" s="1"/>
  <c r="CB134" i="7"/>
  <c r="E134" i="7"/>
  <c r="D134" i="7"/>
  <c r="C134" i="7"/>
  <c r="CC134" i="7" s="1"/>
  <c r="E133" i="7"/>
  <c r="D133" i="7"/>
  <c r="C133" i="7" s="1"/>
  <c r="CB132" i="7"/>
  <c r="E132" i="7"/>
  <c r="D132" i="7"/>
  <c r="C132" i="7"/>
  <c r="BS132" i="7" s="1"/>
  <c r="E131" i="7"/>
  <c r="D131" i="7"/>
  <c r="C131" i="7" s="1"/>
  <c r="CB130" i="7"/>
  <c r="E130" i="7"/>
  <c r="D130" i="7"/>
  <c r="C130" i="7"/>
  <c r="BS130" i="7" s="1"/>
  <c r="E129" i="7"/>
  <c r="D129" i="7"/>
  <c r="C129" i="7" s="1"/>
  <c r="CB128" i="7"/>
  <c r="E128" i="7"/>
  <c r="D128" i="7"/>
  <c r="C128" i="7"/>
  <c r="BS128" i="7" s="1"/>
  <c r="E127" i="7"/>
  <c r="D127" i="7"/>
  <c r="C127" i="7" s="1"/>
  <c r="E122" i="7"/>
  <c r="D122" i="7"/>
  <c r="C122" i="7" s="1"/>
  <c r="E121" i="7"/>
  <c r="D121" i="7"/>
  <c r="C121" i="7" s="1"/>
  <c r="E120" i="7"/>
  <c r="D120" i="7"/>
  <c r="C120" i="7" s="1"/>
  <c r="E119" i="7"/>
  <c r="D119" i="7"/>
  <c r="C119" i="7" s="1"/>
  <c r="E118" i="7"/>
  <c r="D118" i="7"/>
  <c r="C118" i="7" s="1"/>
  <c r="E117" i="7"/>
  <c r="D117" i="7"/>
  <c r="C117" i="7" s="1"/>
  <c r="E116" i="7"/>
  <c r="D116" i="7"/>
  <c r="C116" i="7" s="1"/>
  <c r="E115" i="7"/>
  <c r="D115" i="7"/>
  <c r="C115" i="7" s="1"/>
  <c r="E114" i="7"/>
  <c r="D114" i="7"/>
  <c r="C114" i="7" s="1"/>
  <c r="E109" i="7"/>
  <c r="D109" i="7"/>
  <c r="C109" i="7"/>
  <c r="E108" i="7"/>
  <c r="D108" i="7"/>
  <c r="C108" i="7"/>
  <c r="E107" i="7"/>
  <c r="D107" i="7"/>
  <c r="C107" i="7" s="1"/>
  <c r="M106" i="7"/>
  <c r="L106" i="7"/>
  <c r="K106" i="7"/>
  <c r="J106" i="7"/>
  <c r="I106" i="7"/>
  <c r="H106" i="7"/>
  <c r="G106" i="7"/>
  <c r="F106" i="7"/>
  <c r="E106" i="7"/>
  <c r="D106" i="7"/>
  <c r="C106" i="7" s="1"/>
  <c r="E101" i="7"/>
  <c r="D101" i="7"/>
  <c r="C101" i="7" s="1"/>
  <c r="E100" i="7"/>
  <c r="D100" i="7"/>
  <c r="C100" i="7" s="1"/>
  <c r="E99" i="7"/>
  <c r="D99" i="7"/>
  <c r="C99" i="7" s="1"/>
  <c r="E98" i="7"/>
  <c r="D98" i="7"/>
  <c r="C98" i="7" s="1"/>
  <c r="E93" i="7"/>
  <c r="D93" i="7"/>
  <c r="C93" i="7" s="1"/>
  <c r="E92" i="7"/>
  <c r="D92" i="7"/>
  <c r="C92" i="7" s="1"/>
  <c r="E91" i="7"/>
  <c r="D91" i="7"/>
  <c r="C91" i="7" s="1"/>
  <c r="E90" i="7"/>
  <c r="D90" i="7"/>
  <c r="C90" i="7" s="1"/>
  <c r="C85" i="7"/>
  <c r="C79" i="7"/>
  <c r="BR79" i="7" s="1"/>
  <c r="CC78" i="7"/>
  <c r="BR78" i="7"/>
  <c r="BQ78" i="7"/>
  <c r="S78" i="7" s="1"/>
  <c r="C78" i="7"/>
  <c r="CB78" i="7" s="1"/>
  <c r="C77" i="7"/>
  <c r="BR77" i="7" s="1"/>
  <c r="CC76" i="7"/>
  <c r="BR76" i="7"/>
  <c r="BQ76" i="7"/>
  <c r="S76" i="7" s="1"/>
  <c r="C76" i="7"/>
  <c r="CB76" i="7" s="1"/>
  <c r="C75" i="7"/>
  <c r="BR75" i="7" s="1"/>
  <c r="CC74" i="7"/>
  <c r="BR74" i="7"/>
  <c r="BQ74" i="7"/>
  <c r="S74" i="7" s="1"/>
  <c r="C74" i="7"/>
  <c r="CB74" i="7" s="1"/>
  <c r="C73" i="7"/>
  <c r="BR73" i="7" s="1"/>
  <c r="CC72" i="7"/>
  <c r="BR72" i="7"/>
  <c r="BQ72" i="7"/>
  <c r="S72" i="7" s="1"/>
  <c r="C72" i="7"/>
  <c r="CB72" i="7" s="1"/>
  <c r="C71" i="7"/>
  <c r="BR71" i="7" s="1"/>
  <c r="CC70" i="7"/>
  <c r="BR70" i="7"/>
  <c r="BQ70" i="7"/>
  <c r="S70" i="7" s="1"/>
  <c r="C70" i="7"/>
  <c r="CB70" i="7" s="1"/>
  <c r="C69" i="7"/>
  <c r="BR69" i="7" s="1"/>
  <c r="CC68" i="7"/>
  <c r="BR68" i="7"/>
  <c r="BQ68" i="7"/>
  <c r="S68" i="7" s="1"/>
  <c r="C68" i="7"/>
  <c r="CB68" i="7" s="1"/>
  <c r="C67" i="7"/>
  <c r="BR67" i="7" s="1"/>
  <c r="CC66" i="7"/>
  <c r="BR66" i="7"/>
  <c r="BQ66" i="7"/>
  <c r="S66" i="7" s="1"/>
  <c r="C66" i="7"/>
  <c r="CB66" i="7" s="1"/>
  <c r="C65" i="7"/>
  <c r="BR65" i="7" s="1"/>
  <c r="CC64" i="7"/>
  <c r="BR64" i="7"/>
  <c r="BQ64" i="7"/>
  <c r="S64" i="7" s="1"/>
  <c r="C64" i="7"/>
  <c r="CB64" i="7" s="1"/>
  <c r="C63" i="7"/>
  <c r="BR63" i="7" s="1"/>
  <c r="CC62" i="7"/>
  <c r="BR62" i="7"/>
  <c r="BQ62" i="7"/>
  <c r="S62" i="7" s="1"/>
  <c r="C62" i="7"/>
  <c r="CB62" i="7" s="1"/>
  <c r="C61" i="7"/>
  <c r="BR61" i="7" s="1"/>
  <c r="CC60" i="7"/>
  <c r="BR60" i="7"/>
  <c r="BQ60" i="7"/>
  <c r="S60" i="7" s="1"/>
  <c r="C60" i="7"/>
  <c r="CB60" i="7" s="1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 s="1"/>
  <c r="CG55" i="7"/>
  <c r="CE55" i="7"/>
  <c r="CD55" i="7"/>
  <c r="CB55" i="7"/>
  <c r="BU55" i="7"/>
  <c r="BT55" i="7"/>
  <c r="BR55" i="7"/>
  <c r="BQ55" i="7"/>
  <c r="C55" i="7"/>
  <c r="CC55" i="7" s="1"/>
  <c r="CG54" i="7"/>
  <c r="CE54" i="7"/>
  <c r="CD54" i="7"/>
  <c r="CB54" i="7"/>
  <c r="BU54" i="7"/>
  <c r="BT54" i="7"/>
  <c r="BR54" i="7"/>
  <c r="BQ54" i="7"/>
  <c r="C54" i="7"/>
  <c r="CC54" i="7" s="1"/>
  <c r="CG53" i="7"/>
  <c r="CE53" i="7"/>
  <c r="CD53" i="7"/>
  <c r="CB53" i="7"/>
  <c r="BU53" i="7"/>
  <c r="BT53" i="7"/>
  <c r="BR53" i="7"/>
  <c r="BQ53" i="7"/>
  <c r="C53" i="7"/>
  <c r="CC53" i="7" s="1"/>
  <c r="CG52" i="7"/>
  <c r="CE52" i="7"/>
  <c r="CD52" i="7"/>
  <c r="CB52" i="7"/>
  <c r="BU52" i="7"/>
  <c r="BT52" i="7"/>
  <c r="BR52" i="7"/>
  <c r="BQ52" i="7"/>
  <c r="C52" i="7"/>
  <c r="CC52" i="7" s="1"/>
  <c r="CG51" i="7"/>
  <c r="CE51" i="7"/>
  <c r="CD51" i="7"/>
  <c r="CB51" i="7"/>
  <c r="BU51" i="7"/>
  <c r="BT51" i="7"/>
  <c r="BR51" i="7"/>
  <c r="BQ51" i="7"/>
  <c r="C51" i="7"/>
  <c r="CC51" i="7" s="1"/>
  <c r="CG50" i="7"/>
  <c r="CE50" i="7"/>
  <c r="CD50" i="7"/>
  <c r="CB50" i="7"/>
  <c r="BU50" i="7"/>
  <c r="BT50" i="7"/>
  <c r="BR50" i="7"/>
  <c r="BQ50" i="7"/>
  <c r="C50" i="7"/>
  <c r="CC50" i="7" s="1"/>
  <c r="CG49" i="7"/>
  <c r="CE49" i="7"/>
  <c r="CD49" i="7"/>
  <c r="CB49" i="7"/>
  <c r="BU49" i="7"/>
  <c r="BT49" i="7"/>
  <c r="BR49" i="7"/>
  <c r="BQ49" i="7"/>
  <c r="C49" i="7"/>
  <c r="CC49" i="7" s="1"/>
  <c r="CG48" i="7"/>
  <c r="CE48" i="7"/>
  <c r="CD48" i="7"/>
  <c r="CB48" i="7"/>
  <c r="BU48" i="7"/>
  <c r="BT48" i="7"/>
  <c r="BR48" i="7"/>
  <c r="BQ48" i="7"/>
  <c r="C48" i="7"/>
  <c r="CC48" i="7" s="1"/>
  <c r="CG47" i="7"/>
  <c r="CE47" i="7"/>
  <c r="CD47" i="7"/>
  <c r="CB47" i="7"/>
  <c r="BU47" i="7"/>
  <c r="BT47" i="7"/>
  <c r="BR47" i="7"/>
  <c r="BQ47" i="7"/>
  <c r="C47" i="7"/>
  <c r="CC47" i="7" s="1"/>
  <c r="CG46" i="7"/>
  <c r="CE46" i="7"/>
  <c r="CD46" i="7"/>
  <c r="CB46" i="7"/>
  <c r="BU46" i="7"/>
  <c r="BT46" i="7"/>
  <c r="BR46" i="7"/>
  <c r="BQ46" i="7"/>
  <c r="C46" i="7"/>
  <c r="CC46" i="7" s="1"/>
  <c r="CG45" i="7"/>
  <c r="CE45" i="7"/>
  <c r="CD45" i="7"/>
  <c r="CB45" i="7"/>
  <c r="BU45" i="7"/>
  <c r="BT45" i="7"/>
  <c r="BR45" i="7"/>
  <c r="BQ45" i="7"/>
  <c r="C45" i="7"/>
  <c r="CC45" i="7" s="1"/>
  <c r="CG44" i="7"/>
  <c r="CE44" i="7"/>
  <c r="CD44" i="7"/>
  <c r="CB44" i="7"/>
  <c r="BU44" i="7"/>
  <c r="BT44" i="7"/>
  <c r="BR44" i="7"/>
  <c r="BQ44" i="7"/>
  <c r="C44" i="7"/>
  <c r="CC44" i="7" s="1"/>
  <c r="CG43" i="7"/>
  <c r="CE43" i="7"/>
  <c r="CD43" i="7"/>
  <c r="CB43" i="7"/>
  <c r="BU43" i="7"/>
  <c r="BT43" i="7"/>
  <c r="BR43" i="7"/>
  <c r="BQ43" i="7"/>
  <c r="C43" i="7"/>
  <c r="CC43" i="7" s="1"/>
  <c r="CG42" i="7"/>
  <c r="CE42" i="7"/>
  <c r="CD42" i="7"/>
  <c r="CB42" i="7"/>
  <c r="BU42" i="7"/>
  <c r="BT42" i="7"/>
  <c r="BR42" i="7"/>
  <c r="BQ42" i="7"/>
  <c r="C42" i="7"/>
  <c r="CC42" i="7" s="1"/>
  <c r="CG41" i="7"/>
  <c r="CE41" i="7"/>
  <c r="CD41" i="7"/>
  <c r="CB41" i="7"/>
  <c r="BU41" i="7"/>
  <c r="BT41" i="7"/>
  <c r="BR41" i="7"/>
  <c r="BQ41" i="7"/>
  <c r="C41" i="7"/>
  <c r="CC41" i="7" s="1"/>
  <c r="CG40" i="7"/>
  <c r="CE40" i="7"/>
  <c r="CD40" i="7"/>
  <c r="CB40" i="7"/>
  <c r="BU40" i="7"/>
  <c r="BT40" i="7"/>
  <c r="BR40" i="7"/>
  <c r="BQ40" i="7"/>
  <c r="C40" i="7"/>
  <c r="CC40" i="7" s="1"/>
  <c r="CG39" i="7"/>
  <c r="CE39" i="7"/>
  <c r="CD39" i="7"/>
  <c r="CB39" i="7"/>
  <c r="BU39" i="7"/>
  <c r="BT39" i="7"/>
  <c r="BR39" i="7"/>
  <c r="BQ39" i="7"/>
  <c r="C39" i="7"/>
  <c r="CC39" i="7" s="1"/>
  <c r="CG38" i="7"/>
  <c r="CE38" i="7"/>
  <c r="CD38" i="7"/>
  <c r="CB38" i="7"/>
  <c r="BU38" i="7"/>
  <c r="BT38" i="7"/>
  <c r="BR38" i="7"/>
  <c r="BQ38" i="7"/>
  <c r="C38" i="7"/>
  <c r="CC38" i="7" s="1"/>
  <c r="CG37" i="7"/>
  <c r="CE37" i="7"/>
  <c r="CD37" i="7"/>
  <c r="CB37" i="7"/>
  <c r="BU37" i="7"/>
  <c r="BT37" i="7"/>
  <c r="BR37" i="7"/>
  <c r="BQ37" i="7"/>
  <c r="C37" i="7"/>
  <c r="CC37" i="7" s="1"/>
  <c r="CG36" i="7"/>
  <c r="CE36" i="7"/>
  <c r="CD36" i="7"/>
  <c r="CB36" i="7"/>
  <c r="BU36" i="7"/>
  <c r="BT36" i="7"/>
  <c r="BR36" i="7"/>
  <c r="BQ36" i="7"/>
  <c r="C36" i="7"/>
  <c r="CC36" i="7" s="1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 s="1"/>
  <c r="CD31" i="7"/>
  <c r="CC31" i="7"/>
  <c r="CB31" i="7"/>
  <c r="BS31" i="7"/>
  <c r="BR31" i="7"/>
  <c r="BQ31" i="7"/>
  <c r="G31" i="7"/>
  <c r="CD30" i="7"/>
  <c r="CC30" i="7"/>
  <c r="CB30" i="7"/>
  <c r="BS30" i="7"/>
  <c r="G30" i="7" s="1"/>
  <c r="BR30" i="7"/>
  <c r="BQ30" i="7"/>
  <c r="CD29" i="7"/>
  <c r="CC29" i="7"/>
  <c r="CB29" i="7"/>
  <c r="BS29" i="7"/>
  <c r="BR29" i="7"/>
  <c r="BQ29" i="7"/>
  <c r="G29" i="7" s="1"/>
  <c r="CD28" i="7"/>
  <c r="CC28" i="7"/>
  <c r="CB28" i="7"/>
  <c r="BS28" i="7"/>
  <c r="BR28" i="7"/>
  <c r="BQ28" i="7"/>
  <c r="G28" i="7" s="1"/>
  <c r="CD27" i="7"/>
  <c r="CC27" i="7"/>
  <c r="CB27" i="7"/>
  <c r="BS27" i="7"/>
  <c r="BR27" i="7"/>
  <c r="BQ27" i="7"/>
  <c r="G27" i="7"/>
  <c r="CD26" i="7"/>
  <c r="CC26" i="7"/>
  <c r="CB26" i="7"/>
  <c r="BS26" i="7"/>
  <c r="G26" i="7" s="1"/>
  <c r="BR26" i="7"/>
  <c r="BQ26" i="7"/>
  <c r="CD25" i="7"/>
  <c r="CC25" i="7"/>
  <c r="CB25" i="7"/>
  <c r="BS25" i="7"/>
  <c r="BR25" i="7"/>
  <c r="BQ25" i="7"/>
  <c r="G25" i="7" s="1"/>
  <c r="CD24" i="7"/>
  <c r="CC24" i="7"/>
  <c r="CB24" i="7"/>
  <c r="BS24" i="7"/>
  <c r="BR24" i="7"/>
  <c r="BQ24" i="7"/>
  <c r="G24" i="7" s="1"/>
  <c r="CD23" i="7"/>
  <c r="CC23" i="7"/>
  <c r="CB23" i="7"/>
  <c r="BS23" i="7"/>
  <c r="BR23" i="7"/>
  <c r="BQ23" i="7"/>
  <c r="G23" i="7"/>
  <c r="CD22" i="7"/>
  <c r="CC22" i="7"/>
  <c r="CB22" i="7"/>
  <c r="BS22" i="7"/>
  <c r="G22" i="7" s="1"/>
  <c r="BR22" i="7"/>
  <c r="BQ22" i="7"/>
  <c r="CD21" i="7"/>
  <c r="CC21" i="7"/>
  <c r="CB21" i="7"/>
  <c r="BS21" i="7"/>
  <c r="BR21" i="7"/>
  <c r="BQ21" i="7"/>
  <c r="G21" i="7" s="1"/>
  <c r="CD20" i="7"/>
  <c r="CC20" i="7"/>
  <c r="CB20" i="7"/>
  <c r="BS20" i="7"/>
  <c r="BR20" i="7"/>
  <c r="BQ20" i="7"/>
  <c r="G20" i="7" s="1"/>
  <c r="CD19" i="7"/>
  <c r="CC19" i="7"/>
  <c r="CB19" i="7"/>
  <c r="BS19" i="7"/>
  <c r="BR19" i="7"/>
  <c r="BQ19" i="7"/>
  <c r="G19" i="7"/>
  <c r="CD18" i="7"/>
  <c r="CC18" i="7"/>
  <c r="CB18" i="7"/>
  <c r="BS18" i="7"/>
  <c r="G18" i="7" s="1"/>
  <c r="BR18" i="7"/>
  <c r="BQ18" i="7"/>
  <c r="CF14" i="7"/>
  <c r="CB14" i="7"/>
  <c r="BR14" i="7"/>
  <c r="C14" i="7"/>
  <c r="CE14" i="7" s="1"/>
  <c r="CF13" i="7"/>
  <c r="CB13" i="7"/>
  <c r="BR13" i="7"/>
  <c r="C13" i="7"/>
  <c r="CE13" i="7" s="1"/>
  <c r="CF12" i="7"/>
  <c r="CB12" i="7"/>
  <c r="BR12" i="7"/>
  <c r="C12" i="7"/>
  <c r="CE12" i="7" s="1"/>
  <c r="CF11" i="7"/>
  <c r="CB11" i="7"/>
  <c r="BR11" i="7"/>
  <c r="C11" i="7"/>
  <c r="CD11" i="7" s="1"/>
  <c r="A5" i="7"/>
  <c r="A4" i="7"/>
  <c r="A3" i="7"/>
  <c r="A2" i="7"/>
  <c r="AY257" i="9" l="1"/>
  <c r="AX206" i="9"/>
  <c r="AN346" i="9"/>
  <c r="AP359" i="9"/>
  <c r="AX222" i="9"/>
  <c r="AX230" i="9"/>
  <c r="AX198" i="9"/>
  <c r="AW301" i="9"/>
  <c r="R179" i="9"/>
  <c r="R180" i="9"/>
  <c r="AX224" i="9"/>
  <c r="AW292" i="9"/>
  <c r="A400" i="9"/>
  <c r="AY266" i="9"/>
  <c r="AN342" i="9"/>
  <c r="AN350" i="9"/>
  <c r="AN344" i="9"/>
  <c r="AP357" i="9"/>
  <c r="AX323" i="9"/>
  <c r="AY275" i="8"/>
  <c r="AX200" i="8"/>
  <c r="AX221" i="8"/>
  <c r="W336" i="8"/>
  <c r="CG304" i="8"/>
  <c r="BU304" i="8"/>
  <c r="CH304" i="8"/>
  <c r="CF304" i="8"/>
  <c r="BW304" i="8"/>
  <c r="CE304" i="8"/>
  <c r="BT304" i="8"/>
  <c r="BV304" i="8"/>
  <c r="CH292" i="8"/>
  <c r="BU292" i="8"/>
  <c r="CF292" i="8"/>
  <c r="BW292" i="8"/>
  <c r="CG292" i="8"/>
  <c r="BT292" i="8"/>
  <c r="AW292" i="8" s="1"/>
  <c r="CE292" i="8"/>
  <c r="BV292" i="8"/>
  <c r="CF277" i="8"/>
  <c r="BV277" i="8"/>
  <c r="CH277" i="8"/>
  <c r="BX277" i="8"/>
  <c r="BW277" i="8"/>
  <c r="CI277" i="8"/>
  <c r="CG277" i="8"/>
  <c r="BY277" i="8"/>
  <c r="CF265" i="8"/>
  <c r="BX265" i="8"/>
  <c r="CH265" i="8"/>
  <c r="BV265" i="8"/>
  <c r="CI265" i="8"/>
  <c r="BW265" i="8"/>
  <c r="AY265" i="8" s="1"/>
  <c r="CG265" i="8"/>
  <c r="BY265" i="8"/>
  <c r="CH255" i="8"/>
  <c r="BW255" i="8"/>
  <c r="AY255" i="8" s="1"/>
  <c r="CF255" i="8"/>
  <c r="BY255" i="8"/>
  <c r="CI255" i="8"/>
  <c r="BX255" i="8"/>
  <c r="CG255" i="8"/>
  <c r="BV255" i="8"/>
  <c r="CF254" i="8"/>
  <c r="BV254" i="8"/>
  <c r="CH254" i="8"/>
  <c r="BX254" i="8"/>
  <c r="CG254" i="8"/>
  <c r="BY254" i="8"/>
  <c r="CI254" i="8"/>
  <c r="BW254" i="8"/>
  <c r="AY254" i="8" s="1"/>
  <c r="CG237" i="8"/>
  <c r="BW237" i="8"/>
  <c r="CI237" i="8"/>
  <c r="BY237" i="8"/>
  <c r="CF237" i="8"/>
  <c r="BV237" i="8"/>
  <c r="CH237" i="8"/>
  <c r="BX237" i="8"/>
  <c r="AY237" i="8" s="1"/>
  <c r="CF189" i="8"/>
  <c r="BU189" i="8"/>
  <c r="AX189" i="8" s="1"/>
  <c r="CG189" i="8"/>
  <c r="BV189" i="8"/>
  <c r="CG222" i="8"/>
  <c r="CF222" i="8"/>
  <c r="BU222" i="8"/>
  <c r="AX222" i="8" s="1"/>
  <c r="BV222" i="8"/>
  <c r="CF274" i="8"/>
  <c r="BV274" i="8"/>
  <c r="CH274" i="8"/>
  <c r="BX274" i="8"/>
  <c r="CG274" i="8"/>
  <c r="BY274" i="8"/>
  <c r="CI274" i="8"/>
  <c r="BW274" i="8"/>
  <c r="BV204" i="8"/>
  <c r="CG204" i="8"/>
  <c r="CF204" i="8"/>
  <c r="BU204" i="8"/>
  <c r="CE299" i="8"/>
  <c r="BV299" i="8"/>
  <c r="CH299" i="8"/>
  <c r="CF299" i="8"/>
  <c r="BU299" i="8"/>
  <c r="AW299" i="8" s="1"/>
  <c r="BW299" i="8"/>
  <c r="BT299" i="8"/>
  <c r="CG299" i="8"/>
  <c r="AX226" i="8"/>
  <c r="CG215" i="8"/>
  <c r="BV215" i="8"/>
  <c r="CF215" i="8"/>
  <c r="BU215" i="8"/>
  <c r="AX215" i="8" s="1"/>
  <c r="BR161" i="8"/>
  <c r="CC161" i="8"/>
  <c r="BQ161" i="8"/>
  <c r="S161" i="8" s="1"/>
  <c r="C163" i="8"/>
  <c r="C169" i="8" s="1"/>
  <c r="CB161" i="8"/>
  <c r="AF98" i="8"/>
  <c r="CG317" i="8"/>
  <c r="BT317" i="8"/>
  <c r="CD317" i="8"/>
  <c r="BS317" i="8"/>
  <c r="AX317" i="8" s="1"/>
  <c r="BU317" i="8"/>
  <c r="CE317" i="8"/>
  <c r="BV317" i="8"/>
  <c r="CF317" i="8"/>
  <c r="CG315" i="8"/>
  <c r="BT315" i="8"/>
  <c r="CD315" i="8"/>
  <c r="BS315" i="8"/>
  <c r="AX315" i="8" s="1"/>
  <c r="CE315" i="8"/>
  <c r="BU315" i="8"/>
  <c r="CF315" i="8"/>
  <c r="BV315" i="8"/>
  <c r="CF296" i="8"/>
  <c r="BU296" i="8"/>
  <c r="CG296" i="8"/>
  <c r="BW296" i="8"/>
  <c r="CH296" i="8"/>
  <c r="BT296" i="8"/>
  <c r="AW296" i="8" s="1"/>
  <c r="CE296" i="8"/>
  <c r="BV296" i="8"/>
  <c r="AY273" i="8"/>
  <c r="CF258" i="8"/>
  <c r="BY258" i="8"/>
  <c r="CH258" i="8"/>
  <c r="BW258" i="8"/>
  <c r="AY258" i="8" s="1"/>
  <c r="CG258" i="8"/>
  <c r="BV258" i="8"/>
  <c r="BX258" i="8"/>
  <c r="CI258" i="8"/>
  <c r="CG240" i="8"/>
  <c r="BW240" i="8"/>
  <c r="CI240" i="8"/>
  <c r="BY240" i="8"/>
  <c r="CH240" i="8"/>
  <c r="BV240" i="8"/>
  <c r="CF240" i="8"/>
  <c r="BX240" i="8"/>
  <c r="CF193" i="8"/>
  <c r="BU193" i="8"/>
  <c r="CG193" i="8"/>
  <c r="BV193" i="8"/>
  <c r="AX193" i="8" s="1"/>
  <c r="CI247" i="8"/>
  <c r="BY247" i="8"/>
  <c r="CG247" i="8"/>
  <c r="BW247" i="8"/>
  <c r="BX247" i="8"/>
  <c r="CF247" i="8"/>
  <c r="CH247" i="8"/>
  <c r="BV247" i="8"/>
  <c r="AY247" i="8" s="1"/>
  <c r="CF188" i="8"/>
  <c r="BU188" i="8"/>
  <c r="BV188" i="8"/>
  <c r="CG188" i="8"/>
  <c r="CF276" i="8"/>
  <c r="BV276" i="8"/>
  <c r="CH276" i="8"/>
  <c r="BX276" i="8"/>
  <c r="CG276" i="8"/>
  <c r="BY276" i="8"/>
  <c r="CI276" i="8"/>
  <c r="BW276" i="8"/>
  <c r="V54" i="8"/>
  <c r="V46" i="8"/>
  <c r="V38" i="8"/>
  <c r="CI251" i="8"/>
  <c r="BY251" i="8"/>
  <c r="CG251" i="8"/>
  <c r="BW251" i="8"/>
  <c r="AY251" i="8" s="1"/>
  <c r="CF251" i="8"/>
  <c r="BX251" i="8"/>
  <c r="BV251" i="8"/>
  <c r="CH251" i="8"/>
  <c r="AS141" i="8"/>
  <c r="S11" i="8"/>
  <c r="S162" i="8"/>
  <c r="W337" i="8"/>
  <c r="CE309" i="8"/>
  <c r="BW309" i="8"/>
  <c r="CG309" i="8"/>
  <c r="CF309" i="8"/>
  <c r="BV309" i="8"/>
  <c r="BT309" i="8"/>
  <c r="CH309" i="8"/>
  <c r="BU309" i="8"/>
  <c r="CG302" i="8"/>
  <c r="BU302" i="8"/>
  <c r="CF302" i="8"/>
  <c r="BT302" i="8"/>
  <c r="CH302" i="8"/>
  <c r="BW302" i="8"/>
  <c r="BV302" i="8"/>
  <c r="CE302" i="8"/>
  <c r="AP283" i="8"/>
  <c r="CF275" i="8"/>
  <c r="BV275" i="8"/>
  <c r="CH275" i="8"/>
  <c r="BX275" i="8"/>
  <c r="CI275" i="8"/>
  <c r="BW275" i="8"/>
  <c r="CG275" i="8"/>
  <c r="BY275" i="8"/>
  <c r="CF259" i="8"/>
  <c r="BV259" i="8"/>
  <c r="AY259" i="8" s="1"/>
  <c r="CH259" i="8"/>
  <c r="BX259" i="8"/>
  <c r="CI259" i="8"/>
  <c r="BW259" i="8"/>
  <c r="CG259" i="8"/>
  <c r="BY259" i="8"/>
  <c r="AY277" i="8"/>
  <c r="CF269" i="8"/>
  <c r="BV269" i="8"/>
  <c r="CH269" i="8"/>
  <c r="BX269" i="8"/>
  <c r="AY269" i="8" s="1"/>
  <c r="BW269" i="8"/>
  <c r="CI269" i="8"/>
  <c r="CG269" i="8"/>
  <c r="BY269" i="8"/>
  <c r="CF323" i="8"/>
  <c r="BS323" i="8"/>
  <c r="CG323" i="8"/>
  <c r="BV323" i="8"/>
  <c r="CE323" i="8"/>
  <c r="BU323" i="8"/>
  <c r="BT323" i="8"/>
  <c r="CD323" i="8"/>
  <c r="CF264" i="8"/>
  <c r="BX264" i="8"/>
  <c r="CH264" i="8"/>
  <c r="BV264" i="8"/>
  <c r="CG264" i="8"/>
  <c r="BY264" i="8"/>
  <c r="BW264" i="8"/>
  <c r="CI264" i="8"/>
  <c r="AY246" i="8"/>
  <c r="AY243" i="8"/>
  <c r="AY234" i="8"/>
  <c r="CF278" i="8"/>
  <c r="BV278" i="8"/>
  <c r="CH278" i="8"/>
  <c r="BX278" i="8"/>
  <c r="CG278" i="8"/>
  <c r="BY278" i="8"/>
  <c r="CI278" i="8"/>
  <c r="BW278" i="8"/>
  <c r="CF270" i="8"/>
  <c r="BV270" i="8"/>
  <c r="AY270" i="8" s="1"/>
  <c r="CH270" i="8"/>
  <c r="BX270" i="8"/>
  <c r="CG270" i="8"/>
  <c r="BY270" i="8"/>
  <c r="CI270" i="8"/>
  <c r="BW270" i="8"/>
  <c r="CF262" i="8"/>
  <c r="BV262" i="8"/>
  <c r="AY262" i="8" s="1"/>
  <c r="CH262" i="8"/>
  <c r="BX262" i="8"/>
  <c r="CG262" i="8"/>
  <c r="BY262" i="8"/>
  <c r="CI262" i="8"/>
  <c r="BW262" i="8"/>
  <c r="CF266" i="8"/>
  <c r="BX266" i="8"/>
  <c r="AY266" i="8" s="1"/>
  <c r="CH266" i="8"/>
  <c r="BV266" i="8"/>
  <c r="BY266" i="8"/>
  <c r="CG266" i="8"/>
  <c r="CI266" i="8"/>
  <c r="BW266" i="8"/>
  <c r="CG244" i="8"/>
  <c r="BW244" i="8"/>
  <c r="CI244" i="8"/>
  <c r="BY244" i="8"/>
  <c r="CH244" i="8"/>
  <c r="BV244" i="8"/>
  <c r="AY244" i="8" s="1"/>
  <c r="CF244" i="8"/>
  <c r="BX244" i="8"/>
  <c r="BV226" i="8"/>
  <c r="CG226" i="8"/>
  <c r="CF226" i="8"/>
  <c r="BU226" i="8"/>
  <c r="CH253" i="8"/>
  <c r="BX253" i="8"/>
  <c r="BW253" i="8"/>
  <c r="CG253" i="8"/>
  <c r="BV253" i="8"/>
  <c r="CI253" i="8"/>
  <c r="CF253" i="8"/>
  <c r="BY253" i="8"/>
  <c r="CG241" i="8"/>
  <c r="BW241" i="8"/>
  <c r="CI241" i="8"/>
  <c r="BY241" i="8"/>
  <c r="CF241" i="8"/>
  <c r="BV241" i="8"/>
  <c r="AY241" i="8" s="1"/>
  <c r="CH241" i="8"/>
  <c r="BX241" i="8"/>
  <c r="AX188" i="8"/>
  <c r="S77" i="8"/>
  <c r="S69" i="8"/>
  <c r="CH252" i="8"/>
  <c r="BY252" i="8"/>
  <c r="CG252" i="8"/>
  <c r="BW252" i="8"/>
  <c r="CF252" i="8"/>
  <c r="BV252" i="8"/>
  <c r="BX252" i="8"/>
  <c r="CI252" i="8"/>
  <c r="AX227" i="8"/>
  <c r="CF192" i="8"/>
  <c r="BU192" i="8"/>
  <c r="BV192" i="8"/>
  <c r="AX192" i="8" s="1"/>
  <c r="CG192" i="8"/>
  <c r="AN132" i="8"/>
  <c r="AJ114" i="8"/>
  <c r="CG209" i="8"/>
  <c r="BU209" i="8"/>
  <c r="AX209" i="8" s="1"/>
  <c r="CF209" i="8"/>
  <c r="BV209" i="8"/>
  <c r="BV200" i="8"/>
  <c r="CG200" i="8"/>
  <c r="CF200" i="8"/>
  <c r="BU200" i="8"/>
  <c r="CF191" i="8"/>
  <c r="BU191" i="8"/>
  <c r="AX191" i="8" s="1"/>
  <c r="CG191" i="8"/>
  <c r="BV191" i="8"/>
  <c r="V55" i="8"/>
  <c r="V51" i="8"/>
  <c r="V47" i="8"/>
  <c r="V43" i="8"/>
  <c r="V39" i="8"/>
  <c r="BV213" i="8"/>
  <c r="CG213" i="8"/>
  <c r="CF213" i="8"/>
  <c r="BU213" i="8"/>
  <c r="BU208" i="8"/>
  <c r="CG208" i="8"/>
  <c r="CF208" i="8"/>
  <c r="BV208" i="8"/>
  <c r="AX208" i="8" s="1"/>
  <c r="BR173" i="8"/>
  <c r="CC173" i="8"/>
  <c r="C176" i="8"/>
  <c r="BQ173" i="8"/>
  <c r="R173" i="8" s="1"/>
  <c r="CB173" i="8"/>
  <c r="CC154" i="8"/>
  <c r="BR154" i="8"/>
  <c r="BQ154" i="8"/>
  <c r="P154" i="8" s="1"/>
  <c r="CB154" i="8"/>
  <c r="AF90" i="8"/>
  <c r="S12" i="8"/>
  <c r="AJ118" i="8"/>
  <c r="P151" i="8"/>
  <c r="AS139" i="8"/>
  <c r="AN131" i="8"/>
  <c r="AN127" i="8"/>
  <c r="R174" i="8"/>
  <c r="CF322" i="8"/>
  <c r="BS322" i="8"/>
  <c r="AX322" i="8" s="1"/>
  <c r="CG322" i="8"/>
  <c r="BV322" i="8"/>
  <c r="CE322" i="8"/>
  <c r="BU322" i="8"/>
  <c r="CD322" i="8"/>
  <c r="BT322" i="8"/>
  <c r="CF267" i="8"/>
  <c r="BV267" i="8"/>
  <c r="AY267" i="8" s="1"/>
  <c r="CH267" i="8"/>
  <c r="BX267" i="8"/>
  <c r="CI267" i="8"/>
  <c r="BW267" i="8"/>
  <c r="CG267" i="8"/>
  <c r="BY267" i="8"/>
  <c r="CF324" i="8"/>
  <c r="BS324" i="8"/>
  <c r="AX324" i="8" s="1"/>
  <c r="CE324" i="8"/>
  <c r="BU324" i="8"/>
  <c r="CD324" i="8"/>
  <c r="BT324" i="8"/>
  <c r="CG324" i="8"/>
  <c r="BV324" i="8"/>
  <c r="CF261" i="8"/>
  <c r="BV261" i="8"/>
  <c r="AY261" i="8" s="1"/>
  <c r="CH261" i="8"/>
  <c r="BX261" i="8"/>
  <c r="BW261" i="8"/>
  <c r="CI261" i="8"/>
  <c r="CG261" i="8"/>
  <c r="BY261" i="8"/>
  <c r="CF320" i="8"/>
  <c r="BS320" i="8"/>
  <c r="AX320" i="8" s="1"/>
  <c r="CE320" i="8"/>
  <c r="BU320" i="8"/>
  <c r="CD320" i="8"/>
  <c r="BT320" i="8"/>
  <c r="BV320" i="8"/>
  <c r="CG320" i="8"/>
  <c r="CF272" i="8"/>
  <c r="BV272" i="8"/>
  <c r="AY272" i="8" s="1"/>
  <c r="CH272" i="8"/>
  <c r="BX272" i="8"/>
  <c r="CG272" i="8"/>
  <c r="BY272" i="8"/>
  <c r="CI272" i="8"/>
  <c r="BW272" i="8"/>
  <c r="AY278" i="8"/>
  <c r="CF256" i="8"/>
  <c r="BY256" i="8"/>
  <c r="CH256" i="8"/>
  <c r="BW256" i="8"/>
  <c r="CI256" i="8"/>
  <c r="BX256" i="8"/>
  <c r="BV256" i="8"/>
  <c r="AY256" i="8" s="1"/>
  <c r="CG256" i="8"/>
  <c r="AX230" i="8"/>
  <c r="CF190" i="8"/>
  <c r="BU190" i="8"/>
  <c r="CG190" i="8"/>
  <c r="BV190" i="8"/>
  <c r="AX190" i="8" s="1"/>
  <c r="CF300" i="8"/>
  <c r="BW300" i="8"/>
  <c r="BT300" i="8"/>
  <c r="CG300" i="8"/>
  <c r="BV300" i="8"/>
  <c r="AW300" i="8" s="1"/>
  <c r="CE300" i="8"/>
  <c r="BU300" i="8"/>
  <c r="CH300" i="8"/>
  <c r="CF271" i="8"/>
  <c r="BV271" i="8"/>
  <c r="AY271" i="8" s="1"/>
  <c r="CH271" i="8"/>
  <c r="BX271" i="8"/>
  <c r="CI271" i="8"/>
  <c r="BW271" i="8"/>
  <c r="CG271" i="8"/>
  <c r="BY271" i="8"/>
  <c r="CD330" i="8"/>
  <c r="BS330" i="8"/>
  <c r="AL330" i="8" s="1"/>
  <c r="CE330" i="8"/>
  <c r="BT330" i="8"/>
  <c r="CH257" i="8"/>
  <c r="BW257" i="8"/>
  <c r="CF257" i="8"/>
  <c r="BY257" i="8"/>
  <c r="CG257" i="8"/>
  <c r="BV257" i="8"/>
  <c r="CI257" i="8"/>
  <c r="BX257" i="8"/>
  <c r="AY257" i="8" s="1"/>
  <c r="AW295" i="8"/>
  <c r="BV230" i="8"/>
  <c r="CG230" i="8"/>
  <c r="CF230" i="8"/>
  <c r="BU230" i="8"/>
  <c r="AY252" i="8"/>
  <c r="AN130" i="8"/>
  <c r="BU210" i="8"/>
  <c r="AX210" i="8" s="1"/>
  <c r="CG210" i="8"/>
  <c r="CF210" i="8"/>
  <c r="BV210" i="8"/>
  <c r="AX201" i="8"/>
  <c r="CF186" i="8"/>
  <c r="BU186" i="8"/>
  <c r="AX186" i="8" s="1"/>
  <c r="CG186" i="8"/>
  <c r="BV186" i="8"/>
  <c r="V50" i="8"/>
  <c r="V42" i="8"/>
  <c r="CG217" i="8"/>
  <c r="BV217" i="8"/>
  <c r="CF217" i="8"/>
  <c r="BU217" i="8"/>
  <c r="BV203" i="8"/>
  <c r="CG203" i="8"/>
  <c r="CF203" i="8"/>
  <c r="BU203" i="8"/>
  <c r="CF194" i="8"/>
  <c r="BU194" i="8"/>
  <c r="AX194" i="8" s="1"/>
  <c r="CG194" i="8"/>
  <c r="BV194" i="8"/>
  <c r="P148" i="8"/>
  <c r="AJ115" i="8"/>
  <c r="CG306" i="8"/>
  <c r="BU306" i="8"/>
  <c r="CF306" i="8"/>
  <c r="BW306" i="8"/>
  <c r="CE306" i="8"/>
  <c r="BV306" i="8"/>
  <c r="BT306" i="8"/>
  <c r="AW306" i="8" s="1"/>
  <c r="CH306" i="8"/>
  <c r="CG318" i="8"/>
  <c r="BT318" i="8"/>
  <c r="CD318" i="8"/>
  <c r="BS318" i="8"/>
  <c r="AX318" i="8" s="1"/>
  <c r="BV318" i="8"/>
  <c r="CF318" i="8"/>
  <c r="BU318" i="8"/>
  <c r="CE318" i="8"/>
  <c r="CG316" i="8"/>
  <c r="BT316" i="8"/>
  <c r="CD316" i="8"/>
  <c r="BS316" i="8"/>
  <c r="AX316" i="8" s="1"/>
  <c r="CF316" i="8"/>
  <c r="BV316" i="8"/>
  <c r="CE316" i="8"/>
  <c r="BU316" i="8"/>
  <c r="AW304" i="8"/>
  <c r="AP359" i="8"/>
  <c r="CG314" i="8"/>
  <c r="BS314" i="8"/>
  <c r="AX314" i="8" s="1"/>
  <c r="CD314" i="8"/>
  <c r="BV314" i="8"/>
  <c r="BU314" i="8"/>
  <c r="CF314" i="8"/>
  <c r="BT314" i="8"/>
  <c r="CE314" i="8"/>
  <c r="CG308" i="8"/>
  <c r="BU308" i="8"/>
  <c r="AW308" i="8" s="1"/>
  <c r="CE308" i="8"/>
  <c r="BV308" i="8"/>
  <c r="BT308" i="8"/>
  <c r="CH308" i="8"/>
  <c r="BW308" i="8"/>
  <c r="CF308" i="8"/>
  <c r="CF263" i="8"/>
  <c r="BV263" i="8"/>
  <c r="AY263" i="8" s="1"/>
  <c r="CH263" i="8"/>
  <c r="BX263" i="8"/>
  <c r="CI263" i="8"/>
  <c r="BW263" i="8"/>
  <c r="CG263" i="8"/>
  <c r="BY263" i="8"/>
  <c r="CF294" i="8"/>
  <c r="BW294" i="8"/>
  <c r="CH294" i="8"/>
  <c r="BU294" i="8"/>
  <c r="CG294" i="8"/>
  <c r="BT294" i="8"/>
  <c r="AW294" i="8" s="1"/>
  <c r="BV294" i="8"/>
  <c r="CE294" i="8"/>
  <c r="CF273" i="8"/>
  <c r="BV273" i="8"/>
  <c r="CH273" i="8"/>
  <c r="BX273" i="8"/>
  <c r="BW273" i="8"/>
  <c r="CI273" i="8"/>
  <c r="CG273" i="8"/>
  <c r="BY273" i="8"/>
  <c r="AY245" i="8"/>
  <c r="AY264" i="8"/>
  <c r="CF260" i="8"/>
  <c r="BV260" i="8"/>
  <c r="AY260" i="8" s="1"/>
  <c r="CH260" i="8"/>
  <c r="BX260" i="8"/>
  <c r="CG260" i="8"/>
  <c r="BY260" i="8"/>
  <c r="CI260" i="8"/>
  <c r="BW260" i="8"/>
  <c r="CG236" i="8"/>
  <c r="BW236" i="8"/>
  <c r="CI236" i="8"/>
  <c r="BY236" i="8"/>
  <c r="CH236" i="8"/>
  <c r="BV236" i="8"/>
  <c r="AY236" i="8" s="1"/>
  <c r="CF236" i="8"/>
  <c r="BX236" i="8"/>
  <c r="CG224" i="8"/>
  <c r="BU224" i="8"/>
  <c r="AX224" i="8" s="1"/>
  <c r="CF224" i="8"/>
  <c r="BV224" i="8"/>
  <c r="AP284" i="8"/>
  <c r="AY240" i="8"/>
  <c r="AX218" i="8"/>
  <c r="AX213" i="8"/>
  <c r="AX203" i="8"/>
  <c r="CG197" i="8"/>
  <c r="BU197" i="8"/>
  <c r="AX197" i="8" s="1"/>
  <c r="BV197" i="8"/>
  <c r="CF197" i="8"/>
  <c r="AN349" i="8"/>
  <c r="CF268" i="8"/>
  <c r="BV268" i="8"/>
  <c r="AY268" i="8" s="1"/>
  <c r="CH268" i="8"/>
  <c r="BX268" i="8"/>
  <c r="CG268" i="8"/>
  <c r="BY268" i="8"/>
  <c r="CI268" i="8"/>
  <c r="BW268" i="8"/>
  <c r="BV229" i="8"/>
  <c r="CG229" i="8"/>
  <c r="BU229" i="8"/>
  <c r="AX229" i="8" s="1"/>
  <c r="CF229" i="8"/>
  <c r="CG219" i="8"/>
  <c r="CF219" i="8"/>
  <c r="BU219" i="8"/>
  <c r="AX219" i="8" s="1"/>
  <c r="BV219" i="8"/>
  <c r="CF196" i="8"/>
  <c r="BU196" i="8"/>
  <c r="AX196" i="8" s="1"/>
  <c r="BV196" i="8"/>
  <c r="CG196" i="8"/>
  <c r="AF92" i="8"/>
  <c r="AX211" i="8"/>
  <c r="AX205" i="8"/>
  <c r="CF195" i="8"/>
  <c r="BU195" i="8"/>
  <c r="AX195" i="8" s="1"/>
  <c r="CG195" i="8"/>
  <c r="BV195" i="8"/>
  <c r="V52" i="8"/>
  <c r="V48" i="8"/>
  <c r="V44" i="8"/>
  <c r="V40" i="8"/>
  <c r="V36" i="8"/>
  <c r="CI248" i="8"/>
  <c r="BY248" i="8"/>
  <c r="CG248" i="8"/>
  <c r="BW248" i="8"/>
  <c r="CF248" i="8"/>
  <c r="BV248" i="8"/>
  <c r="AY248" i="8" s="1"/>
  <c r="BX248" i="8"/>
  <c r="CH248" i="8"/>
  <c r="CG221" i="8"/>
  <c r="CF221" i="8"/>
  <c r="BU221" i="8"/>
  <c r="BV221" i="8"/>
  <c r="CG220" i="8"/>
  <c r="CF220" i="8"/>
  <c r="BU220" i="8"/>
  <c r="BV220" i="8"/>
  <c r="CG207" i="8"/>
  <c r="BU207" i="8"/>
  <c r="AX207" i="8" s="1"/>
  <c r="CF207" i="8"/>
  <c r="BV207" i="8"/>
  <c r="BV199" i="8"/>
  <c r="AX199" i="8" s="1"/>
  <c r="CG199" i="8"/>
  <c r="CF199" i="8"/>
  <c r="BU199" i="8"/>
  <c r="BR167" i="8"/>
  <c r="CC167" i="8"/>
  <c r="B400" i="8" s="1"/>
  <c r="BQ167" i="8"/>
  <c r="CB167" i="8"/>
  <c r="AJ120" i="8"/>
  <c r="S13" i="8"/>
  <c r="AF100" i="8"/>
  <c r="AJ119" i="8"/>
  <c r="V51" i="7"/>
  <c r="V55" i="7"/>
  <c r="BQ91" i="7"/>
  <c r="AF91" i="7" s="1"/>
  <c r="BR91" i="7"/>
  <c r="CC91" i="7"/>
  <c r="CB91" i="7"/>
  <c r="BQ93" i="7"/>
  <c r="CB93" i="7"/>
  <c r="BR93" i="7"/>
  <c r="CC93" i="7"/>
  <c r="BQ99" i="7"/>
  <c r="CB99" i="7"/>
  <c r="BR99" i="7"/>
  <c r="CC99" i="7"/>
  <c r="BQ101" i="7"/>
  <c r="CB101" i="7"/>
  <c r="CC101" i="7"/>
  <c r="BR101" i="7"/>
  <c r="BQ114" i="7"/>
  <c r="CB114" i="7"/>
  <c r="BR114" i="7"/>
  <c r="CC114" i="7"/>
  <c r="BQ116" i="7"/>
  <c r="AJ116" i="7" s="1"/>
  <c r="BR116" i="7"/>
  <c r="CC116" i="7"/>
  <c r="CB116" i="7"/>
  <c r="BQ118" i="7"/>
  <c r="CB118" i="7"/>
  <c r="BR118" i="7"/>
  <c r="CC118" i="7"/>
  <c r="BQ120" i="7"/>
  <c r="CB120" i="7"/>
  <c r="BR120" i="7"/>
  <c r="CC120" i="7"/>
  <c r="CC129" i="7"/>
  <c r="BQ129" i="7"/>
  <c r="BS129" i="7"/>
  <c r="BR129" i="7"/>
  <c r="CB129" i="7"/>
  <c r="CD129" i="7"/>
  <c r="CC133" i="7"/>
  <c r="BQ133" i="7"/>
  <c r="AN133" i="7" s="1"/>
  <c r="BS133" i="7"/>
  <c r="BR133" i="7"/>
  <c r="CB133" i="7"/>
  <c r="CD133" i="7"/>
  <c r="CB143" i="7"/>
  <c r="BR143" i="7"/>
  <c r="CC143" i="7"/>
  <c r="BQ143" i="7"/>
  <c r="AS143" i="7" s="1"/>
  <c r="CB149" i="7"/>
  <c r="BQ149" i="7"/>
  <c r="CC149" i="7"/>
  <c r="BR149" i="7"/>
  <c r="CC165" i="7"/>
  <c r="BR165" i="7"/>
  <c r="BQ165" i="7"/>
  <c r="S165" i="7" s="1"/>
  <c r="CB165" i="7"/>
  <c r="V48" i="7"/>
  <c r="BR154" i="7"/>
  <c r="BQ154" i="7"/>
  <c r="P154" i="7" s="1"/>
  <c r="CC154" i="7"/>
  <c r="CB154" i="7"/>
  <c r="CC162" i="7"/>
  <c r="BR162" i="7"/>
  <c r="CB162" i="7"/>
  <c r="BQ162" i="7"/>
  <c r="BQ90" i="7"/>
  <c r="CB90" i="7"/>
  <c r="CC90" i="7"/>
  <c r="BR90" i="7"/>
  <c r="BQ92" i="7"/>
  <c r="CC92" i="7"/>
  <c r="CB92" i="7"/>
  <c r="BR92" i="7"/>
  <c r="BQ98" i="7"/>
  <c r="CC98" i="7"/>
  <c r="CB98" i="7"/>
  <c r="BR98" i="7"/>
  <c r="BQ100" i="7"/>
  <c r="AF100" i="7" s="1"/>
  <c r="BR100" i="7"/>
  <c r="CC100" i="7"/>
  <c r="CB100" i="7"/>
  <c r="BQ115" i="7"/>
  <c r="CC115" i="7"/>
  <c r="CB115" i="7"/>
  <c r="BR115" i="7"/>
  <c r="BQ117" i="7"/>
  <c r="CB117" i="7"/>
  <c r="CC117" i="7"/>
  <c r="BR117" i="7"/>
  <c r="BQ119" i="7"/>
  <c r="CC119" i="7"/>
  <c r="CB119" i="7"/>
  <c r="BR119" i="7"/>
  <c r="BQ121" i="7"/>
  <c r="CC121" i="7"/>
  <c r="CB121" i="7"/>
  <c r="BR121" i="7"/>
  <c r="CC127" i="7"/>
  <c r="BQ127" i="7"/>
  <c r="BS127" i="7"/>
  <c r="CD127" i="7"/>
  <c r="CB127" i="7"/>
  <c r="BR127" i="7"/>
  <c r="CC131" i="7"/>
  <c r="BQ131" i="7"/>
  <c r="BS131" i="7"/>
  <c r="CD131" i="7"/>
  <c r="CB131" i="7"/>
  <c r="BR131" i="7"/>
  <c r="CB139" i="7"/>
  <c r="BR139" i="7"/>
  <c r="BQ139" i="7"/>
  <c r="AS139" i="7" s="1"/>
  <c r="CC139" i="7"/>
  <c r="CB142" i="7"/>
  <c r="BQ142" i="7"/>
  <c r="CC142" i="7"/>
  <c r="BR142" i="7"/>
  <c r="CC167" i="7"/>
  <c r="BR167" i="7"/>
  <c r="CB167" i="7"/>
  <c r="BQ167" i="7"/>
  <c r="S167" i="7" s="1"/>
  <c r="V42" i="7"/>
  <c r="V46" i="7"/>
  <c r="CC160" i="7"/>
  <c r="BR160" i="7"/>
  <c r="BQ160" i="7"/>
  <c r="C163" i="7"/>
  <c r="CB160" i="7"/>
  <c r="V43" i="7"/>
  <c r="BQ122" i="7"/>
  <c r="CB122" i="7"/>
  <c r="BR122" i="7"/>
  <c r="CC122" i="7"/>
  <c r="CB61" i="7"/>
  <c r="CB67" i="7"/>
  <c r="CB73" i="7"/>
  <c r="CB77" i="7"/>
  <c r="BQ141" i="7"/>
  <c r="AS141" i="7" s="1"/>
  <c r="BQ148" i="7"/>
  <c r="P148" i="7" s="1"/>
  <c r="CI186" i="7"/>
  <c r="CE186" i="7"/>
  <c r="BZ186" i="7"/>
  <c r="BR186" i="7"/>
  <c r="BQ186" i="7"/>
  <c r="CI191" i="7"/>
  <c r="CE191" i="7"/>
  <c r="BZ191" i="7"/>
  <c r="BR191" i="7"/>
  <c r="BQ191" i="7"/>
  <c r="CI195" i="7"/>
  <c r="CE195" i="7"/>
  <c r="BZ195" i="7"/>
  <c r="BR195" i="7"/>
  <c r="BQ195" i="7"/>
  <c r="CJ209" i="7"/>
  <c r="C209" i="7"/>
  <c r="BY209" i="7"/>
  <c r="BW209" i="7"/>
  <c r="CH219" i="7"/>
  <c r="CD219" i="7"/>
  <c r="BY219" i="7"/>
  <c r="C219" i="7"/>
  <c r="CH220" i="7"/>
  <c r="CD220" i="7"/>
  <c r="BY220" i="7"/>
  <c r="C220" i="7"/>
  <c r="CH221" i="7"/>
  <c r="CD221" i="7"/>
  <c r="BY221" i="7"/>
  <c r="C221" i="7"/>
  <c r="CH224" i="7"/>
  <c r="CD224" i="7"/>
  <c r="BY224" i="7"/>
  <c r="C224" i="7"/>
  <c r="C247" i="7"/>
  <c r="CD247" i="7"/>
  <c r="BT247" i="7"/>
  <c r="C250" i="7"/>
  <c r="CD250" i="7"/>
  <c r="BT250" i="7"/>
  <c r="CH263" i="7"/>
  <c r="BX263" i="7"/>
  <c r="AY263" i="7" s="1"/>
  <c r="CI263" i="7"/>
  <c r="BV263" i="7"/>
  <c r="CF263" i="7"/>
  <c r="BY263" i="7"/>
  <c r="CG263" i="7"/>
  <c r="BW263" i="7"/>
  <c r="CH266" i="7"/>
  <c r="BV266" i="7"/>
  <c r="CG266" i="7"/>
  <c r="BY266" i="7"/>
  <c r="BX266" i="7"/>
  <c r="CF266" i="7"/>
  <c r="BW266" i="7"/>
  <c r="CE273" i="7"/>
  <c r="BU273" i="7"/>
  <c r="CB273" i="7"/>
  <c r="BS273" i="7"/>
  <c r="C273" i="7"/>
  <c r="BR273" i="7"/>
  <c r="CC273" i="7"/>
  <c r="BS11" i="7"/>
  <c r="CC12" i="7"/>
  <c r="CC13" i="7"/>
  <c r="BS14" i="7"/>
  <c r="CC14" i="7"/>
  <c r="CC61" i="7"/>
  <c r="CC65" i="7"/>
  <c r="CC71" i="7"/>
  <c r="CC75" i="7"/>
  <c r="CC79" i="7"/>
  <c r="BQ132" i="7"/>
  <c r="CC132" i="7"/>
  <c r="BQ134" i="7"/>
  <c r="BQ147" i="7"/>
  <c r="P147" i="7" s="1"/>
  <c r="BR148" i="7"/>
  <c r="BQ174" i="7"/>
  <c r="CC174" i="7"/>
  <c r="D176" i="7"/>
  <c r="BX191" i="7"/>
  <c r="CI192" i="7"/>
  <c r="CE192" i="7"/>
  <c r="BZ192" i="7"/>
  <c r="BR192" i="7"/>
  <c r="BQ192" i="7"/>
  <c r="BX195" i="7"/>
  <c r="CI196" i="7"/>
  <c r="CE196" i="7"/>
  <c r="BZ196" i="7"/>
  <c r="BR196" i="7"/>
  <c r="BQ196" i="7"/>
  <c r="BZ209" i="7"/>
  <c r="BQ209" i="7"/>
  <c r="CI209" i="7"/>
  <c r="CE209" i="7"/>
  <c r="BX209" i="7"/>
  <c r="CH209" i="7"/>
  <c r="CK217" i="7"/>
  <c r="BZ217" i="7"/>
  <c r="BY217" i="7"/>
  <c r="BQ219" i="7"/>
  <c r="CK219" i="7"/>
  <c r="CC219" i="7"/>
  <c r="BX219" i="7"/>
  <c r="BT219" i="7"/>
  <c r="BW219" i="7"/>
  <c r="BQ220" i="7"/>
  <c r="CK220" i="7"/>
  <c r="CC220" i="7"/>
  <c r="BX220" i="7"/>
  <c r="BT220" i="7"/>
  <c r="BW220" i="7"/>
  <c r="BQ221" i="7"/>
  <c r="CK221" i="7"/>
  <c r="CC221" i="7"/>
  <c r="BX221" i="7"/>
  <c r="BT221" i="7"/>
  <c r="BW221" i="7"/>
  <c r="BQ222" i="7"/>
  <c r="CK222" i="7"/>
  <c r="CC222" i="7"/>
  <c r="BX222" i="7"/>
  <c r="BT222" i="7"/>
  <c r="BQ223" i="7"/>
  <c r="CK223" i="7"/>
  <c r="CC223" i="7"/>
  <c r="BX223" i="7"/>
  <c r="BT223" i="7"/>
  <c r="BQ224" i="7"/>
  <c r="CK224" i="7"/>
  <c r="CC224" i="7"/>
  <c r="BX224" i="7"/>
  <c r="BT224" i="7"/>
  <c r="BW224" i="7"/>
  <c r="CB225" i="7"/>
  <c r="CC225" i="7"/>
  <c r="BQ225" i="7"/>
  <c r="BZ225" i="7"/>
  <c r="BY225" i="7"/>
  <c r="CK225" i="7"/>
  <c r="CD236" i="7"/>
  <c r="BT236" i="7"/>
  <c r="C236" i="7"/>
  <c r="CD244" i="7"/>
  <c r="BT244" i="7"/>
  <c r="C244" i="7"/>
  <c r="C249" i="7"/>
  <c r="CD249" i="7"/>
  <c r="BT249" i="7"/>
  <c r="C251" i="7"/>
  <c r="CD251" i="7"/>
  <c r="BT251" i="7"/>
  <c r="CD256" i="7"/>
  <c r="C256" i="7"/>
  <c r="BT256" i="7"/>
  <c r="CD258" i="7"/>
  <c r="C258" i="7"/>
  <c r="CH264" i="7"/>
  <c r="BV264" i="7"/>
  <c r="AY264" i="7" s="1"/>
  <c r="CG264" i="7"/>
  <c r="BX264" i="7"/>
  <c r="BY264" i="7"/>
  <c r="CI264" i="7"/>
  <c r="BT11" i="7"/>
  <c r="BT12" i="7"/>
  <c r="CD12" i="7"/>
  <c r="BT13" i="7"/>
  <c r="CD13" i="7"/>
  <c r="BT14" i="7"/>
  <c r="CD14" i="7"/>
  <c r="BS36" i="7"/>
  <c r="V36" i="7" s="1"/>
  <c r="BS37" i="7"/>
  <c r="V37" i="7" s="1"/>
  <c r="BS38" i="7"/>
  <c r="V38" i="7" s="1"/>
  <c r="BS39" i="7"/>
  <c r="V39" i="7" s="1"/>
  <c r="BS40" i="7"/>
  <c r="V40" i="7" s="1"/>
  <c r="BS41" i="7"/>
  <c r="V41" i="7" s="1"/>
  <c r="BS42" i="7"/>
  <c r="BS43" i="7"/>
  <c r="BS44" i="7"/>
  <c r="V44" i="7" s="1"/>
  <c r="BS45" i="7"/>
  <c r="V45" i="7" s="1"/>
  <c r="BS46" i="7"/>
  <c r="BS47" i="7"/>
  <c r="V47" i="7" s="1"/>
  <c r="BS48" i="7"/>
  <c r="BS49" i="7"/>
  <c r="V49" i="7" s="1"/>
  <c r="BS50" i="7"/>
  <c r="V50" i="7" s="1"/>
  <c r="BS51" i="7"/>
  <c r="BS52" i="7"/>
  <c r="V52" i="7" s="1"/>
  <c r="BS53" i="7"/>
  <c r="V53" i="7" s="1"/>
  <c r="BS54" i="7"/>
  <c r="V54" i="7" s="1"/>
  <c r="BS55" i="7"/>
  <c r="BQ61" i="7"/>
  <c r="S61" i="7" s="1"/>
  <c r="BQ63" i="7"/>
  <c r="S63" i="7" s="1"/>
  <c r="BQ65" i="7"/>
  <c r="S65" i="7" s="1"/>
  <c r="BQ67" i="7"/>
  <c r="S67" i="7" s="1"/>
  <c r="BQ69" i="7"/>
  <c r="S69" i="7" s="1"/>
  <c r="BQ71" i="7"/>
  <c r="S71" i="7" s="1"/>
  <c r="BQ73" i="7"/>
  <c r="S73" i="7" s="1"/>
  <c r="BQ75" i="7"/>
  <c r="S75" i="7" s="1"/>
  <c r="BQ77" i="7"/>
  <c r="S77" i="7" s="1"/>
  <c r="BQ79" i="7"/>
  <c r="S79" i="7" s="1"/>
  <c r="BR128" i="7"/>
  <c r="CD128" i="7"/>
  <c r="BR130" i="7"/>
  <c r="CD130" i="7"/>
  <c r="BR132" i="7"/>
  <c r="CD132" i="7"/>
  <c r="BR134" i="7"/>
  <c r="BR140" i="7"/>
  <c r="CC141" i="7"/>
  <c r="BR147" i="7"/>
  <c r="CC148" i="7"/>
  <c r="C150" i="7"/>
  <c r="C151" i="7"/>
  <c r="CB152" i="7"/>
  <c r="CC153" i="7"/>
  <c r="CB161" i="7"/>
  <c r="D163" i="7"/>
  <c r="D169" i="7" s="1"/>
  <c r="CB164" i="7"/>
  <c r="CB166" i="7"/>
  <c r="C180" i="7"/>
  <c r="CB186" i="7"/>
  <c r="CI189" i="7"/>
  <c r="CE189" i="7"/>
  <c r="BZ189" i="7"/>
  <c r="BR189" i="7"/>
  <c r="BQ189" i="7"/>
  <c r="BT190" i="7"/>
  <c r="CC190" i="7"/>
  <c r="CB191" i="7"/>
  <c r="BX192" i="7"/>
  <c r="CI193" i="7"/>
  <c r="CE193" i="7"/>
  <c r="BZ193" i="7"/>
  <c r="BR193" i="7"/>
  <c r="BQ193" i="7"/>
  <c r="BT194" i="7"/>
  <c r="CC194" i="7"/>
  <c r="CB195" i="7"/>
  <c r="BX196" i="7"/>
  <c r="CH198" i="7"/>
  <c r="CD198" i="7"/>
  <c r="BY198" i="7"/>
  <c r="C198" i="7"/>
  <c r="CH199" i="7"/>
  <c r="CD199" i="7"/>
  <c r="BY199" i="7"/>
  <c r="C199" i="7"/>
  <c r="CH200" i="7"/>
  <c r="CD200" i="7"/>
  <c r="BY200" i="7"/>
  <c r="C200" i="7"/>
  <c r="CH201" i="7"/>
  <c r="CD201" i="7"/>
  <c r="BY201" i="7"/>
  <c r="C201" i="7"/>
  <c r="CH202" i="7"/>
  <c r="CD202" i="7"/>
  <c r="BY202" i="7"/>
  <c r="C202" i="7"/>
  <c r="CH203" i="7"/>
  <c r="CD203" i="7"/>
  <c r="BY203" i="7"/>
  <c r="C203" i="7"/>
  <c r="CH204" i="7"/>
  <c r="CD204" i="7"/>
  <c r="BY204" i="7"/>
  <c r="C204" i="7"/>
  <c r="CH205" i="7"/>
  <c r="CD205" i="7"/>
  <c r="BY205" i="7"/>
  <c r="C205" i="7"/>
  <c r="CH206" i="7"/>
  <c r="CD206" i="7"/>
  <c r="BY206" i="7"/>
  <c r="C206" i="7"/>
  <c r="CJ207" i="7"/>
  <c r="C207" i="7"/>
  <c r="BY207" i="7"/>
  <c r="BW207" i="7"/>
  <c r="BU208" i="7"/>
  <c r="BS209" i="7"/>
  <c r="CB209" i="7"/>
  <c r="CK209" i="7"/>
  <c r="CF210" i="7"/>
  <c r="CH211" i="7"/>
  <c r="CD211" i="7"/>
  <c r="BY211" i="7"/>
  <c r="C211" i="7"/>
  <c r="CH212" i="7"/>
  <c r="CD212" i="7"/>
  <c r="BY212" i="7"/>
  <c r="C212" i="7"/>
  <c r="CH213" i="7"/>
  <c r="CD213" i="7"/>
  <c r="BY213" i="7"/>
  <c r="C213" i="7"/>
  <c r="CH214" i="7"/>
  <c r="CD214" i="7"/>
  <c r="BY214" i="7"/>
  <c r="C214" i="7"/>
  <c r="CH215" i="7"/>
  <c r="CD215" i="7"/>
  <c r="BY215" i="7"/>
  <c r="C215" i="7"/>
  <c r="CH216" i="7"/>
  <c r="CD216" i="7"/>
  <c r="BW216" i="7"/>
  <c r="BS216" i="7"/>
  <c r="C216" i="7"/>
  <c r="BX216" i="7"/>
  <c r="BT217" i="7"/>
  <c r="CE217" i="7"/>
  <c r="CH218" i="7"/>
  <c r="CD218" i="7"/>
  <c r="BW218" i="7"/>
  <c r="BS218" i="7"/>
  <c r="C218" i="7"/>
  <c r="BX218" i="7"/>
  <c r="BR219" i="7"/>
  <c r="BZ219" i="7"/>
  <c r="CI219" i="7"/>
  <c r="BR220" i="7"/>
  <c r="BZ220" i="7"/>
  <c r="CI220" i="7"/>
  <c r="BR221" i="7"/>
  <c r="BZ221" i="7"/>
  <c r="CI221" i="7"/>
  <c r="BR222" i="7"/>
  <c r="BZ222" i="7"/>
  <c r="CI222" i="7"/>
  <c r="BR223" i="7"/>
  <c r="BZ223" i="7"/>
  <c r="CI223" i="7"/>
  <c r="BR224" i="7"/>
  <c r="BZ224" i="7"/>
  <c r="CI224" i="7"/>
  <c r="BR225" i="7"/>
  <c r="CF226" i="7"/>
  <c r="BV226" i="7"/>
  <c r="CG226" i="7"/>
  <c r="CJ228" i="7"/>
  <c r="BW228" i="7"/>
  <c r="BS228" i="7"/>
  <c r="CH228" i="7"/>
  <c r="CD228" i="7"/>
  <c r="BY228" i="7"/>
  <c r="C228" i="7"/>
  <c r="CD237" i="7"/>
  <c r="BT237" i="7"/>
  <c r="C237" i="7"/>
  <c r="C248" i="7"/>
  <c r="CD248" i="7"/>
  <c r="BT248" i="7"/>
  <c r="C254" i="7"/>
  <c r="CD254" i="7"/>
  <c r="BT254" i="7"/>
  <c r="BW264" i="7"/>
  <c r="CI266" i="7"/>
  <c r="CB63" i="7"/>
  <c r="CB65" i="7"/>
  <c r="CB69" i="7"/>
  <c r="CB71" i="7"/>
  <c r="CB75" i="7"/>
  <c r="CB79" i="7"/>
  <c r="BQ153" i="7"/>
  <c r="P153" i="7" s="1"/>
  <c r="S166" i="7"/>
  <c r="BR178" i="7"/>
  <c r="BQ178" i="7"/>
  <c r="R178" i="7" s="1"/>
  <c r="CH217" i="7"/>
  <c r="CD217" i="7"/>
  <c r="BW217" i="7"/>
  <c r="BS217" i="7"/>
  <c r="C217" i="7"/>
  <c r="CH222" i="7"/>
  <c r="CD222" i="7"/>
  <c r="BY222" i="7"/>
  <c r="C222" i="7"/>
  <c r="CH223" i="7"/>
  <c r="CD223" i="7"/>
  <c r="BY223" i="7"/>
  <c r="C223" i="7"/>
  <c r="CJ225" i="7"/>
  <c r="BW225" i="7"/>
  <c r="BS225" i="7"/>
  <c r="CH225" i="7"/>
  <c r="C225" i="7"/>
  <c r="CD241" i="7"/>
  <c r="BT241" i="7"/>
  <c r="C241" i="7"/>
  <c r="CB245" i="7"/>
  <c r="BS245" i="7"/>
  <c r="C245" i="7"/>
  <c r="CE245" i="7"/>
  <c r="BU245" i="7"/>
  <c r="CC11" i="7"/>
  <c r="BS12" i="7"/>
  <c r="BS13" i="7"/>
  <c r="CC63" i="7"/>
  <c r="CC67" i="7"/>
  <c r="CC69" i="7"/>
  <c r="CC73" i="7"/>
  <c r="CC77" i="7"/>
  <c r="BQ128" i="7"/>
  <c r="AN128" i="7" s="1"/>
  <c r="CC128" i="7"/>
  <c r="BQ130" i="7"/>
  <c r="CC130" i="7"/>
  <c r="CD134" i="7"/>
  <c r="BQ140" i="7"/>
  <c r="AS140" i="7" s="1"/>
  <c r="BR141" i="7"/>
  <c r="BQ152" i="7"/>
  <c r="P152" i="7" s="1"/>
  <c r="CB153" i="7"/>
  <c r="BR161" i="7"/>
  <c r="S161" i="7" s="1"/>
  <c r="BR164" i="7"/>
  <c r="S164" i="7" s="1"/>
  <c r="BR166" i="7"/>
  <c r="C168" i="7"/>
  <c r="C176" i="7"/>
  <c r="BQ173" i="7"/>
  <c r="R173" i="7" s="1"/>
  <c r="CC173" i="7"/>
  <c r="BQ175" i="7"/>
  <c r="CC175" i="7"/>
  <c r="BR179" i="7"/>
  <c r="BQ179" i="7"/>
  <c r="BX186" i="7"/>
  <c r="CI188" i="7"/>
  <c r="CE188" i="7"/>
  <c r="BZ188" i="7"/>
  <c r="BR188" i="7"/>
  <c r="BQ188" i="7"/>
  <c r="BQ11" i="7"/>
  <c r="BU11" i="7"/>
  <c r="CE11" i="7"/>
  <c r="BQ12" i="7"/>
  <c r="S12" i="7" s="1"/>
  <c r="BU12" i="7"/>
  <c r="BQ13" i="7"/>
  <c r="BU13" i="7"/>
  <c r="BQ14" i="7"/>
  <c r="S14" i="7" s="1"/>
  <c r="BU14" i="7"/>
  <c r="BS134" i="7"/>
  <c r="CC140" i="7"/>
  <c r="CC147" i="7"/>
  <c r="CC152" i="7"/>
  <c r="BR173" i="7"/>
  <c r="BR174" i="7"/>
  <c r="BR175" i="7"/>
  <c r="C177" i="7"/>
  <c r="CB178" i="7"/>
  <c r="BT186" i="7"/>
  <c r="CC186" i="7"/>
  <c r="CK186" i="7"/>
  <c r="CB188" i="7"/>
  <c r="CI190" i="7"/>
  <c r="CE190" i="7"/>
  <c r="BZ190" i="7"/>
  <c r="BR190" i="7"/>
  <c r="BQ190" i="7"/>
  <c r="BT191" i="7"/>
  <c r="CC191" i="7"/>
  <c r="CK191" i="7"/>
  <c r="CB192" i="7"/>
  <c r="CI194" i="7"/>
  <c r="CE194" i="7"/>
  <c r="BZ194" i="7"/>
  <c r="BR194" i="7"/>
  <c r="BQ194" i="7"/>
  <c r="BT195" i="7"/>
  <c r="CC195" i="7"/>
  <c r="CK195" i="7"/>
  <c r="CB196" i="7"/>
  <c r="BQ198" i="7"/>
  <c r="CK198" i="7"/>
  <c r="CC198" i="7"/>
  <c r="BX198" i="7"/>
  <c r="BT198" i="7"/>
  <c r="BQ199" i="7"/>
  <c r="CK199" i="7"/>
  <c r="CC199" i="7"/>
  <c r="BX199" i="7"/>
  <c r="BT199" i="7"/>
  <c r="BQ200" i="7"/>
  <c r="CK200" i="7"/>
  <c r="CC200" i="7"/>
  <c r="BX200" i="7"/>
  <c r="BT200" i="7"/>
  <c r="BQ201" i="7"/>
  <c r="CK201" i="7"/>
  <c r="CC201" i="7"/>
  <c r="BX201" i="7"/>
  <c r="BT201" i="7"/>
  <c r="BQ202" i="7"/>
  <c r="CK202" i="7"/>
  <c r="CC202" i="7"/>
  <c r="BX202" i="7"/>
  <c r="BT202" i="7"/>
  <c r="BQ203" i="7"/>
  <c r="CK203" i="7"/>
  <c r="CC203" i="7"/>
  <c r="BX203" i="7"/>
  <c r="BT203" i="7"/>
  <c r="BQ204" i="7"/>
  <c r="CK204" i="7"/>
  <c r="CC204" i="7"/>
  <c r="BX204" i="7"/>
  <c r="BT204" i="7"/>
  <c r="BQ205" i="7"/>
  <c r="CK205" i="7"/>
  <c r="CC205" i="7"/>
  <c r="BX205" i="7"/>
  <c r="BT205" i="7"/>
  <c r="BQ206" i="7"/>
  <c r="CK206" i="7"/>
  <c r="CC206" i="7"/>
  <c r="BX206" i="7"/>
  <c r="BT206" i="7"/>
  <c r="BZ207" i="7"/>
  <c r="BQ207" i="7"/>
  <c r="CI207" i="7"/>
  <c r="CE207" i="7"/>
  <c r="BX207" i="7"/>
  <c r="BV208" i="7"/>
  <c r="BT209" i="7"/>
  <c r="CD209" i="7"/>
  <c r="BQ211" i="7"/>
  <c r="CK211" i="7"/>
  <c r="CC211" i="7"/>
  <c r="BX211" i="7"/>
  <c r="BT211" i="7"/>
  <c r="BQ212" i="7"/>
  <c r="CK212" i="7"/>
  <c r="CC212" i="7"/>
  <c r="BX212" i="7"/>
  <c r="BT212" i="7"/>
  <c r="BQ213" i="7"/>
  <c r="CK213" i="7"/>
  <c r="CC213" i="7"/>
  <c r="BX213" i="7"/>
  <c r="BT213" i="7"/>
  <c r="BQ214" i="7"/>
  <c r="CK214" i="7"/>
  <c r="CC214" i="7"/>
  <c r="BX214" i="7"/>
  <c r="BT214" i="7"/>
  <c r="BQ215" i="7"/>
  <c r="CK215" i="7"/>
  <c r="CC215" i="7"/>
  <c r="BX215" i="7"/>
  <c r="BT215" i="7"/>
  <c r="CK216" i="7"/>
  <c r="BZ216" i="7"/>
  <c r="CK218" i="7"/>
  <c r="BZ218" i="7"/>
  <c r="BS219" i="7"/>
  <c r="CB219" i="7"/>
  <c r="CJ219" i="7"/>
  <c r="BS220" i="7"/>
  <c r="CB220" i="7"/>
  <c r="CJ220" i="7"/>
  <c r="BS221" i="7"/>
  <c r="CB221" i="7"/>
  <c r="CJ221" i="7"/>
  <c r="BS222" i="7"/>
  <c r="CB222" i="7"/>
  <c r="CJ222" i="7"/>
  <c r="BS223" i="7"/>
  <c r="CB223" i="7"/>
  <c r="CJ223" i="7"/>
  <c r="BS224" i="7"/>
  <c r="CB224" i="7"/>
  <c r="CJ224" i="7"/>
  <c r="BT225" i="7"/>
  <c r="CE225" i="7"/>
  <c r="CJ230" i="7"/>
  <c r="BW230" i="7"/>
  <c r="BS230" i="7"/>
  <c r="CH230" i="7"/>
  <c r="CD230" i="7"/>
  <c r="BY230" i="7"/>
  <c r="C230" i="7"/>
  <c r="CD240" i="7"/>
  <c r="BT240" i="7"/>
  <c r="C240" i="7"/>
  <c r="CC245" i="7"/>
  <c r="CD255" i="7"/>
  <c r="C255" i="7"/>
  <c r="BT258" i="7"/>
  <c r="AY266" i="7"/>
  <c r="CI274" i="7"/>
  <c r="BY274" i="7"/>
  <c r="CG274" i="7"/>
  <c r="CH274" i="7"/>
  <c r="BX274" i="7"/>
  <c r="CF274" i="7"/>
  <c r="BW274" i="7"/>
  <c r="BV274" i="7"/>
  <c r="BR295" i="7"/>
  <c r="C295" i="7"/>
  <c r="CC295" i="7"/>
  <c r="BR299" i="7"/>
  <c r="C299" i="7"/>
  <c r="CC299" i="7"/>
  <c r="BS307" i="7"/>
  <c r="C307" i="7"/>
  <c r="CD307" i="7"/>
  <c r="C186" i="7"/>
  <c r="BY186" i="7"/>
  <c r="CD186" i="7"/>
  <c r="C188" i="7"/>
  <c r="BY188" i="7"/>
  <c r="CD188" i="7"/>
  <c r="C189" i="7"/>
  <c r="BY189" i="7"/>
  <c r="CD189" i="7"/>
  <c r="C190" i="7"/>
  <c r="BY190" i="7"/>
  <c r="CD190" i="7"/>
  <c r="C191" i="7"/>
  <c r="BY191" i="7"/>
  <c r="CD191" i="7"/>
  <c r="C192" i="7"/>
  <c r="BY192" i="7"/>
  <c r="CD192" i="7"/>
  <c r="C193" i="7"/>
  <c r="BY193" i="7"/>
  <c r="CD193" i="7"/>
  <c r="C194" i="7"/>
  <c r="BY194" i="7"/>
  <c r="CD194" i="7"/>
  <c r="C195" i="7"/>
  <c r="BY195" i="7"/>
  <c r="CD195" i="7"/>
  <c r="C196" i="7"/>
  <c r="BY196" i="7"/>
  <c r="CD196" i="7"/>
  <c r="C197" i="7"/>
  <c r="BR197" i="7"/>
  <c r="BX197" i="7"/>
  <c r="CE197" i="7"/>
  <c r="CK197" i="7"/>
  <c r="BS208" i="7"/>
  <c r="CB208" i="7"/>
  <c r="CK208" i="7"/>
  <c r="BS210" i="7"/>
  <c r="AX210" i="7" s="1"/>
  <c r="CB210" i="7"/>
  <c r="CK210" i="7"/>
  <c r="CD238" i="7"/>
  <c r="BT238" i="7"/>
  <c r="C238" i="7"/>
  <c r="CD242" i="7"/>
  <c r="BT242" i="7"/>
  <c r="C242" i="7"/>
  <c r="C246" i="7"/>
  <c r="CD246" i="7"/>
  <c r="BT246" i="7"/>
  <c r="C252" i="7"/>
  <c r="CD252" i="7"/>
  <c r="BT252" i="7"/>
  <c r="CD257" i="7"/>
  <c r="C257" i="7"/>
  <c r="BT257" i="7"/>
  <c r="CD265" i="7"/>
  <c r="BT265" i="7"/>
  <c r="C265" i="7"/>
  <c r="CI270" i="7"/>
  <c r="BY270" i="7"/>
  <c r="CH270" i="7"/>
  <c r="BV270" i="7"/>
  <c r="CG270" i="7"/>
  <c r="CF270" i="7"/>
  <c r="BW270" i="7"/>
  <c r="CI271" i="7"/>
  <c r="BY271" i="7"/>
  <c r="BW271" i="7"/>
  <c r="CH271" i="7"/>
  <c r="BV271" i="7"/>
  <c r="CF271" i="7"/>
  <c r="BX271" i="7"/>
  <c r="CE272" i="7"/>
  <c r="BU272" i="7"/>
  <c r="BS272" i="7"/>
  <c r="BR272" i="7"/>
  <c r="CB272" i="7"/>
  <c r="CD276" i="7"/>
  <c r="C276" i="7"/>
  <c r="C277" i="7"/>
  <c r="BT277" i="7"/>
  <c r="CE283" i="7"/>
  <c r="BT283" i="7"/>
  <c r="CB283" i="7"/>
  <c r="BR283" i="7"/>
  <c r="CD283" i="7"/>
  <c r="BQ283" i="7"/>
  <c r="CC283" i="7"/>
  <c r="AW301" i="7"/>
  <c r="BS303" i="7"/>
  <c r="C303" i="7"/>
  <c r="CD303" i="7"/>
  <c r="CE317" i="7"/>
  <c r="BV317" i="7"/>
  <c r="CD317" i="7"/>
  <c r="BT317" i="7"/>
  <c r="BS317" i="7"/>
  <c r="AX317" i="7" s="1"/>
  <c r="CG317" i="7"/>
  <c r="BU317" i="7"/>
  <c r="CF317" i="7"/>
  <c r="BT197" i="7"/>
  <c r="BT208" i="7"/>
  <c r="BT210" i="7"/>
  <c r="CJ226" i="7"/>
  <c r="BW226" i="7"/>
  <c r="BS226" i="7"/>
  <c r="CH226" i="7"/>
  <c r="CD226" i="7"/>
  <c r="CJ227" i="7"/>
  <c r="BW227" i="7"/>
  <c r="BS227" i="7"/>
  <c r="CH227" i="7"/>
  <c r="CD227" i="7"/>
  <c r="BY227" i="7"/>
  <c r="C227" i="7"/>
  <c r="CJ229" i="7"/>
  <c r="BW229" i="7"/>
  <c r="BS229" i="7"/>
  <c r="CH229" i="7"/>
  <c r="CD229" i="7"/>
  <c r="BY229" i="7"/>
  <c r="C229" i="7"/>
  <c r="CD234" i="7"/>
  <c r="BT234" i="7"/>
  <c r="C234" i="7"/>
  <c r="CD239" i="7"/>
  <c r="BT239" i="7"/>
  <c r="C239" i="7"/>
  <c r="CD243" i="7"/>
  <c r="BT243" i="7"/>
  <c r="C243" i="7"/>
  <c r="C253" i="7"/>
  <c r="CD253" i="7"/>
  <c r="BT253" i="7"/>
  <c r="C259" i="7"/>
  <c r="CD259" i="7"/>
  <c r="BT259" i="7"/>
  <c r="C260" i="7"/>
  <c r="CD260" i="7"/>
  <c r="BT260" i="7"/>
  <c r="C261" i="7"/>
  <c r="CD261" i="7"/>
  <c r="BT261" i="7"/>
  <c r="CD262" i="7"/>
  <c r="C262" i="7"/>
  <c r="BT262" i="7"/>
  <c r="BX270" i="7"/>
  <c r="CI275" i="7"/>
  <c r="BY275" i="7"/>
  <c r="CH275" i="7"/>
  <c r="BV275" i="7"/>
  <c r="CG275" i="7"/>
  <c r="BX275" i="7"/>
  <c r="CF275" i="7"/>
  <c r="BW275" i="7"/>
  <c r="BT275" i="7"/>
  <c r="AY275" i="7" s="1"/>
  <c r="CE286" i="7"/>
  <c r="BT286" i="7"/>
  <c r="BS286" i="7"/>
  <c r="CC286" i="7"/>
  <c r="BQ286" i="7"/>
  <c r="CD286" i="7"/>
  <c r="BR286" i="7"/>
  <c r="BS305" i="7"/>
  <c r="C305" i="7"/>
  <c r="CD305" i="7"/>
  <c r="BR256" i="7"/>
  <c r="BR258" i="7"/>
  <c r="CD263" i="7"/>
  <c r="BT263" i="7"/>
  <c r="CH268" i="7"/>
  <c r="BX268" i="7"/>
  <c r="CG268" i="7"/>
  <c r="BW268" i="7"/>
  <c r="BY268" i="7"/>
  <c r="CF268" i="7"/>
  <c r="BV269" i="7"/>
  <c r="C272" i="7"/>
  <c r="CD272" i="7"/>
  <c r="CE278" i="7"/>
  <c r="BU278" i="7"/>
  <c r="CB278" i="7"/>
  <c r="CC278" i="7"/>
  <c r="BS278" i="7"/>
  <c r="C278" i="7"/>
  <c r="BR278" i="7"/>
  <c r="C291" i="7"/>
  <c r="CE316" i="7"/>
  <c r="BV316" i="7"/>
  <c r="CF316" i="7"/>
  <c r="BU316" i="7"/>
  <c r="CD316" i="7"/>
  <c r="BT316" i="7"/>
  <c r="CG316" i="7"/>
  <c r="BS316" i="7"/>
  <c r="AX316" i="7" s="1"/>
  <c r="C331" i="7"/>
  <c r="BR331" i="7"/>
  <c r="CC331" i="7"/>
  <c r="BQ345" i="7"/>
  <c r="AN345" i="7" s="1"/>
  <c r="CC345" i="7"/>
  <c r="CB345" i="7"/>
  <c r="BR345" i="7"/>
  <c r="BQ358" i="7"/>
  <c r="AP358" i="7" s="1"/>
  <c r="CC358" i="7"/>
  <c r="CB358" i="7"/>
  <c r="BR358" i="7"/>
  <c r="BR246" i="7"/>
  <c r="BR247" i="7"/>
  <c r="CH267" i="7"/>
  <c r="BX267" i="7"/>
  <c r="CG267" i="7"/>
  <c r="BW267" i="7"/>
  <c r="BY267" i="7"/>
  <c r="CF267" i="7"/>
  <c r="CI269" i="7"/>
  <c r="BY269" i="7"/>
  <c r="CG269" i="7"/>
  <c r="CF269" i="7"/>
  <c r="BX269" i="7"/>
  <c r="CE277" i="7"/>
  <c r="BU277" i="7"/>
  <c r="BS277" i="7"/>
  <c r="CC277" i="7"/>
  <c r="CB277" i="7"/>
  <c r="BR277" i="7"/>
  <c r="CE284" i="7"/>
  <c r="BT284" i="7"/>
  <c r="BS284" i="7"/>
  <c r="BR284" i="7"/>
  <c r="CD284" i="7"/>
  <c r="BQ284" i="7"/>
  <c r="AP284" i="7" s="1"/>
  <c r="CC309" i="7"/>
  <c r="BR309" i="7"/>
  <c r="CB330" i="7"/>
  <c r="BQ330" i="7"/>
  <c r="BQ349" i="7"/>
  <c r="AN349" i="7" s="1"/>
  <c r="CC349" i="7"/>
  <c r="CB349" i="7"/>
  <c r="BR349" i="7"/>
  <c r="CE271" i="7"/>
  <c r="BU271" i="7"/>
  <c r="CC271" i="7"/>
  <c r="CE274" i="7"/>
  <c r="BU274" i="7"/>
  <c r="CB274" i="7"/>
  <c r="CE276" i="7"/>
  <c r="BU276" i="7"/>
  <c r="BR276" i="7"/>
  <c r="CH293" i="7"/>
  <c r="BU293" i="7"/>
  <c r="CF293" i="7"/>
  <c r="BV293" i="7"/>
  <c r="BW293" i="7"/>
  <c r="BR294" i="7"/>
  <c r="C294" i="7"/>
  <c r="CH297" i="7"/>
  <c r="BU297" i="7"/>
  <c r="CF297" i="7"/>
  <c r="BV297" i="7"/>
  <c r="BW297" i="7"/>
  <c r="BR298" i="7"/>
  <c r="C298" i="7"/>
  <c r="CE301" i="7"/>
  <c r="BW301" i="7"/>
  <c r="CG301" i="7"/>
  <c r="BU301" i="7"/>
  <c r="BR302" i="7"/>
  <c r="CC302" i="7"/>
  <c r="BR304" i="7"/>
  <c r="CC304" i="7"/>
  <c r="BR306" i="7"/>
  <c r="CC306" i="7"/>
  <c r="BR308" i="7"/>
  <c r="CC308" i="7"/>
  <c r="BQ343" i="7"/>
  <c r="AN343" i="7" s="1"/>
  <c r="CC343" i="7"/>
  <c r="CB343" i="7"/>
  <c r="BQ347" i="7"/>
  <c r="AN347" i="7" s="1"/>
  <c r="CC347" i="7"/>
  <c r="CB347" i="7"/>
  <c r="BQ351" i="7"/>
  <c r="AN351" i="7" s="1"/>
  <c r="CC351" i="7"/>
  <c r="CB351" i="7"/>
  <c r="BT267" i="7"/>
  <c r="BT268" i="7"/>
  <c r="CE269" i="7"/>
  <c r="BU269" i="7"/>
  <c r="AY269" i="7" s="1"/>
  <c r="CB269" i="7"/>
  <c r="CE270" i="7"/>
  <c r="BU270" i="7"/>
  <c r="AY270" i="7" s="1"/>
  <c r="CC270" i="7"/>
  <c r="BR271" i="7"/>
  <c r="BR274" i="7"/>
  <c r="BS276" i="7"/>
  <c r="CB276" i="7"/>
  <c r="C285" i="7"/>
  <c r="CC294" i="7"/>
  <c r="CC298" i="7"/>
  <c r="BT301" i="7"/>
  <c r="CF301" i="7"/>
  <c r="CE314" i="7"/>
  <c r="BU314" i="7"/>
  <c r="CG314" i="7"/>
  <c r="BV314" i="7"/>
  <c r="CF314" i="7"/>
  <c r="BS314" i="7"/>
  <c r="CE275" i="7"/>
  <c r="BU275" i="7"/>
  <c r="CC275" i="7"/>
  <c r="CG292" i="7"/>
  <c r="BT292" i="7"/>
  <c r="AW292" i="7" s="1"/>
  <c r="CH292" i="7"/>
  <c r="BR293" i="7"/>
  <c r="AW293" i="7" s="1"/>
  <c r="CG296" i="7"/>
  <c r="BT296" i="7"/>
  <c r="AW296" i="7" s="1"/>
  <c r="CH296" i="7"/>
  <c r="BR297" i="7"/>
  <c r="AW297" i="7" s="1"/>
  <c r="CG300" i="7"/>
  <c r="BT300" i="7"/>
  <c r="AW300" i="7" s="1"/>
  <c r="CH300" i="7"/>
  <c r="CD301" i="7"/>
  <c r="CB331" i="7"/>
  <c r="BQ331" i="7"/>
  <c r="B336" i="7"/>
  <c r="BV336" i="7"/>
  <c r="CB315" i="7"/>
  <c r="BQ315" i="7"/>
  <c r="C315" i="7"/>
  <c r="CB318" i="7"/>
  <c r="BQ318" i="7"/>
  <c r="C318" i="7"/>
  <c r="CD319" i="7"/>
  <c r="BT319" i="7"/>
  <c r="CE319" i="7"/>
  <c r="BS319" i="7"/>
  <c r="AX319" i="7" s="1"/>
  <c r="CF319" i="7"/>
  <c r="C302" i="7"/>
  <c r="C304" i="7"/>
  <c r="C306" i="7"/>
  <c r="C308" i="7"/>
  <c r="C320" i="7"/>
  <c r="CC320" i="7"/>
  <c r="C321" i="7"/>
  <c r="CC321" i="7"/>
  <c r="C322" i="7"/>
  <c r="CC322" i="7"/>
  <c r="C323" i="7"/>
  <c r="CC323" i="7"/>
  <c r="C324" i="7"/>
  <c r="CC324" i="7"/>
  <c r="C329" i="7"/>
  <c r="B337" i="7"/>
  <c r="CG337" i="7"/>
  <c r="C309" i="7"/>
  <c r="AX314" i="7"/>
  <c r="CB329" i="7"/>
  <c r="BQ329" i="7"/>
  <c r="C330" i="7"/>
  <c r="C342" i="7"/>
  <c r="C344" i="7"/>
  <c r="C346" i="7"/>
  <c r="C348" i="7"/>
  <c r="C350" i="7"/>
  <c r="C357" i="7"/>
  <c r="C359" i="7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B367" i="6"/>
  <c r="B366" i="6"/>
  <c r="B370" i="6" s="1"/>
  <c r="B365" i="6"/>
  <c r="AO360" i="6"/>
  <c r="AN360" i="6"/>
  <c r="AM360" i="6"/>
  <c r="AL360" i="6"/>
  <c r="AK360" i="6"/>
  <c r="AJ360" i="6"/>
  <c r="AI360" i="6"/>
  <c r="AH360" i="6"/>
  <c r="AG360" i="6"/>
  <c r="AF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E360" i="6" s="1"/>
  <c r="C360" i="6" s="1"/>
  <c r="F360" i="6"/>
  <c r="D360" i="6"/>
  <c r="BR359" i="6"/>
  <c r="E359" i="6"/>
  <c r="D359" i="6"/>
  <c r="C359" i="6"/>
  <c r="BR358" i="6"/>
  <c r="E358" i="6"/>
  <c r="D358" i="6"/>
  <c r="C358" i="6"/>
  <c r="E357" i="6"/>
  <c r="C357" i="6" s="1"/>
  <c r="D357" i="6"/>
  <c r="E351" i="6"/>
  <c r="C351" i="6" s="1"/>
  <c r="D351" i="6"/>
  <c r="BR350" i="6"/>
  <c r="E350" i="6"/>
  <c r="C350" i="6" s="1"/>
  <c r="D350" i="6"/>
  <c r="E349" i="6"/>
  <c r="C349" i="6" s="1"/>
  <c r="D349" i="6"/>
  <c r="E348" i="6"/>
  <c r="C348" i="6" s="1"/>
  <c r="D348" i="6"/>
  <c r="E347" i="6"/>
  <c r="C347" i="6" s="1"/>
  <c r="D347" i="6"/>
  <c r="BR346" i="6"/>
  <c r="E346" i="6"/>
  <c r="C346" i="6" s="1"/>
  <c r="D346" i="6"/>
  <c r="E345" i="6"/>
  <c r="C345" i="6" s="1"/>
  <c r="D345" i="6"/>
  <c r="E344" i="6"/>
  <c r="C344" i="6" s="1"/>
  <c r="D344" i="6"/>
  <c r="E343" i="6"/>
  <c r="C343" i="6" s="1"/>
  <c r="D343" i="6"/>
  <c r="BR342" i="6"/>
  <c r="E342" i="6"/>
  <c r="C342" i="6" s="1"/>
  <c r="D342" i="6"/>
  <c r="CF337" i="6"/>
  <c r="BU337" i="6"/>
  <c r="D337" i="6"/>
  <c r="C337" i="6"/>
  <c r="CF336" i="6"/>
  <c r="D336" i="6"/>
  <c r="BU336" i="6" s="1"/>
  <c r="C336" i="6"/>
  <c r="CC331" i="6"/>
  <c r="BQ331" i="6"/>
  <c r="E331" i="6"/>
  <c r="CB331" i="6" s="1"/>
  <c r="D331" i="6"/>
  <c r="CC330" i="6"/>
  <c r="BR330" i="6"/>
  <c r="E330" i="6"/>
  <c r="BQ330" i="6" s="1"/>
  <c r="D330" i="6"/>
  <c r="CC329" i="6"/>
  <c r="BQ329" i="6"/>
  <c r="E329" i="6"/>
  <c r="CB329" i="6" s="1"/>
  <c r="D329" i="6"/>
  <c r="CB324" i="6"/>
  <c r="BQ324" i="6"/>
  <c r="E324" i="6"/>
  <c r="D324" i="6"/>
  <c r="CB323" i="6"/>
  <c r="BQ323" i="6"/>
  <c r="E323" i="6"/>
  <c r="D323" i="6"/>
  <c r="CB322" i="6"/>
  <c r="BQ322" i="6"/>
  <c r="E322" i="6"/>
  <c r="D322" i="6"/>
  <c r="CB321" i="6"/>
  <c r="BQ321" i="6"/>
  <c r="E321" i="6"/>
  <c r="D321" i="6"/>
  <c r="CB320" i="6"/>
  <c r="BQ320" i="6"/>
  <c r="E320" i="6"/>
  <c r="D320" i="6"/>
  <c r="E319" i="6"/>
  <c r="D319" i="6"/>
  <c r="CC318" i="6"/>
  <c r="E318" i="6"/>
  <c r="BQ318" i="6" s="1"/>
  <c r="D318" i="6"/>
  <c r="E317" i="6"/>
  <c r="BQ317" i="6" s="1"/>
  <c r="D317" i="6"/>
  <c r="CC316" i="6"/>
  <c r="E316" i="6"/>
  <c r="BQ316" i="6" s="1"/>
  <c r="D316" i="6"/>
  <c r="E315" i="6"/>
  <c r="BQ315" i="6" s="1"/>
  <c r="D315" i="6"/>
  <c r="CF314" i="6"/>
  <c r="CB314" i="6"/>
  <c r="BU314" i="6"/>
  <c r="BQ314" i="6"/>
  <c r="E314" i="6"/>
  <c r="C314" i="6"/>
  <c r="CG314" i="6" s="1"/>
  <c r="CC309" i="6"/>
  <c r="CB309" i="6"/>
  <c r="BR309" i="6"/>
  <c r="BQ309" i="6"/>
  <c r="E309" i="6"/>
  <c r="D309" i="6"/>
  <c r="CD308" i="6"/>
  <c r="CB308" i="6"/>
  <c r="BR308" i="6"/>
  <c r="BQ308" i="6"/>
  <c r="E308" i="6"/>
  <c r="CC308" i="6" s="1"/>
  <c r="D308" i="6"/>
  <c r="CC307" i="6"/>
  <c r="CB307" i="6"/>
  <c r="BR307" i="6"/>
  <c r="BQ307" i="6"/>
  <c r="E307" i="6"/>
  <c r="D307" i="6"/>
  <c r="CB306" i="6"/>
  <c r="BR306" i="6"/>
  <c r="BQ306" i="6"/>
  <c r="E306" i="6"/>
  <c r="CC306" i="6" s="1"/>
  <c r="D306" i="6"/>
  <c r="CD305" i="6"/>
  <c r="CC305" i="6"/>
  <c r="CB305" i="6"/>
  <c r="BR305" i="6"/>
  <c r="BQ305" i="6"/>
  <c r="E305" i="6"/>
  <c r="D305" i="6"/>
  <c r="CD304" i="6"/>
  <c r="CB304" i="6"/>
  <c r="BR304" i="6"/>
  <c r="BQ304" i="6"/>
  <c r="E304" i="6"/>
  <c r="CC304" i="6" s="1"/>
  <c r="D304" i="6"/>
  <c r="CC303" i="6"/>
  <c r="CB303" i="6"/>
  <c r="BR303" i="6"/>
  <c r="BQ303" i="6"/>
  <c r="E303" i="6"/>
  <c r="D303" i="6"/>
  <c r="CB302" i="6"/>
  <c r="BR302" i="6"/>
  <c r="BQ302" i="6"/>
  <c r="E302" i="6"/>
  <c r="CC302" i="6" s="1"/>
  <c r="D302" i="6"/>
  <c r="CC301" i="6"/>
  <c r="CB301" i="6"/>
  <c r="BR301" i="6"/>
  <c r="BQ301" i="6"/>
  <c r="E301" i="6"/>
  <c r="D301" i="6"/>
  <c r="CE300" i="6"/>
  <c r="CC300" i="6"/>
  <c r="CB300" i="6"/>
  <c r="BR300" i="6"/>
  <c r="BQ300" i="6"/>
  <c r="E300" i="6"/>
  <c r="C300" i="6"/>
  <c r="CC299" i="6"/>
  <c r="CB299" i="6"/>
  <c r="BQ299" i="6"/>
  <c r="E299" i="6"/>
  <c r="CB298" i="6"/>
  <c r="BR298" i="6"/>
  <c r="BQ298" i="6"/>
  <c r="E298" i="6"/>
  <c r="CC298" i="6" s="1"/>
  <c r="C298" i="6"/>
  <c r="CH298" i="6" s="1"/>
  <c r="CB297" i="6"/>
  <c r="BR297" i="6"/>
  <c r="BQ297" i="6"/>
  <c r="E297" i="6"/>
  <c r="CE296" i="6"/>
  <c r="CC296" i="6"/>
  <c r="CB296" i="6"/>
  <c r="BR296" i="6"/>
  <c r="BQ296" i="6"/>
  <c r="E296" i="6"/>
  <c r="C296" i="6"/>
  <c r="CC295" i="6"/>
  <c r="CB295" i="6"/>
  <c r="BQ295" i="6"/>
  <c r="E295" i="6"/>
  <c r="CF294" i="6"/>
  <c r="CB294" i="6"/>
  <c r="BU294" i="6"/>
  <c r="BR294" i="6"/>
  <c r="BQ294" i="6"/>
  <c r="E294" i="6"/>
  <c r="CC294" i="6" s="1"/>
  <c r="C294" i="6"/>
  <c r="CB293" i="6"/>
  <c r="BQ293" i="6"/>
  <c r="E293" i="6"/>
  <c r="CH292" i="6"/>
  <c r="CC292" i="6"/>
  <c r="CB292" i="6"/>
  <c r="BV292" i="6"/>
  <c r="BR292" i="6"/>
  <c r="BQ292" i="6"/>
  <c r="E292" i="6"/>
  <c r="C292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E291" i="6" s="1"/>
  <c r="C291" i="6" s="1"/>
  <c r="F291" i="6"/>
  <c r="D291" i="6"/>
  <c r="CC286" i="6"/>
  <c r="E286" i="6"/>
  <c r="D286" i="6"/>
  <c r="C286" i="6" s="1"/>
  <c r="E285" i="6"/>
  <c r="C285" i="6" s="1"/>
  <c r="D285" i="6"/>
  <c r="CC284" i="6"/>
  <c r="E284" i="6"/>
  <c r="D284" i="6"/>
  <c r="C284" i="6" s="1"/>
  <c r="BS284" i="6" s="1"/>
  <c r="CD283" i="6"/>
  <c r="E283" i="6"/>
  <c r="C283" i="6" s="1"/>
  <c r="D283" i="6"/>
  <c r="CD278" i="6"/>
  <c r="CB278" i="6"/>
  <c r="BS278" i="6"/>
  <c r="BR278" i="6"/>
  <c r="E278" i="6"/>
  <c r="D278" i="6"/>
  <c r="C278" i="6" s="1"/>
  <c r="CF277" i="6"/>
  <c r="CD277" i="6"/>
  <c r="E277" i="6"/>
  <c r="D277" i="6"/>
  <c r="BT277" i="6" s="1"/>
  <c r="C277" i="6"/>
  <c r="BX277" i="6" s="1"/>
  <c r="CB276" i="6"/>
  <c r="BR276" i="6"/>
  <c r="E276" i="6"/>
  <c r="BS276" i="6" s="1"/>
  <c r="D276" i="6"/>
  <c r="E275" i="6"/>
  <c r="D275" i="6"/>
  <c r="BT275" i="6" s="1"/>
  <c r="CD274" i="6"/>
  <c r="CB274" i="6"/>
  <c r="BS274" i="6"/>
  <c r="BR274" i="6"/>
  <c r="E274" i="6"/>
  <c r="D274" i="6"/>
  <c r="C274" i="6" s="1"/>
  <c r="CH273" i="6"/>
  <c r="CD273" i="6"/>
  <c r="BV273" i="6"/>
  <c r="E273" i="6"/>
  <c r="D273" i="6"/>
  <c r="BT273" i="6" s="1"/>
  <c r="C273" i="6"/>
  <c r="CF273" i="6" s="1"/>
  <c r="CB272" i="6"/>
  <c r="BR272" i="6"/>
  <c r="E272" i="6"/>
  <c r="BS272" i="6" s="1"/>
  <c r="D272" i="6"/>
  <c r="BT271" i="6"/>
  <c r="BS271" i="6"/>
  <c r="E271" i="6"/>
  <c r="D271" i="6"/>
  <c r="CD271" i="6" s="1"/>
  <c r="CG270" i="6"/>
  <c r="CF270" i="6"/>
  <c r="CB270" i="6"/>
  <c r="BX270" i="6"/>
  <c r="BW270" i="6"/>
  <c r="BS270" i="6"/>
  <c r="BR270" i="6"/>
  <c r="E270" i="6"/>
  <c r="D270" i="6"/>
  <c r="CD270" i="6" s="1"/>
  <c r="C270" i="6"/>
  <c r="CD269" i="6"/>
  <c r="BR269" i="6"/>
  <c r="E269" i="6"/>
  <c r="D269" i="6"/>
  <c r="BT269" i="6" s="1"/>
  <c r="CD268" i="6"/>
  <c r="CC268" i="6"/>
  <c r="CB268" i="6"/>
  <c r="BT268" i="6"/>
  <c r="BR268" i="6"/>
  <c r="E268" i="6"/>
  <c r="D268" i="6"/>
  <c r="C268" i="6"/>
  <c r="CE267" i="6"/>
  <c r="CD267" i="6"/>
  <c r="BX267" i="6"/>
  <c r="BT267" i="6"/>
  <c r="BR267" i="6"/>
  <c r="E267" i="6"/>
  <c r="D267" i="6"/>
  <c r="C267" i="6"/>
  <c r="CI267" i="6" s="1"/>
  <c r="CE266" i="6"/>
  <c r="BW266" i="6"/>
  <c r="BU266" i="6"/>
  <c r="BT266" i="6"/>
  <c r="E266" i="6"/>
  <c r="D266" i="6"/>
  <c r="CD266" i="6" s="1"/>
  <c r="C266" i="6"/>
  <c r="CI266" i="6" s="1"/>
  <c r="CI265" i="6"/>
  <c r="CF265" i="6"/>
  <c r="CE265" i="6"/>
  <c r="BX265" i="6"/>
  <c r="BW265" i="6"/>
  <c r="BU265" i="6"/>
  <c r="BT265" i="6"/>
  <c r="E265" i="6"/>
  <c r="D265" i="6"/>
  <c r="CD265" i="6" s="1"/>
  <c r="C265" i="6"/>
  <c r="CE264" i="6"/>
  <c r="BU264" i="6"/>
  <c r="BT264" i="6"/>
  <c r="E264" i="6"/>
  <c r="D264" i="6"/>
  <c r="CD264" i="6" s="1"/>
  <c r="C264" i="6"/>
  <c r="CE263" i="6"/>
  <c r="CC263" i="6"/>
  <c r="CB263" i="6"/>
  <c r="BU263" i="6"/>
  <c r="BS263" i="6"/>
  <c r="BR263" i="6"/>
  <c r="E263" i="6"/>
  <c r="D263" i="6"/>
  <c r="CD263" i="6" s="1"/>
  <c r="C263" i="6"/>
  <c r="CF262" i="6"/>
  <c r="CE262" i="6"/>
  <c r="CC262" i="6"/>
  <c r="CB262" i="6"/>
  <c r="BY262" i="6"/>
  <c r="BU262" i="6"/>
  <c r="BS262" i="6"/>
  <c r="BR262" i="6"/>
  <c r="E262" i="6"/>
  <c r="D262" i="6"/>
  <c r="CD262" i="6" s="1"/>
  <c r="C262" i="6"/>
  <c r="CF261" i="6"/>
  <c r="CE261" i="6"/>
  <c r="CC261" i="6"/>
  <c r="CB261" i="6"/>
  <c r="BY261" i="6"/>
  <c r="BU261" i="6"/>
  <c r="BS261" i="6"/>
  <c r="BR261" i="6"/>
  <c r="E261" i="6"/>
  <c r="D261" i="6"/>
  <c r="CD261" i="6" s="1"/>
  <c r="C261" i="6"/>
  <c r="CE260" i="6"/>
  <c r="CC260" i="6"/>
  <c r="CB260" i="6"/>
  <c r="BU260" i="6"/>
  <c r="BS260" i="6"/>
  <c r="BR260" i="6"/>
  <c r="E260" i="6"/>
  <c r="D260" i="6"/>
  <c r="CD260" i="6" s="1"/>
  <c r="C260" i="6"/>
  <c r="CE259" i="6"/>
  <c r="CC259" i="6"/>
  <c r="CB259" i="6"/>
  <c r="BU259" i="6"/>
  <c r="BS259" i="6"/>
  <c r="BR259" i="6"/>
  <c r="E259" i="6"/>
  <c r="D259" i="6"/>
  <c r="CD259" i="6" s="1"/>
  <c r="C259" i="6"/>
  <c r="E258" i="6"/>
  <c r="D258" i="6"/>
  <c r="BT258" i="6" s="1"/>
  <c r="CH257" i="6"/>
  <c r="CE257" i="6"/>
  <c r="CD257" i="6"/>
  <c r="CB257" i="6"/>
  <c r="BV257" i="6"/>
  <c r="BR257" i="6"/>
  <c r="E257" i="6"/>
  <c r="BU257" i="6" s="1"/>
  <c r="D257" i="6"/>
  <c r="BT257" i="6" s="1"/>
  <c r="C257" i="6"/>
  <c r="CG257" i="6" s="1"/>
  <c r="CE256" i="6"/>
  <c r="E256" i="6"/>
  <c r="BU256" i="6" s="1"/>
  <c r="D256" i="6"/>
  <c r="CE255" i="6"/>
  <c r="CD255" i="6"/>
  <c r="CB255" i="6"/>
  <c r="BR255" i="6"/>
  <c r="E255" i="6"/>
  <c r="BU255" i="6" s="1"/>
  <c r="D255" i="6"/>
  <c r="BT255" i="6" s="1"/>
  <c r="C255" i="6"/>
  <c r="CE254" i="6"/>
  <c r="CC254" i="6"/>
  <c r="CB254" i="6"/>
  <c r="BU254" i="6"/>
  <c r="BS254" i="6"/>
  <c r="BR254" i="6"/>
  <c r="E254" i="6"/>
  <c r="D254" i="6"/>
  <c r="CD254" i="6" s="1"/>
  <c r="C254" i="6"/>
  <c r="CE253" i="6"/>
  <c r="CC253" i="6"/>
  <c r="CB253" i="6"/>
  <c r="BU253" i="6"/>
  <c r="BS253" i="6"/>
  <c r="BR253" i="6"/>
  <c r="E253" i="6"/>
  <c r="D253" i="6"/>
  <c r="C253" i="6"/>
  <c r="CG252" i="6"/>
  <c r="CE252" i="6"/>
  <c r="CC252" i="6"/>
  <c r="CB252" i="6"/>
  <c r="BW252" i="6"/>
  <c r="BU252" i="6"/>
  <c r="BS252" i="6"/>
  <c r="BR252" i="6"/>
  <c r="E252" i="6"/>
  <c r="D252" i="6"/>
  <c r="C252" i="6"/>
  <c r="CG251" i="6"/>
  <c r="CE251" i="6"/>
  <c r="CC251" i="6"/>
  <c r="CB251" i="6"/>
  <c r="BW251" i="6"/>
  <c r="BU251" i="6"/>
  <c r="BS251" i="6"/>
  <c r="BR251" i="6"/>
  <c r="E251" i="6"/>
  <c r="D251" i="6"/>
  <c r="C251" i="6"/>
  <c r="CE250" i="6"/>
  <c r="CC250" i="6"/>
  <c r="CB250" i="6"/>
  <c r="BU250" i="6"/>
  <c r="BS250" i="6"/>
  <c r="BR250" i="6"/>
  <c r="E250" i="6"/>
  <c r="D250" i="6"/>
  <c r="C250" i="6"/>
  <c r="CE249" i="6"/>
  <c r="CC249" i="6"/>
  <c r="CB249" i="6"/>
  <c r="BU249" i="6"/>
  <c r="BS249" i="6"/>
  <c r="BR249" i="6"/>
  <c r="E249" i="6"/>
  <c r="D249" i="6"/>
  <c r="C249" i="6"/>
  <c r="CG248" i="6"/>
  <c r="CE248" i="6"/>
  <c r="CC248" i="6"/>
  <c r="CB248" i="6"/>
  <c r="BW248" i="6"/>
  <c r="BU248" i="6"/>
  <c r="BS248" i="6"/>
  <c r="BR248" i="6"/>
  <c r="E248" i="6"/>
  <c r="D248" i="6"/>
  <c r="C248" i="6"/>
  <c r="CD247" i="6"/>
  <c r="BT247" i="6"/>
  <c r="E247" i="6"/>
  <c r="D247" i="6"/>
  <c r="CD246" i="6"/>
  <c r="CB246" i="6"/>
  <c r="BV246" i="6"/>
  <c r="BT246" i="6"/>
  <c r="BR246" i="6"/>
  <c r="E246" i="6"/>
  <c r="D246" i="6"/>
  <c r="C246" i="6"/>
  <c r="CD245" i="6"/>
  <c r="CC245" i="6"/>
  <c r="CB245" i="6"/>
  <c r="BS245" i="6"/>
  <c r="BR245" i="6"/>
  <c r="E245" i="6"/>
  <c r="CE245" i="6" s="1"/>
  <c r="C245" i="6"/>
  <c r="CD244" i="6"/>
  <c r="CB244" i="6"/>
  <c r="BT244" i="6"/>
  <c r="BR244" i="6"/>
  <c r="E244" i="6"/>
  <c r="D244" i="6"/>
  <c r="C244" i="6"/>
  <c r="CD243" i="6"/>
  <c r="BT243" i="6"/>
  <c r="BR243" i="6"/>
  <c r="E243" i="6"/>
  <c r="D243" i="6"/>
  <c r="CD242" i="6"/>
  <c r="BT242" i="6"/>
  <c r="E242" i="6"/>
  <c r="D242" i="6"/>
  <c r="CD241" i="6"/>
  <c r="CB241" i="6"/>
  <c r="BV241" i="6"/>
  <c r="BT241" i="6"/>
  <c r="BR241" i="6"/>
  <c r="E241" i="6"/>
  <c r="D241" i="6"/>
  <c r="C241" i="6"/>
  <c r="CD240" i="6"/>
  <c r="CB240" i="6"/>
  <c r="BT240" i="6"/>
  <c r="BR240" i="6"/>
  <c r="E240" i="6"/>
  <c r="D240" i="6"/>
  <c r="C240" i="6"/>
  <c r="CD239" i="6"/>
  <c r="BT239" i="6"/>
  <c r="BR239" i="6"/>
  <c r="E239" i="6"/>
  <c r="D239" i="6"/>
  <c r="CD238" i="6"/>
  <c r="BT238" i="6"/>
  <c r="E238" i="6"/>
  <c r="D238" i="6"/>
  <c r="CD237" i="6"/>
  <c r="CB237" i="6"/>
  <c r="BV237" i="6"/>
  <c r="BT237" i="6"/>
  <c r="BR237" i="6"/>
  <c r="E237" i="6"/>
  <c r="D237" i="6"/>
  <c r="C237" i="6"/>
  <c r="CD236" i="6"/>
  <c r="CB236" i="6"/>
  <c r="BT236" i="6"/>
  <c r="BR236" i="6"/>
  <c r="E236" i="6"/>
  <c r="D236" i="6"/>
  <c r="C236" i="6"/>
  <c r="CD234" i="6"/>
  <c r="BT234" i="6"/>
  <c r="BR234" i="6"/>
  <c r="E234" i="6"/>
  <c r="D234" i="6"/>
  <c r="CJ230" i="6"/>
  <c r="CH230" i="6"/>
  <c r="CD230" i="6"/>
  <c r="CB230" i="6"/>
  <c r="BY230" i="6"/>
  <c r="BW230" i="6"/>
  <c r="BS230" i="6"/>
  <c r="BQ230" i="6"/>
  <c r="E230" i="6"/>
  <c r="D230" i="6"/>
  <c r="C230" i="6"/>
  <c r="CJ229" i="6"/>
  <c r="CH229" i="6"/>
  <c r="CD229" i="6"/>
  <c r="CB229" i="6"/>
  <c r="BY229" i="6"/>
  <c r="BW229" i="6"/>
  <c r="BU229" i="6"/>
  <c r="BS229" i="6"/>
  <c r="BQ229" i="6"/>
  <c r="E229" i="6"/>
  <c r="D229" i="6"/>
  <c r="C229" i="6"/>
  <c r="CJ228" i="6"/>
  <c r="CH228" i="6"/>
  <c r="CD228" i="6"/>
  <c r="BY228" i="6"/>
  <c r="BW228" i="6"/>
  <c r="BS228" i="6"/>
  <c r="E228" i="6"/>
  <c r="D228" i="6"/>
  <c r="CJ227" i="6"/>
  <c r="CH227" i="6"/>
  <c r="CD227" i="6"/>
  <c r="BY227" i="6"/>
  <c r="BW227" i="6"/>
  <c r="BS227" i="6"/>
  <c r="E227" i="6"/>
  <c r="D227" i="6"/>
  <c r="CJ226" i="6"/>
  <c r="CH226" i="6"/>
  <c r="CD226" i="6"/>
  <c r="CB226" i="6"/>
  <c r="BY226" i="6"/>
  <c r="BW226" i="6"/>
  <c r="BS226" i="6"/>
  <c r="BQ226" i="6"/>
  <c r="E226" i="6"/>
  <c r="D226" i="6"/>
  <c r="C226" i="6"/>
  <c r="CJ225" i="6"/>
  <c r="CH225" i="6"/>
  <c r="CD225" i="6"/>
  <c r="CB225" i="6"/>
  <c r="BY225" i="6"/>
  <c r="BW225" i="6"/>
  <c r="BS225" i="6"/>
  <c r="BQ225" i="6"/>
  <c r="E225" i="6"/>
  <c r="D225" i="6"/>
  <c r="C225" i="6"/>
  <c r="CJ224" i="6"/>
  <c r="CH224" i="6"/>
  <c r="CD224" i="6"/>
  <c r="BY224" i="6"/>
  <c r="BW224" i="6"/>
  <c r="BS224" i="6"/>
  <c r="E224" i="6"/>
  <c r="D224" i="6"/>
  <c r="CJ223" i="6"/>
  <c r="CH223" i="6"/>
  <c r="CD223" i="6"/>
  <c r="BY223" i="6"/>
  <c r="BW223" i="6"/>
  <c r="BS223" i="6"/>
  <c r="BQ223" i="6"/>
  <c r="E223" i="6"/>
  <c r="D223" i="6"/>
  <c r="CJ222" i="6"/>
  <c r="CH222" i="6"/>
  <c r="CD222" i="6"/>
  <c r="CB222" i="6"/>
  <c r="BY222" i="6"/>
  <c r="BW222" i="6"/>
  <c r="BS222" i="6"/>
  <c r="BQ222" i="6"/>
  <c r="E222" i="6"/>
  <c r="D222" i="6"/>
  <c r="C222" i="6"/>
  <c r="CB221" i="6"/>
  <c r="BS221" i="6"/>
  <c r="E221" i="6"/>
  <c r="D221" i="6"/>
  <c r="CI220" i="6"/>
  <c r="CH220" i="6"/>
  <c r="CD220" i="6"/>
  <c r="CB220" i="6"/>
  <c r="BW220" i="6"/>
  <c r="BV220" i="6"/>
  <c r="BR220" i="6"/>
  <c r="BQ220" i="6"/>
  <c r="E220" i="6"/>
  <c r="CE220" i="6" s="1"/>
  <c r="D220" i="6"/>
  <c r="CJ220" i="6" s="1"/>
  <c r="C220" i="6"/>
  <c r="CJ219" i="6"/>
  <c r="CB219" i="6"/>
  <c r="BW219" i="6"/>
  <c r="BS219" i="6"/>
  <c r="E219" i="6"/>
  <c r="D219" i="6"/>
  <c r="CH219" i="6" s="1"/>
  <c r="CK218" i="6"/>
  <c r="CJ218" i="6"/>
  <c r="BZ218" i="6"/>
  <c r="BY218" i="6"/>
  <c r="E218" i="6"/>
  <c r="D218" i="6"/>
  <c r="CH218" i="6" s="1"/>
  <c r="CJ217" i="6"/>
  <c r="BY217" i="6"/>
  <c r="E217" i="6"/>
  <c r="D217" i="6"/>
  <c r="CH217" i="6" s="1"/>
  <c r="CK216" i="6"/>
  <c r="CJ216" i="6"/>
  <c r="BZ216" i="6"/>
  <c r="BY216" i="6"/>
  <c r="E216" i="6"/>
  <c r="D216" i="6"/>
  <c r="CH216" i="6" s="1"/>
  <c r="CJ215" i="6"/>
  <c r="CB215" i="6"/>
  <c r="BW215" i="6"/>
  <c r="BS215" i="6"/>
  <c r="E215" i="6"/>
  <c r="D215" i="6"/>
  <c r="CH215" i="6" s="1"/>
  <c r="CK214" i="6"/>
  <c r="BW214" i="6"/>
  <c r="BT214" i="6"/>
  <c r="E214" i="6"/>
  <c r="D214" i="6"/>
  <c r="BW213" i="6"/>
  <c r="E213" i="6"/>
  <c r="D213" i="6"/>
  <c r="CI212" i="6"/>
  <c r="BW212" i="6"/>
  <c r="BT212" i="6"/>
  <c r="E212" i="6"/>
  <c r="D212" i="6"/>
  <c r="BW211" i="6"/>
  <c r="E211" i="6"/>
  <c r="D211" i="6"/>
  <c r="CK210" i="6"/>
  <c r="CI210" i="6"/>
  <c r="CE210" i="6"/>
  <c r="CB210" i="6"/>
  <c r="BZ210" i="6"/>
  <c r="BY210" i="6"/>
  <c r="BQ210" i="6"/>
  <c r="E210" i="6"/>
  <c r="BX210" i="6" s="1"/>
  <c r="D210" i="6"/>
  <c r="CH209" i="6"/>
  <c r="CD209" i="6"/>
  <c r="BW209" i="6"/>
  <c r="BS209" i="6"/>
  <c r="E209" i="6"/>
  <c r="BX209" i="6" s="1"/>
  <c r="D209" i="6"/>
  <c r="CK208" i="6"/>
  <c r="CI208" i="6"/>
  <c r="CE208" i="6"/>
  <c r="CB208" i="6"/>
  <c r="BZ208" i="6"/>
  <c r="BY208" i="6"/>
  <c r="BQ208" i="6"/>
  <c r="E208" i="6"/>
  <c r="BX208" i="6" s="1"/>
  <c r="D208" i="6"/>
  <c r="CK207" i="6"/>
  <c r="CH207" i="6"/>
  <c r="BX207" i="6"/>
  <c r="BS207" i="6"/>
  <c r="E207" i="6"/>
  <c r="D207" i="6"/>
  <c r="CD207" i="6" s="1"/>
  <c r="BW206" i="6"/>
  <c r="E206" i="6"/>
  <c r="D206" i="6"/>
  <c r="CI205" i="6"/>
  <c r="BW205" i="6"/>
  <c r="BT205" i="6"/>
  <c r="E205" i="6"/>
  <c r="D205" i="6"/>
  <c r="BW204" i="6"/>
  <c r="E204" i="6"/>
  <c r="BT204" i="6" s="1"/>
  <c r="D204" i="6"/>
  <c r="CI203" i="6"/>
  <c r="BW203" i="6"/>
  <c r="BT203" i="6"/>
  <c r="E203" i="6"/>
  <c r="D203" i="6"/>
  <c r="BW202" i="6"/>
  <c r="E202" i="6"/>
  <c r="D202" i="6"/>
  <c r="CK201" i="6"/>
  <c r="CI201" i="6"/>
  <c r="CC201" i="6"/>
  <c r="BZ201" i="6"/>
  <c r="BT201" i="6"/>
  <c r="BR201" i="6"/>
  <c r="E201" i="6"/>
  <c r="CE201" i="6" s="1"/>
  <c r="D201" i="6"/>
  <c r="CK200" i="6"/>
  <c r="CI200" i="6"/>
  <c r="CE200" i="6"/>
  <c r="CC200" i="6"/>
  <c r="BZ200" i="6"/>
  <c r="BX200" i="6"/>
  <c r="BT200" i="6"/>
  <c r="BR200" i="6"/>
  <c r="E200" i="6"/>
  <c r="CB200" i="6" s="1"/>
  <c r="D200" i="6"/>
  <c r="CK199" i="6"/>
  <c r="CI199" i="6"/>
  <c r="CE199" i="6"/>
  <c r="CC199" i="6"/>
  <c r="BZ199" i="6"/>
  <c r="BX199" i="6"/>
  <c r="BT199" i="6"/>
  <c r="BR199" i="6"/>
  <c r="E199" i="6"/>
  <c r="CB199" i="6" s="1"/>
  <c r="D199" i="6"/>
  <c r="CK198" i="6"/>
  <c r="CI198" i="6"/>
  <c r="CE198" i="6"/>
  <c r="CC198" i="6"/>
  <c r="BZ198" i="6"/>
  <c r="BX198" i="6"/>
  <c r="BT198" i="6"/>
  <c r="BR198" i="6"/>
  <c r="E198" i="6"/>
  <c r="CB198" i="6" s="1"/>
  <c r="D198" i="6"/>
  <c r="CK197" i="6"/>
  <c r="CI197" i="6"/>
  <c r="CE197" i="6"/>
  <c r="CC197" i="6"/>
  <c r="CB197" i="6"/>
  <c r="BX197" i="6"/>
  <c r="BR197" i="6"/>
  <c r="BQ197" i="6"/>
  <c r="E197" i="6"/>
  <c r="BZ197" i="6" s="1"/>
  <c r="C197" i="6"/>
  <c r="CJ196" i="6"/>
  <c r="CH196" i="6"/>
  <c r="CD196" i="6"/>
  <c r="BY196" i="6"/>
  <c r="BW196" i="6"/>
  <c r="BS196" i="6"/>
  <c r="E196" i="6"/>
  <c r="D196" i="6"/>
  <c r="CJ195" i="6"/>
  <c r="CH195" i="6"/>
  <c r="CD195" i="6"/>
  <c r="BY195" i="6"/>
  <c r="BW195" i="6"/>
  <c r="BS195" i="6"/>
  <c r="E195" i="6"/>
  <c r="D195" i="6"/>
  <c r="CJ194" i="6"/>
  <c r="CH194" i="6"/>
  <c r="CD194" i="6"/>
  <c r="CB194" i="6"/>
  <c r="BY194" i="6"/>
  <c r="BW194" i="6"/>
  <c r="BS194" i="6"/>
  <c r="BQ194" i="6"/>
  <c r="E194" i="6"/>
  <c r="D194" i="6"/>
  <c r="C194" i="6"/>
  <c r="BU194" i="6" s="1"/>
  <c r="CJ193" i="6"/>
  <c r="CH193" i="6"/>
  <c r="CD193" i="6"/>
  <c r="CB193" i="6"/>
  <c r="BY193" i="6"/>
  <c r="BW193" i="6"/>
  <c r="BS193" i="6"/>
  <c r="E193" i="6"/>
  <c r="D193" i="6"/>
  <c r="C193" i="6"/>
  <c r="CF193" i="6" s="1"/>
  <c r="CJ192" i="6"/>
  <c r="CH192" i="6"/>
  <c r="CD192" i="6"/>
  <c r="BY192" i="6"/>
  <c r="BW192" i="6"/>
  <c r="BS192" i="6"/>
  <c r="E192" i="6"/>
  <c r="BQ192" i="6" s="1"/>
  <c r="D192" i="6"/>
  <c r="CJ191" i="6"/>
  <c r="CH191" i="6"/>
  <c r="CD191" i="6"/>
  <c r="BY191" i="6"/>
  <c r="BW191" i="6"/>
  <c r="BS191" i="6"/>
  <c r="E191" i="6"/>
  <c r="CB191" i="6" s="1"/>
  <c r="D191" i="6"/>
  <c r="CJ190" i="6"/>
  <c r="CH190" i="6"/>
  <c r="CD190" i="6"/>
  <c r="CB190" i="6"/>
  <c r="BY190" i="6"/>
  <c r="BW190" i="6"/>
  <c r="BS190" i="6"/>
  <c r="BQ190" i="6"/>
  <c r="E190" i="6"/>
  <c r="D190" i="6"/>
  <c r="C190" i="6"/>
  <c r="BU190" i="6" s="1"/>
  <c r="CJ189" i="6"/>
  <c r="CH189" i="6"/>
  <c r="CD189" i="6"/>
  <c r="CB189" i="6"/>
  <c r="BY189" i="6"/>
  <c r="BW189" i="6"/>
  <c r="BS189" i="6"/>
  <c r="E189" i="6"/>
  <c r="D189" i="6"/>
  <c r="C189" i="6"/>
  <c r="CF189" i="6" s="1"/>
  <c r="CJ188" i="6"/>
  <c r="CH188" i="6"/>
  <c r="CD188" i="6"/>
  <c r="BY188" i="6"/>
  <c r="BW188" i="6"/>
  <c r="BS188" i="6"/>
  <c r="E188" i="6"/>
  <c r="BQ188" i="6" s="1"/>
  <c r="D188" i="6"/>
  <c r="CJ186" i="6"/>
  <c r="CH186" i="6"/>
  <c r="CD186" i="6"/>
  <c r="BY186" i="6"/>
  <c r="BW186" i="6"/>
  <c r="BS186" i="6"/>
  <c r="E186" i="6"/>
  <c r="CB186" i="6" s="1"/>
  <c r="D186" i="6"/>
  <c r="BQ180" i="6"/>
  <c r="E180" i="6"/>
  <c r="D180" i="6"/>
  <c r="C180" i="6"/>
  <c r="CB180" i="6" s="1"/>
  <c r="E179" i="6"/>
  <c r="D179" i="6"/>
  <c r="C179" i="6"/>
  <c r="E178" i="6"/>
  <c r="C178" i="6" s="1"/>
  <c r="D178" i="6"/>
  <c r="E177" i="6"/>
  <c r="C177" i="6" s="1"/>
  <c r="D177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5" i="6"/>
  <c r="D175" i="6"/>
  <c r="C175" i="6" s="1"/>
  <c r="BR174" i="6"/>
  <c r="E174" i="6"/>
  <c r="D174" i="6"/>
  <c r="C174" i="6" s="1"/>
  <c r="BR173" i="6"/>
  <c r="E173" i="6"/>
  <c r="E176" i="6" s="1"/>
  <c r="D173" i="6"/>
  <c r="C173" i="6" s="1"/>
  <c r="P169" i="6"/>
  <c r="H169" i="6"/>
  <c r="R168" i="6"/>
  <c r="R169" i="6" s="1"/>
  <c r="Q168" i="6"/>
  <c r="P168" i="6"/>
  <c r="O168" i="6"/>
  <c r="N168" i="6"/>
  <c r="M168" i="6"/>
  <c r="L168" i="6"/>
  <c r="K168" i="6"/>
  <c r="J168" i="6"/>
  <c r="J169" i="6" s="1"/>
  <c r="I168" i="6"/>
  <c r="H168" i="6"/>
  <c r="G168" i="6"/>
  <c r="F168" i="6"/>
  <c r="BR167" i="6"/>
  <c r="E167" i="6"/>
  <c r="D167" i="6"/>
  <c r="C167" i="6" s="1"/>
  <c r="BR166" i="6"/>
  <c r="E166" i="6"/>
  <c r="D166" i="6"/>
  <c r="C166" i="6" s="1"/>
  <c r="BR165" i="6"/>
  <c r="E165" i="6"/>
  <c r="D165" i="6"/>
  <c r="C165" i="6" s="1"/>
  <c r="E164" i="6"/>
  <c r="E168" i="6" s="1"/>
  <c r="D164" i="6"/>
  <c r="C164" i="6" s="1"/>
  <c r="R163" i="6"/>
  <c r="Q163" i="6"/>
  <c r="Q169" i="6" s="1"/>
  <c r="P163" i="6"/>
  <c r="O163" i="6"/>
  <c r="O169" i="6" s="1"/>
  <c r="N163" i="6"/>
  <c r="N169" i="6" s="1"/>
  <c r="M163" i="6"/>
  <c r="M169" i="6" s="1"/>
  <c r="L163" i="6"/>
  <c r="L169" i="6" s="1"/>
  <c r="K163" i="6"/>
  <c r="K169" i="6" s="1"/>
  <c r="J163" i="6"/>
  <c r="I163" i="6"/>
  <c r="I169" i="6" s="1"/>
  <c r="H163" i="6"/>
  <c r="G163" i="6"/>
  <c r="G169" i="6" s="1"/>
  <c r="F163" i="6"/>
  <c r="F169" i="6" s="1"/>
  <c r="BR162" i="6"/>
  <c r="E162" i="6"/>
  <c r="D162" i="6"/>
  <c r="C162" i="6" s="1"/>
  <c r="E161" i="6"/>
  <c r="D161" i="6"/>
  <c r="C161" i="6" s="1"/>
  <c r="BR160" i="6"/>
  <c r="E160" i="6"/>
  <c r="E163" i="6" s="1"/>
  <c r="E169" i="6" s="1"/>
  <c r="D160" i="6"/>
  <c r="C160" i="6" s="1"/>
  <c r="M156" i="6"/>
  <c r="O155" i="6"/>
  <c r="N155" i="6"/>
  <c r="N156" i="6" s="1"/>
  <c r="M155" i="6"/>
  <c r="L155" i="6"/>
  <c r="K155" i="6"/>
  <c r="J155" i="6"/>
  <c r="J156" i="6" s="1"/>
  <c r="I155" i="6"/>
  <c r="H155" i="6"/>
  <c r="G155" i="6"/>
  <c r="F155" i="6"/>
  <c r="F156" i="6" s="1"/>
  <c r="E154" i="6"/>
  <c r="D154" i="6"/>
  <c r="C154" i="6" s="1"/>
  <c r="CC154" i="6" s="1"/>
  <c r="BR153" i="6"/>
  <c r="E153" i="6"/>
  <c r="D153" i="6"/>
  <c r="C153" i="6" s="1"/>
  <c r="BR152" i="6"/>
  <c r="E152" i="6"/>
  <c r="D152" i="6"/>
  <c r="C152" i="6" s="1"/>
  <c r="BR151" i="6"/>
  <c r="E151" i="6"/>
  <c r="E155" i="6" s="1"/>
  <c r="D151" i="6"/>
  <c r="C151" i="6" s="1"/>
  <c r="O150" i="6"/>
  <c r="O156" i="6" s="1"/>
  <c r="N150" i="6"/>
  <c r="M150" i="6"/>
  <c r="L150" i="6"/>
  <c r="K150" i="6"/>
  <c r="K156" i="6" s="1"/>
  <c r="J150" i="6"/>
  <c r="I150" i="6"/>
  <c r="I156" i="6" s="1"/>
  <c r="H150" i="6"/>
  <c r="G150" i="6"/>
  <c r="G156" i="6" s="1"/>
  <c r="F150" i="6"/>
  <c r="E149" i="6"/>
  <c r="D149" i="6"/>
  <c r="C149" i="6"/>
  <c r="E148" i="6"/>
  <c r="C148" i="6" s="1"/>
  <c r="D148" i="6"/>
  <c r="E147" i="6"/>
  <c r="E150" i="6" s="1"/>
  <c r="E156" i="6" s="1"/>
  <c r="D147" i="6"/>
  <c r="D150" i="6" s="1"/>
  <c r="BQ143" i="6"/>
  <c r="E143" i="6"/>
  <c r="D143" i="6"/>
  <c r="C143" i="6"/>
  <c r="E142" i="6"/>
  <c r="D142" i="6"/>
  <c r="C142" i="6"/>
  <c r="E141" i="6"/>
  <c r="C141" i="6" s="1"/>
  <c r="D141" i="6"/>
  <c r="E140" i="6"/>
  <c r="C140" i="6" s="1"/>
  <c r="D140" i="6"/>
  <c r="BQ139" i="6"/>
  <c r="E139" i="6"/>
  <c r="D139" i="6"/>
  <c r="C139" i="6"/>
  <c r="E134" i="6"/>
  <c r="C134" i="6" s="1"/>
  <c r="D134" i="6"/>
  <c r="BQ133" i="6"/>
  <c r="E133" i="6"/>
  <c r="D133" i="6"/>
  <c r="C133" i="6"/>
  <c r="CC133" i="6" s="1"/>
  <c r="E132" i="6"/>
  <c r="C132" i="6" s="1"/>
  <c r="D132" i="6"/>
  <c r="BQ131" i="6"/>
  <c r="E131" i="6"/>
  <c r="D131" i="6"/>
  <c r="C131" i="6"/>
  <c r="CC131" i="6" s="1"/>
  <c r="E130" i="6"/>
  <c r="C130" i="6" s="1"/>
  <c r="D130" i="6"/>
  <c r="BQ129" i="6"/>
  <c r="E129" i="6"/>
  <c r="D129" i="6"/>
  <c r="C129" i="6"/>
  <c r="CC129" i="6" s="1"/>
  <c r="E128" i="6"/>
  <c r="C128" i="6" s="1"/>
  <c r="D128" i="6"/>
  <c r="BQ127" i="6"/>
  <c r="E127" i="6"/>
  <c r="D127" i="6"/>
  <c r="C127" i="6"/>
  <c r="CC127" i="6" s="1"/>
  <c r="E122" i="6"/>
  <c r="D122" i="6"/>
  <c r="C122" i="6"/>
  <c r="E121" i="6"/>
  <c r="C121" i="6" s="1"/>
  <c r="D121" i="6"/>
  <c r="E120" i="6"/>
  <c r="C120" i="6" s="1"/>
  <c r="D120" i="6"/>
  <c r="BQ119" i="6"/>
  <c r="E119" i="6"/>
  <c r="D119" i="6"/>
  <c r="C119" i="6"/>
  <c r="E118" i="6"/>
  <c r="D118" i="6"/>
  <c r="C118" i="6"/>
  <c r="E117" i="6"/>
  <c r="C117" i="6" s="1"/>
  <c r="D117" i="6"/>
  <c r="E116" i="6"/>
  <c r="C116" i="6" s="1"/>
  <c r="D116" i="6"/>
  <c r="BQ115" i="6"/>
  <c r="E115" i="6"/>
  <c r="D115" i="6"/>
  <c r="C115" i="6"/>
  <c r="E114" i="6"/>
  <c r="D114" i="6"/>
  <c r="C114" i="6"/>
  <c r="E109" i="6"/>
  <c r="D109" i="6"/>
  <c r="C109" i="6" s="1"/>
  <c r="E108" i="6"/>
  <c r="C108" i="6" s="1"/>
  <c r="D108" i="6"/>
  <c r="E107" i="6"/>
  <c r="D107" i="6"/>
  <c r="C107" i="6" s="1"/>
  <c r="M106" i="6"/>
  <c r="L106" i="6"/>
  <c r="K106" i="6"/>
  <c r="J106" i="6"/>
  <c r="I106" i="6"/>
  <c r="E106" i="6" s="1"/>
  <c r="C106" i="6" s="1"/>
  <c r="H106" i="6"/>
  <c r="G106" i="6"/>
  <c r="F106" i="6"/>
  <c r="D106" i="6"/>
  <c r="BQ101" i="6"/>
  <c r="E101" i="6"/>
  <c r="D101" i="6"/>
  <c r="C101" i="6"/>
  <c r="E100" i="6"/>
  <c r="D100" i="6"/>
  <c r="C100" i="6"/>
  <c r="E99" i="6"/>
  <c r="C99" i="6" s="1"/>
  <c r="D99" i="6"/>
  <c r="E98" i="6"/>
  <c r="C98" i="6" s="1"/>
  <c r="D98" i="6"/>
  <c r="BQ93" i="6"/>
  <c r="E93" i="6"/>
  <c r="D93" i="6"/>
  <c r="C93" i="6"/>
  <c r="E92" i="6"/>
  <c r="D92" i="6"/>
  <c r="C92" i="6"/>
  <c r="E91" i="6"/>
  <c r="C91" i="6" s="1"/>
  <c r="D91" i="6"/>
  <c r="E90" i="6"/>
  <c r="C90" i="6" s="1"/>
  <c r="D90" i="6"/>
  <c r="C85" i="6"/>
  <c r="CC79" i="6"/>
  <c r="BR79" i="6"/>
  <c r="C79" i="6"/>
  <c r="CB79" i="6" s="1"/>
  <c r="CC78" i="6"/>
  <c r="BR78" i="6"/>
  <c r="BQ78" i="6"/>
  <c r="S78" i="6"/>
  <c r="C78" i="6"/>
  <c r="CB78" i="6" s="1"/>
  <c r="CC77" i="6"/>
  <c r="BR77" i="6"/>
  <c r="C77" i="6"/>
  <c r="CB77" i="6" s="1"/>
  <c r="CC76" i="6"/>
  <c r="BR76" i="6"/>
  <c r="BQ76" i="6"/>
  <c r="S76" i="6"/>
  <c r="C76" i="6"/>
  <c r="CB76" i="6" s="1"/>
  <c r="CC75" i="6"/>
  <c r="BR75" i="6"/>
  <c r="C75" i="6"/>
  <c r="CB75" i="6" s="1"/>
  <c r="CC74" i="6"/>
  <c r="BR74" i="6"/>
  <c r="S74" i="6" s="1"/>
  <c r="BQ74" i="6"/>
  <c r="C74" i="6"/>
  <c r="CB74" i="6" s="1"/>
  <c r="CC73" i="6"/>
  <c r="BR73" i="6"/>
  <c r="C73" i="6"/>
  <c r="CB73" i="6" s="1"/>
  <c r="CC72" i="6"/>
  <c r="BR72" i="6"/>
  <c r="S72" i="6" s="1"/>
  <c r="BQ72" i="6"/>
  <c r="C72" i="6"/>
  <c r="CB72" i="6" s="1"/>
  <c r="CC71" i="6"/>
  <c r="BR71" i="6"/>
  <c r="C71" i="6"/>
  <c r="CB71" i="6" s="1"/>
  <c r="CC70" i="6"/>
  <c r="BR70" i="6"/>
  <c r="BQ70" i="6"/>
  <c r="S70" i="6"/>
  <c r="C70" i="6"/>
  <c r="CB70" i="6" s="1"/>
  <c r="CC69" i="6"/>
  <c r="BR69" i="6"/>
  <c r="C69" i="6"/>
  <c r="CB69" i="6" s="1"/>
  <c r="CC68" i="6"/>
  <c r="BR68" i="6"/>
  <c r="BQ68" i="6"/>
  <c r="S68" i="6"/>
  <c r="C68" i="6"/>
  <c r="CB68" i="6" s="1"/>
  <c r="CC67" i="6"/>
  <c r="BR67" i="6"/>
  <c r="C67" i="6"/>
  <c r="CB67" i="6" s="1"/>
  <c r="CC66" i="6"/>
  <c r="BR66" i="6"/>
  <c r="S66" i="6" s="1"/>
  <c r="BQ66" i="6"/>
  <c r="C66" i="6"/>
  <c r="CB66" i="6" s="1"/>
  <c r="CC65" i="6"/>
  <c r="BR65" i="6"/>
  <c r="C65" i="6"/>
  <c r="CB65" i="6" s="1"/>
  <c r="CC64" i="6"/>
  <c r="BR64" i="6"/>
  <c r="S64" i="6" s="1"/>
  <c r="BQ64" i="6"/>
  <c r="C64" i="6"/>
  <c r="CB64" i="6" s="1"/>
  <c r="CC63" i="6"/>
  <c r="BR63" i="6"/>
  <c r="C63" i="6"/>
  <c r="CB63" i="6" s="1"/>
  <c r="CC62" i="6"/>
  <c r="BR62" i="6"/>
  <c r="BQ62" i="6"/>
  <c r="S62" i="6"/>
  <c r="C62" i="6"/>
  <c r="CB62" i="6" s="1"/>
  <c r="CC61" i="6"/>
  <c r="BR61" i="6"/>
  <c r="C61" i="6"/>
  <c r="CB61" i="6" s="1"/>
  <c r="CC60" i="6"/>
  <c r="BR60" i="6"/>
  <c r="BQ60" i="6"/>
  <c r="S60" i="6"/>
  <c r="C60" i="6"/>
  <c r="CB60" i="6" s="1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 s="1"/>
  <c r="CG55" i="6"/>
  <c r="CE55" i="6"/>
  <c r="CD55" i="6"/>
  <c r="CB55" i="6"/>
  <c r="BU55" i="6"/>
  <c r="BT55" i="6"/>
  <c r="BR55" i="6"/>
  <c r="BQ55" i="6"/>
  <c r="C55" i="6"/>
  <c r="CC55" i="6" s="1"/>
  <c r="CG54" i="6"/>
  <c r="CE54" i="6"/>
  <c r="CD54" i="6"/>
  <c r="CB54" i="6"/>
  <c r="BU54" i="6"/>
  <c r="BT54" i="6"/>
  <c r="BR54" i="6"/>
  <c r="BQ54" i="6"/>
  <c r="C54" i="6"/>
  <c r="CC54" i="6" s="1"/>
  <c r="CG53" i="6"/>
  <c r="CE53" i="6"/>
  <c r="CD53" i="6"/>
  <c r="CB53" i="6"/>
  <c r="BU53" i="6"/>
  <c r="BT53" i="6"/>
  <c r="BR53" i="6"/>
  <c r="BQ53" i="6"/>
  <c r="C53" i="6"/>
  <c r="CC53" i="6" s="1"/>
  <c r="CG52" i="6"/>
  <c r="CE52" i="6"/>
  <c r="CD52" i="6"/>
  <c r="CB52" i="6"/>
  <c r="BU52" i="6"/>
  <c r="BT52" i="6"/>
  <c r="BR52" i="6"/>
  <c r="BQ52" i="6"/>
  <c r="C52" i="6"/>
  <c r="CC52" i="6" s="1"/>
  <c r="CG51" i="6"/>
  <c r="CE51" i="6"/>
  <c r="CD51" i="6"/>
  <c r="CB51" i="6"/>
  <c r="BU51" i="6"/>
  <c r="BT51" i="6"/>
  <c r="BR51" i="6"/>
  <c r="BQ51" i="6"/>
  <c r="C51" i="6"/>
  <c r="CC51" i="6" s="1"/>
  <c r="CG50" i="6"/>
  <c r="CE50" i="6"/>
  <c r="CD50" i="6"/>
  <c r="CB50" i="6"/>
  <c r="BU50" i="6"/>
  <c r="BT50" i="6"/>
  <c r="BR50" i="6"/>
  <c r="BQ50" i="6"/>
  <c r="C50" i="6"/>
  <c r="CC50" i="6" s="1"/>
  <c r="CG49" i="6"/>
  <c r="CE49" i="6"/>
  <c r="CD49" i="6"/>
  <c r="CB49" i="6"/>
  <c r="BU49" i="6"/>
  <c r="BT49" i="6"/>
  <c r="BR49" i="6"/>
  <c r="BQ49" i="6"/>
  <c r="C49" i="6"/>
  <c r="CC49" i="6" s="1"/>
  <c r="CG48" i="6"/>
  <c r="CE48" i="6"/>
  <c r="CD48" i="6"/>
  <c r="CB48" i="6"/>
  <c r="BU48" i="6"/>
  <c r="BT48" i="6"/>
  <c r="BR48" i="6"/>
  <c r="BQ48" i="6"/>
  <c r="C48" i="6"/>
  <c r="CC48" i="6" s="1"/>
  <c r="CG47" i="6"/>
  <c r="CE47" i="6"/>
  <c r="CD47" i="6"/>
  <c r="CB47" i="6"/>
  <c r="BU47" i="6"/>
  <c r="BT47" i="6"/>
  <c r="BR47" i="6"/>
  <c r="BQ47" i="6"/>
  <c r="C47" i="6"/>
  <c r="CC47" i="6" s="1"/>
  <c r="CG46" i="6"/>
  <c r="CE46" i="6"/>
  <c r="CD46" i="6"/>
  <c r="CB46" i="6"/>
  <c r="BU46" i="6"/>
  <c r="BT46" i="6"/>
  <c r="BR46" i="6"/>
  <c r="BQ46" i="6"/>
  <c r="C46" i="6"/>
  <c r="CC46" i="6" s="1"/>
  <c r="CG45" i="6"/>
  <c r="CE45" i="6"/>
  <c r="CD45" i="6"/>
  <c r="CB45" i="6"/>
  <c r="BU45" i="6"/>
  <c r="BT45" i="6"/>
  <c r="BR45" i="6"/>
  <c r="BQ45" i="6"/>
  <c r="C45" i="6"/>
  <c r="CC45" i="6" s="1"/>
  <c r="CG44" i="6"/>
  <c r="CE44" i="6"/>
  <c r="CD44" i="6"/>
  <c r="CB44" i="6"/>
  <c r="BU44" i="6"/>
  <c r="BT44" i="6"/>
  <c r="BR44" i="6"/>
  <c r="BQ44" i="6"/>
  <c r="C44" i="6"/>
  <c r="CC44" i="6" s="1"/>
  <c r="CG43" i="6"/>
  <c r="CE43" i="6"/>
  <c r="CD43" i="6"/>
  <c r="CB43" i="6"/>
  <c r="BU43" i="6"/>
  <c r="BT43" i="6"/>
  <c r="BR43" i="6"/>
  <c r="BQ43" i="6"/>
  <c r="C43" i="6"/>
  <c r="CC43" i="6" s="1"/>
  <c r="CG42" i="6"/>
  <c r="CE42" i="6"/>
  <c r="CD42" i="6"/>
  <c r="CB42" i="6"/>
  <c r="BU42" i="6"/>
  <c r="BT42" i="6"/>
  <c r="BR42" i="6"/>
  <c r="BQ42" i="6"/>
  <c r="C42" i="6"/>
  <c r="CC42" i="6" s="1"/>
  <c r="CG41" i="6"/>
  <c r="CE41" i="6"/>
  <c r="CD41" i="6"/>
  <c r="CB41" i="6"/>
  <c r="BU41" i="6"/>
  <c r="BT41" i="6"/>
  <c r="BR41" i="6"/>
  <c r="BQ41" i="6"/>
  <c r="C41" i="6"/>
  <c r="CC41" i="6" s="1"/>
  <c r="CG40" i="6"/>
  <c r="CE40" i="6"/>
  <c r="CD40" i="6"/>
  <c r="CB40" i="6"/>
  <c r="BU40" i="6"/>
  <c r="BT40" i="6"/>
  <c r="BR40" i="6"/>
  <c r="BQ40" i="6"/>
  <c r="C40" i="6"/>
  <c r="CC40" i="6" s="1"/>
  <c r="CG39" i="6"/>
  <c r="CE39" i="6"/>
  <c r="CD39" i="6"/>
  <c r="CB39" i="6"/>
  <c r="BU39" i="6"/>
  <c r="BT39" i="6"/>
  <c r="BR39" i="6"/>
  <c r="BQ39" i="6"/>
  <c r="C39" i="6"/>
  <c r="CC39" i="6" s="1"/>
  <c r="CG38" i="6"/>
  <c r="CE38" i="6"/>
  <c r="CD38" i="6"/>
  <c r="CB38" i="6"/>
  <c r="BU38" i="6"/>
  <c r="BT38" i="6"/>
  <c r="BR38" i="6"/>
  <c r="BQ38" i="6"/>
  <c r="C38" i="6"/>
  <c r="CC38" i="6" s="1"/>
  <c r="CG37" i="6"/>
  <c r="CE37" i="6"/>
  <c r="CD37" i="6"/>
  <c r="CB37" i="6"/>
  <c r="BU37" i="6"/>
  <c r="BT37" i="6"/>
  <c r="BR37" i="6"/>
  <c r="BQ37" i="6"/>
  <c r="C37" i="6"/>
  <c r="CC37" i="6" s="1"/>
  <c r="CG36" i="6"/>
  <c r="CE36" i="6"/>
  <c r="CD36" i="6"/>
  <c r="CB36" i="6"/>
  <c r="BU36" i="6"/>
  <c r="BT36" i="6"/>
  <c r="BR36" i="6"/>
  <c r="BQ36" i="6"/>
  <c r="C36" i="6"/>
  <c r="CC36" i="6" s="1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CD31" i="6"/>
  <c r="CC31" i="6"/>
  <c r="CB31" i="6"/>
  <c r="BS31" i="6"/>
  <c r="BR31" i="6"/>
  <c r="BQ31" i="6"/>
  <c r="CD30" i="6"/>
  <c r="CC30" i="6"/>
  <c r="CB30" i="6"/>
  <c r="BS30" i="6"/>
  <c r="BR30" i="6"/>
  <c r="BQ30" i="6"/>
  <c r="G30" i="6"/>
  <c r="CD29" i="6"/>
  <c r="CC29" i="6"/>
  <c r="CB29" i="6"/>
  <c r="BS29" i="6"/>
  <c r="BR29" i="6"/>
  <c r="BQ29" i="6"/>
  <c r="CD28" i="6"/>
  <c r="CC28" i="6"/>
  <c r="CB28" i="6"/>
  <c r="BS28" i="6"/>
  <c r="BR28" i="6"/>
  <c r="G28" i="6" s="1"/>
  <c r="BQ28" i="6"/>
  <c r="CD27" i="6"/>
  <c r="CC27" i="6"/>
  <c r="CB27" i="6"/>
  <c r="BS27" i="6"/>
  <c r="BR27" i="6"/>
  <c r="BQ27" i="6"/>
  <c r="G27" i="6" s="1"/>
  <c r="CD26" i="6"/>
  <c r="CC26" i="6"/>
  <c r="CB26" i="6"/>
  <c r="BS26" i="6"/>
  <c r="BR26" i="6"/>
  <c r="G26" i="6" s="1"/>
  <c r="BQ26" i="6"/>
  <c r="CD25" i="6"/>
  <c r="CC25" i="6"/>
  <c r="CB25" i="6"/>
  <c r="BS25" i="6"/>
  <c r="BR25" i="6"/>
  <c r="BQ25" i="6"/>
  <c r="G25" i="6" s="1"/>
  <c r="CD24" i="6"/>
  <c r="CC24" i="6"/>
  <c r="CB24" i="6"/>
  <c r="BS24" i="6"/>
  <c r="BR24" i="6"/>
  <c r="BQ24" i="6"/>
  <c r="G24" i="6"/>
  <c r="CD23" i="6"/>
  <c r="CC23" i="6"/>
  <c r="CB23" i="6"/>
  <c r="BS23" i="6"/>
  <c r="G23" i="6" s="1"/>
  <c r="BR23" i="6"/>
  <c r="BQ23" i="6"/>
  <c r="CD22" i="6"/>
  <c r="CC22" i="6"/>
  <c r="CB22" i="6"/>
  <c r="BS22" i="6"/>
  <c r="BR22" i="6"/>
  <c r="G22" i="6" s="1"/>
  <c r="BQ22" i="6"/>
  <c r="CD21" i="6"/>
  <c r="CC21" i="6"/>
  <c r="CB21" i="6"/>
  <c r="BS21" i="6"/>
  <c r="BR21" i="6"/>
  <c r="BQ21" i="6"/>
  <c r="G21" i="6" s="1"/>
  <c r="CD20" i="6"/>
  <c r="CC20" i="6"/>
  <c r="CB20" i="6"/>
  <c r="BS20" i="6"/>
  <c r="BR20" i="6"/>
  <c r="G20" i="6" s="1"/>
  <c r="BQ20" i="6"/>
  <c r="CD19" i="6"/>
  <c r="CC19" i="6"/>
  <c r="CB19" i="6"/>
  <c r="BS19" i="6"/>
  <c r="BR19" i="6"/>
  <c r="BQ19" i="6"/>
  <c r="G19" i="6" s="1"/>
  <c r="CD18" i="6"/>
  <c r="CC18" i="6"/>
  <c r="CB18" i="6"/>
  <c r="BS18" i="6"/>
  <c r="BR18" i="6"/>
  <c r="BQ18" i="6"/>
  <c r="G18" i="6"/>
  <c r="CE14" i="6"/>
  <c r="CC14" i="6"/>
  <c r="CB14" i="6"/>
  <c r="BS14" i="6"/>
  <c r="BR14" i="6"/>
  <c r="BQ14" i="6"/>
  <c r="C14" i="6"/>
  <c r="CE13" i="6"/>
  <c r="CC13" i="6"/>
  <c r="BS13" i="6"/>
  <c r="BR13" i="6"/>
  <c r="C13" i="6"/>
  <c r="CF13" i="6" s="1"/>
  <c r="CE12" i="6"/>
  <c r="BS12" i="6"/>
  <c r="C12" i="6"/>
  <c r="C11" i="6"/>
  <c r="BQ11" i="6" s="1"/>
  <c r="A5" i="6"/>
  <c r="A4" i="6"/>
  <c r="A3" i="6"/>
  <c r="A2" i="6"/>
  <c r="A400" i="8" l="1"/>
  <c r="AY253" i="8"/>
  <c r="AW309" i="8"/>
  <c r="AX323" i="8"/>
  <c r="AX204" i="8"/>
  <c r="S167" i="8"/>
  <c r="AX220" i="8"/>
  <c r="AX217" i="8"/>
  <c r="AW302" i="8"/>
  <c r="AY276" i="8"/>
  <c r="AY274" i="8"/>
  <c r="BQ350" i="7"/>
  <c r="AN350" i="7" s="1"/>
  <c r="CB350" i="7"/>
  <c r="BR350" i="7"/>
  <c r="CC350" i="7"/>
  <c r="BQ342" i="7"/>
  <c r="AN342" i="7" s="1"/>
  <c r="CB342" i="7"/>
  <c r="BR342" i="7"/>
  <c r="CC342" i="7"/>
  <c r="CE315" i="7"/>
  <c r="BV315" i="7"/>
  <c r="CG315" i="7"/>
  <c r="CF315" i="7"/>
  <c r="BU315" i="7"/>
  <c r="CD315" i="7"/>
  <c r="BT315" i="7"/>
  <c r="BS315" i="7"/>
  <c r="CD336" i="7"/>
  <c r="BS336" i="7"/>
  <c r="W336" i="7" s="1"/>
  <c r="CE336" i="7"/>
  <c r="BT336" i="7"/>
  <c r="AY246" i="7"/>
  <c r="CH262" i="7"/>
  <c r="BX262" i="7"/>
  <c r="CI262" i="7"/>
  <c r="BV262" i="7"/>
  <c r="AY262" i="7" s="1"/>
  <c r="CF262" i="7"/>
  <c r="BY262" i="7"/>
  <c r="CG262" i="7"/>
  <c r="BW262" i="7"/>
  <c r="CF261" i="7"/>
  <c r="BV261" i="7"/>
  <c r="CH261" i="7"/>
  <c r="BX261" i="7"/>
  <c r="AY261" i="7" s="1"/>
  <c r="CI261" i="7"/>
  <c r="BY261" i="7"/>
  <c r="BW261" i="7"/>
  <c r="CG261" i="7"/>
  <c r="CH265" i="7"/>
  <c r="BV265" i="7"/>
  <c r="CG265" i="7"/>
  <c r="BY265" i="7"/>
  <c r="AY265" i="7" s="1"/>
  <c r="CI265" i="7"/>
  <c r="BW265" i="7"/>
  <c r="BX265" i="7"/>
  <c r="CF265" i="7"/>
  <c r="CH257" i="7"/>
  <c r="BW257" i="7"/>
  <c r="CF257" i="7"/>
  <c r="BY257" i="7"/>
  <c r="CG257" i="7"/>
  <c r="BV257" i="7"/>
  <c r="BX257" i="7"/>
  <c r="AY257" i="7" s="1"/>
  <c r="CI257" i="7"/>
  <c r="CF252" i="7"/>
  <c r="BV252" i="7"/>
  <c r="CH252" i="7"/>
  <c r="BX252" i="7"/>
  <c r="CI252" i="7"/>
  <c r="CG252" i="7"/>
  <c r="BY252" i="7"/>
  <c r="BW252" i="7"/>
  <c r="AY252" i="7" s="1"/>
  <c r="CH242" i="7"/>
  <c r="BX242" i="7"/>
  <c r="CF242" i="7"/>
  <c r="BV242" i="7"/>
  <c r="AY242" i="7" s="1"/>
  <c r="CI242" i="7"/>
  <c r="CG242" i="7"/>
  <c r="BY242" i="7"/>
  <c r="BW242" i="7"/>
  <c r="BU222" i="7"/>
  <c r="CG222" i="7"/>
  <c r="CF222" i="7"/>
  <c r="BV222" i="7"/>
  <c r="BU215" i="7"/>
  <c r="CG215" i="7"/>
  <c r="CF215" i="7"/>
  <c r="BV215" i="7"/>
  <c r="BU213" i="7"/>
  <c r="AX213" i="7" s="1"/>
  <c r="CG213" i="7"/>
  <c r="CF213" i="7"/>
  <c r="BV213" i="7"/>
  <c r="BU211" i="7"/>
  <c r="CG211" i="7"/>
  <c r="CF211" i="7"/>
  <c r="BV211" i="7"/>
  <c r="AX211" i="7" s="1"/>
  <c r="BR180" i="7"/>
  <c r="BQ180" i="7"/>
  <c r="R180" i="7" s="1"/>
  <c r="CB180" i="7"/>
  <c r="CC180" i="7"/>
  <c r="BU221" i="7"/>
  <c r="AX221" i="7" s="1"/>
  <c r="CG221" i="7"/>
  <c r="CF221" i="7"/>
  <c r="BV221" i="7"/>
  <c r="CE330" i="7"/>
  <c r="BS330" i="7"/>
  <c r="CD330" i="7"/>
  <c r="BT330" i="7"/>
  <c r="AL330" i="7" s="1"/>
  <c r="CG309" i="7"/>
  <c r="BU309" i="7"/>
  <c r="CF309" i="7"/>
  <c r="BW309" i="7"/>
  <c r="CE309" i="7"/>
  <c r="BV309" i="7"/>
  <c r="CH309" i="7"/>
  <c r="BT309" i="7"/>
  <c r="AW309" i="7" s="1"/>
  <c r="CH304" i="7"/>
  <c r="BV304" i="7"/>
  <c r="CG304" i="7"/>
  <c r="BU304" i="7"/>
  <c r="CE304" i="7"/>
  <c r="BW304" i="7"/>
  <c r="CF304" i="7"/>
  <c r="BT304" i="7"/>
  <c r="AW304" i="7" s="1"/>
  <c r="AX315" i="7"/>
  <c r="AY260" i="7"/>
  <c r="CF253" i="7"/>
  <c r="BV253" i="7"/>
  <c r="CH253" i="7"/>
  <c r="BX253" i="7"/>
  <c r="CI253" i="7"/>
  <c r="CG253" i="7"/>
  <c r="BY253" i="7"/>
  <c r="BW253" i="7"/>
  <c r="CH239" i="7"/>
  <c r="BX239" i="7"/>
  <c r="CF239" i="7"/>
  <c r="BV239" i="7"/>
  <c r="CI239" i="7"/>
  <c r="CG239" i="7"/>
  <c r="BY239" i="7"/>
  <c r="BW239" i="7"/>
  <c r="BV194" i="7"/>
  <c r="BU194" i="7"/>
  <c r="AX194" i="7" s="1"/>
  <c r="CF194" i="7"/>
  <c r="CG194" i="7"/>
  <c r="BV190" i="7"/>
  <c r="BU190" i="7"/>
  <c r="CF190" i="7"/>
  <c r="CG190" i="7"/>
  <c r="AX200" i="7"/>
  <c r="AX190" i="7"/>
  <c r="BU205" i="7"/>
  <c r="AX205" i="7" s="1"/>
  <c r="CG205" i="7"/>
  <c r="CF205" i="7"/>
  <c r="BV205" i="7"/>
  <c r="BU204" i="7"/>
  <c r="AX204" i="7" s="1"/>
  <c r="CG204" i="7"/>
  <c r="CF204" i="7"/>
  <c r="BV204" i="7"/>
  <c r="BU203" i="7"/>
  <c r="CG203" i="7"/>
  <c r="CF203" i="7"/>
  <c r="BV203" i="7"/>
  <c r="BU202" i="7"/>
  <c r="CG202" i="7"/>
  <c r="CF202" i="7"/>
  <c r="BV202" i="7"/>
  <c r="BU201" i="7"/>
  <c r="CG201" i="7"/>
  <c r="CF201" i="7"/>
  <c r="BV201" i="7"/>
  <c r="BU200" i="7"/>
  <c r="CG200" i="7"/>
  <c r="CF200" i="7"/>
  <c r="BV200" i="7"/>
  <c r="BU199" i="7"/>
  <c r="CG199" i="7"/>
  <c r="CF199" i="7"/>
  <c r="BV199" i="7"/>
  <c r="BU198" i="7"/>
  <c r="CG198" i="7"/>
  <c r="CF198" i="7"/>
  <c r="BV198" i="7"/>
  <c r="CF256" i="7"/>
  <c r="BY256" i="7"/>
  <c r="CH256" i="7"/>
  <c r="BW256" i="7"/>
  <c r="CG256" i="7"/>
  <c r="BV256" i="7"/>
  <c r="AY256" i="7" s="1"/>
  <c r="CI256" i="7"/>
  <c r="BX256" i="7"/>
  <c r="CF249" i="7"/>
  <c r="BV249" i="7"/>
  <c r="AY249" i="7" s="1"/>
  <c r="CH249" i="7"/>
  <c r="BX249" i="7"/>
  <c r="CI249" i="7"/>
  <c r="BY249" i="7"/>
  <c r="CG249" i="7"/>
  <c r="BW249" i="7"/>
  <c r="AN134" i="7"/>
  <c r="CF250" i="7"/>
  <c r="BV250" i="7"/>
  <c r="CH250" i="7"/>
  <c r="BX250" i="7"/>
  <c r="CG250" i="7"/>
  <c r="BY250" i="7"/>
  <c r="BW250" i="7"/>
  <c r="CI250" i="7"/>
  <c r="CF247" i="7"/>
  <c r="BV247" i="7"/>
  <c r="CH247" i="7"/>
  <c r="BX247" i="7"/>
  <c r="CI247" i="7"/>
  <c r="BY247" i="7"/>
  <c r="CG247" i="7"/>
  <c r="BW247" i="7"/>
  <c r="AY247" i="7" s="1"/>
  <c r="BQ359" i="7"/>
  <c r="CB359" i="7"/>
  <c r="BR359" i="7"/>
  <c r="CC359" i="7"/>
  <c r="BQ346" i="7"/>
  <c r="CB346" i="7"/>
  <c r="BR346" i="7"/>
  <c r="CC346" i="7"/>
  <c r="CD324" i="7"/>
  <c r="BU324" i="7"/>
  <c r="CE324" i="7"/>
  <c r="BT324" i="7"/>
  <c r="BS324" i="7"/>
  <c r="CF324" i="7"/>
  <c r="BV324" i="7"/>
  <c r="CG324" i="7"/>
  <c r="CD322" i="7"/>
  <c r="BU322" i="7"/>
  <c r="CE322" i="7"/>
  <c r="BT322" i="7"/>
  <c r="BS322" i="7"/>
  <c r="CF322" i="7"/>
  <c r="BV322" i="7"/>
  <c r="CG322" i="7"/>
  <c r="CD320" i="7"/>
  <c r="BU320" i="7"/>
  <c r="CE320" i="7"/>
  <c r="BT320" i="7"/>
  <c r="BS320" i="7"/>
  <c r="CF320" i="7"/>
  <c r="BV320" i="7"/>
  <c r="CG320" i="7"/>
  <c r="CH302" i="7"/>
  <c r="BV302" i="7"/>
  <c r="AW302" i="7" s="1"/>
  <c r="CG302" i="7"/>
  <c r="BU302" i="7"/>
  <c r="BW302" i="7"/>
  <c r="CE302" i="7"/>
  <c r="CF302" i="7"/>
  <c r="BT302" i="7"/>
  <c r="CE285" i="7"/>
  <c r="BT285" i="7"/>
  <c r="CD285" i="7"/>
  <c r="BR285" i="7"/>
  <c r="CB285" i="7"/>
  <c r="BS285" i="7"/>
  <c r="CC285" i="7"/>
  <c r="BQ285" i="7"/>
  <c r="AY274" i="7"/>
  <c r="AY268" i="7"/>
  <c r="CE298" i="7"/>
  <c r="BV298" i="7"/>
  <c r="CF298" i="7"/>
  <c r="BU298" i="7"/>
  <c r="CH298" i="7"/>
  <c r="BW298" i="7"/>
  <c r="CG298" i="7"/>
  <c r="BT298" i="7"/>
  <c r="AW298" i="7" s="1"/>
  <c r="CE294" i="7"/>
  <c r="BV294" i="7"/>
  <c r="CF294" i="7"/>
  <c r="BU294" i="7"/>
  <c r="CH294" i="7"/>
  <c r="BW294" i="7"/>
  <c r="CG294" i="7"/>
  <c r="BT294" i="7"/>
  <c r="CI278" i="7"/>
  <c r="BY278" i="7"/>
  <c r="CG278" i="7"/>
  <c r="CH278" i="7"/>
  <c r="BX278" i="7"/>
  <c r="BW278" i="7"/>
  <c r="CF278" i="7"/>
  <c r="BV278" i="7"/>
  <c r="AY278" i="7" s="1"/>
  <c r="CF259" i="7"/>
  <c r="BV259" i="7"/>
  <c r="CH259" i="7"/>
  <c r="BX259" i="7"/>
  <c r="CI259" i="7"/>
  <c r="BY259" i="7"/>
  <c r="BW259" i="7"/>
  <c r="CG259" i="7"/>
  <c r="CH243" i="7"/>
  <c r="BX243" i="7"/>
  <c r="CF243" i="7"/>
  <c r="BV243" i="7"/>
  <c r="AY243" i="7" s="1"/>
  <c r="CI243" i="7"/>
  <c r="CG243" i="7"/>
  <c r="BY243" i="7"/>
  <c r="BW243" i="7"/>
  <c r="AY239" i="7"/>
  <c r="CF227" i="7"/>
  <c r="BU227" i="7"/>
  <c r="AX227" i="7" s="1"/>
  <c r="CG227" i="7"/>
  <c r="BV227" i="7"/>
  <c r="CF303" i="7"/>
  <c r="BT303" i="7"/>
  <c r="AW303" i="7" s="1"/>
  <c r="CE303" i="7"/>
  <c r="BW303" i="7"/>
  <c r="CG303" i="7"/>
  <c r="BV303" i="7"/>
  <c r="CH303" i="7"/>
  <c r="BU303" i="7"/>
  <c r="CI277" i="7"/>
  <c r="BY277" i="7"/>
  <c r="CF277" i="7"/>
  <c r="BX277" i="7"/>
  <c r="CH277" i="7"/>
  <c r="CG277" i="7"/>
  <c r="BW277" i="7"/>
  <c r="AY277" i="7" s="1"/>
  <c r="BV277" i="7"/>
  <c r="BV195" i="7"/>
  <c r="AX195" i="7" s="1"/>
  <c r="BU195" i="7"/>
  <c r="CG195" i="7"/>
  <c r="CF195" i="7"/>
  <c r="BV191" i="7"/>
  <c r="AX191" i="7" s="1"/>
  <c r="BU191" i="7"/>
  <c r="CG191" i="7"/>
  <c r="CF191" i="7"/>
  <c r="BV186" i="7"/>
  <c r="AX186" i="7" s="1"/>
  <c r="BU186" i="7"/>
  <c r="CG186" i="7"/>
  <c r="CF186" i="7"/>
  <c r="CF295" i="7"/>
  <c r="BW295" i="7"/>
  <c r="CG295" i="7"/>
  <c r="BV295" i="7"/>
  <c r="BT295" i="7"/>
  <c r="AW295" i="7" s="1"/>
  <c r="BU295" i="7"/>
  <c r="CH295" i="7"/>
  <c r="CE295" i="7"/>
  <c r="AX215" i="7"/>
  <c r="AX203" i="7"/>
  <c r="AX199" i="7"/>
  <c r="S13" i="7"/>
  <c r="R179" i="7"/>
  <c r="AX189" i="7"/>
  <c r="CF258" i="7"/>
  <c r="BY258" i="7"/>
  <c r="CH258" i="7"/>
  <c r="BW258" i="7"/>
  <c r="CI258" i="7"/>
  <c r="BX258" i="7"/>
  <c r="CG258" i="7"/>
  <c r="BV258" i="7"/>
  <c r="AY258" i="7" s="1"/>
  <c r="CF251" i="7"/>
  <c r="BV251" i="7"/>
  <c r="CH251" i="7"/>
  <c r="BX251" i="7"/>
  <c r="BW251" i="7"/>
  <c r="AY251" i="7" s="1"/>
  <c r="CI251" i="7"/>
  <c r="CG251" i="7"/>
  <c r="BY251" i="7"/>
  <c r="R174" i="7"/>
  <c r="CI273" i="7"/>
  <c r="BY273" i="7"/>
  <c r="CF273" i="7"/>
  <c r="CH273" i="7"/>
  <c r="CG273" i="7"/>
  <c r="BX273" i="7"/>
  <c r="AY273" i="7" s="1"/>
  <c r="BW273" i="7"/>
  <c r="BV273" i="7"/>
  <c r="CF209" i="7"/>
  <c r="BV209" i="7"/>
  <c r="AX209" i="7" s="1"/>
  <c r="BU209" i="7"/>
  <c r="CG209" i="7"/>
  <c r="C169" i="7"/>
  <c r="AS142" i="7"/>
  <c r="AN127" i="7"/>
  <c r="P149" i="7"/>
  <c r="AN129" i="7"/>
  <c r="BT329" i="7"/>
  <c r="CE329" i="7"/>
  <c r="BS329" i="7"/>
  <c r="AL329" i="7" s="1"/>
  <c r="CD329" i="7"/>
  <c r="CD323" i="7"/>
  <c r="BU323" i="7"/>
  <c r="CE323" i="7"/>
  <c r="BT323" i="7"/>
  <c r="BS323" i="7"/>
  <c r="CF323" i="7"/>
  <c r="BV323" i="7"/>
  <c r="CG323" i="7"/>
  <c r="CD321" i="7"/>
  <c r="BU321" i="7"/>
  <c r="CE321" i="7"/>
  <c r="BT321" i="7"/>
  <c r="BS321" i="7"/>
  <c r="CF321" i="7"/>
  <c r="BV321" i="7"/>
  <c r="CG321" i="7"/>
  <c r="CH306" i="7"/>
  <c r="BV306" i="7"/>
  <c r="CG306" i="7"/>
  <c r="BU306" i="7"/>
  <c r="BW306" i="7"/>
  <c r="CE306" i="7"/>
  <c r="CF306" i="7"/>
  <c r="BT306" i="7"/>
  <c r="AW306" i="7" s="1"/>
  <c r="CE318" i="7"/>
  <c r="BV318" i="7"/>
  <c r="BS318" i="7"/>
  <c r="CG318" i="7"/>
  <c r="CF318" i="7"/>
  <c r="BT318" i="7"/>
  <c r="BU318" i="7"/>
  <c r="CD318" i="7"/>
  <c r="AY259" i="7"/>
  <c r="CH234" i="7"/>
  <c r="BX234" i="7"/>
  <c r="CF234" i="7"/>
  <c r="BV234" i="7"/>
  <c r="AY234" i="7" s="1"/>
  <c r="CI234" i="7"/>
  <c r="CG234" i="7"/>
  <c r="BY234" i="7"/>
  <c r="BW234" i="7"/>
  <c r="AY238" i="7"/>
  <c r="CF197" i="7"/>
  <c r="BV197" i="7"/>
  <c r="CG197" i="7"/>
  <c r="BU197" i="7"/>
  <c r="AX197" i="7" s="1"/>
  <c r="BV193" i="7"/>
  <c r="BU193" i="7"/>
  <c r="CG193" i="7"/>
  <c r="CF193" i="7"/>
  <c r="BV189" i="7"/>
  <c r="BU189" i="7"/>
  <c r="CG189" i="7"/>
  <c r="CF189" i="7"/>
  <c r="CF307" i="7"/>
  <c r="BT307" i="7"/>
  <c r="CE307" i="7"/>
  <c r="BW307" i="7"/>
  <c r="CG307" i="7"/>
  <c r="BV307" i="7"/>
  <c r="CH307" i="7"/>
  <c r="BU307" i="7"/>
  <c r="CH240" i="7"/>
  <c r="BX240" i="7"/>
  <c r="CF240" i="7"/>
  <c r="BV240" i="7"/>
  <c r="AY240" i="7" s="1"/>
  <c r="CG240" i="7"/>
  <c r="BY240" i="7"/>
  <c r="BW240" i="7"/>
  <c r="CI240" i="7"/>
  <c r="AX201" i="7"/>
  <c r="CH241" i="7"/>
  <c r="BX241" i="7"/>
  <c r="CF241" i="7"/>
  <c r="BV241" i="7"/>
  <c r="BW241" i="7"/>
  <c r="AY241" i="7" s="1"/>
  <c r="CI241" i="7"/>
  <c r="CG241" i="7"/>
  <c r="BY241" i="7"/>
  <c r="BU223" i="7"/>
  <c r="AX223" i="7" s="1"/>
  <c r="CG223" i="7"/>
  <c r="CF223" i="7"/>
  <c r="BV223" i="7"/>
  <c r="CG217" i="7"/>
  <c r="BV217" i="7"/>
  <c r="CF217" i="7"/>
  <c r="BU217" i="7"/>
  <c r="AX217" i="7" s="1"/>
  <c r="CF254" i="7"/>
  <c r="BV254" i="7"/>
  <c r="CH254" i="7"/>
  <c r="BX254" i="7"/>
  <c r="CG254" i="7"/>
  <c r="BY254" i="7"/>
  <c r="BW254" i="7"/>
  <c r="CI254" i="7"/>
  <c r="BU214" i="7"/>
  <c r="AX214" i="7" s="1"/>
  <c r="CG214" i="7"/>
  <c r="CF214" i="7"/>
  <c r="BV214" i="7"/>
  <c r="BU212" i="7"/>
  <c r="CG212" i="7"/>
  <c r="CF212" i="7"/>
  <c r="BV212" i="7"/>
  <c r="AX222" i="7"/>
  <c r="BU224" i="7"/>
  <c r="AX224" i="7" s="1"/>
  <c r="CG224" i="7"/>
  <c r="BV224" i="7"/>
  <c r="CF224" i="7"/>
  <c r="BU220" i="7"/>
  <c r="AX220" i="7" s="1"/>
  <c r="CG220" i="7"/>
  <c r="CF220" i="7"/>
  <c r="BV220" i="7"/>
  <c r="BU219" i="7"/>
  <c r="CG219" i="7"/>
  <c r="BV219" i="7"/>
  <c r="AX219" i="7" s="1"/>
  <c r="CF219" i="7"/>
  <c r="AN131" i="7"/>
  <c r="BQ348" i="7"/>
  <c r="AN348" i="7" s="1"/>
  <c r="CB348" i="7"/>
  <c r="BR348" i="7"/>
  <c r="CC348" i="7"/>
  <c r="AX318" i="7"/>
  <c r="AL331" i="7"/>
  <c r="CI272" i="7"/>
  <c r="BY272" i="7"/>
  <c r="CF272" i="7"/>
  <c r="BX272" i="7"/>
  <c r="BW272" i="7"/>
  <c r="CG272" i="7"/>
  <c r="CH272" i="7"/>
  <c r="BV272" i="7"/>
  <c r="AY272" i="7" s="1"/>
  <c r="AX212" i="7"/>
  <c r="R175" i="7"/>
  <c r="CF245" i="7"/>
  <c r="BV245" i="7"/>
  <c r="AY245" i="7" s="1"/>
  <c r="CH245" i="7"/>
  <c r="BX245" i="7"/>
  <c r="BW245" i="7"/>
  <c r="CI245" i="7"/>
  <c r="BY245" i="7"/>
  <c r="CG245" i="7"/>
  <c r="CH237" i="7"/>
  <c r="BX237" i="7"/>
  <c r="AY237" i="7" s="1"/>
  <c r="CF237" i="7"/>
  <c r="BV237" i="7"/>
  <c r="BW237" i="7"/>
  <c r="CG237" i="7"/>
  <c r="BY237" i="7"/>
  <c r="CI237" i="7"/>
  <c r="CF228" i="7"/>
  <c r="BU228" i="7"/>
  <c r="AX228" i="7" s="1"/>
  <c r="BV228" i="7"/>
  <c r="CG228" i="7"/>
  <c r="BU206" i="7"/>
  <c r="CG206" i="7"/>
  <c r="CF206" i="7"/>
  <c r="BV206" i="7"/>
  <c r="AX193" i="7"/>
  <c r="BQ357" i="7"/>
  <c r="AP357" i="7" s="1"/>
  <c r="CB357" i="7"/>
  <c r="BR357" i="7"/>
  <c r="CC357" i="7"/>
  <c r="BQ344" i="7"/>
  <c r="AN344" i="7" s="1"/>
  <c r="CB344" i="7"/>
  <c r="BR344" i="7"/>
  <c r="CC344" i="7"/>
  <c r="CD337" i="7"/>
  <c r="BS337" i="7"/>
  <c r="BT337" i="7"/>
  <c r="CE337" i="7"/>
  <c r="CE308" i="7"/>
  <c r="BV308" i="7"/>
  <c r="CH308" i="7"/>
  <c r="BU308" i="7"/>
  <c r="CF308" i="7"/>
  <c r="BW308" i="7"/>
  <c r="CG308" i="7"/>
  <c r="BT308" i="7"/>
  <c r="AW308" i="7" s="1"/>
  <c r="AY271" i="7"/>
  <c r="AY267" i="7"/>
  <c r="AW294" i="7"/>
  <c r="CD331" i="7"/>
  <c r="BT331" i="7"/>
  <c r="CE331" i="7"/>
  <c r="BS331" i="7"/>
  <c r="CF305" i="7"/>
  <c r="BT305" i="7"/>
  <c r="AW305" i="7" s="1"/>
  <c r="CE305" i="7"/>
  <c r="BW305" i="7"/>
  <c r="CG305" i="7"/>
  <c r="BV305" i="7"/>
  <c r="CH305" i="7"/>
  <c r="BU305" i="7"/>
  <c r="AP286" i="7"/>
  <c r="CF260" i="7"/>
  <c r="BV260" i="7"/>
  <c r="CH260" i="7"/>
  <c r="BX260" i="7"/>
  <c r="CI260" i="7"/>
  <c r="BY260" i="7"/>
  <c r="CG260" i="7"/>
  <c r="BW260" i="7"/>
  <c r="AY253" i="7"/>
  <c r="CF229" i="7"/>
  <c r="BU229" i="7"/>
  <c r="AX229" i="7" s="1"/>
  <c r="CG229" i="7"/>
  <c r="BV229" i="7"/>
  <c r="AX226" i="7"/>
  <c r="AP283" i="7"/>
  <c r="CI276" i="7"/>
  <c r="BY276" i="7"/>
  <c r="BW276" i="7"/>
  <c r="CH276" i="7"/>
  <c r="CG276" i="7"/>
  <c r="BX276" i="7"/>
  <c r="BV276" i="7"/>
  <c r="AY276" i="7" s="1"/>
  <c r="CF276" i="7"/>
  <c r="CF246" i="7"/>
  <c r="BV246" i="7"/>
  <c r="CH246" i="7"/>
  <c r="BX246" i="7"/>
  <c r="CG246" i="7"/>
  <c r="BW246" i="7"/>
  <c r="CI246" i="7"/>
  <c r="BY246" i="7"/>
  <c r="CH238" i="7"/>
  <c r="BX238" i="7"/>
  <c r="CF238" i="7"/>
  <c r="BV238" i="7"/>
  <c r="CI238" i="7"/>
  <c r="BW238" i="7"/>
  <c r="CG238" i="7"/>
  <c r="BY238" i="7"/>
  <c r="AX208" i="7"/>
  <c r="BV196" i="7"/>
  <c r="BU196" i="7"/>
  <c r="AX196" i="7" s="1"/>
  <c r="CF196" i="7"/>
  <c r="CG196" i="7"/>
  <c r="BV192" i="7"/>
  <c r="BU192" i="7"/>
  <c r="AX192" i="7" s="1"/>
  <c r="CG192" i="7"/>
  <c r="CF192" i="7"/>
  <c r="BV188" i="7"/>
  <c r="BU188" i="7"/>
  <c r="AX188" i="7" s="1"/>
  <c r="CF188" i="7"/>
  <c r="CG188" i="7"/>
  <c r="CF299" i="7"/>
  <c r="BW299" i="7"/>
  <c r="CG299" i="7"/>
  <c r="BV299" i="7"/>
  <c r="BT299" i="7"/>
  <c r="AW299" i="7" s="1"/>
  <c r="BU299" i="7"/>
  <c r="CH299" i="7"/>
  <c r="CE299" i="7"/>
  <c r="CH255" i="7"/>
  <c r="BW255" i="7"/>
  <c r="CF255" i="7"/>
  <c r="BY255" i="7"/>
  <c r="CI255" i="7"/>
  <c r="BX255" i="7"/>
  <c r="CG255" i="7"/>
  <c r="BV255" i="7"/>
  <c r="CF230" i="7"/>
  <c r="BU230" i="7"/>
  <c r="AX230" i="7" s="1"/>
  <c r="BV230" i="7"/>
  <c r="CG230" i="7"/>
  <c r="AX206" i="7"/>
  <c r="AX202" i="7"/>
  <c r="AX198" i="7"/>
  <c r="BR177" i="7"/>
  <c r="BQ177" i="7"/>
  <c r="R177" i="7" s="1"/>
  <c r="CC177" i="7"/>
  <c r="CB177" i="7"/>
  <c r="S11" i="7"/>
  <c r="AN130" i="7"/>
  <c r="CF225" i="7"/>
  <c r="BV225" i="7"/>
  <c r="CG225" i="7"/>
  <c r="BU225" i="7"/>
  <c r="AX225" i="7" s="1"/>
  <c r="CF248" i="7"/>
  <c r="BV248" i="7"/>
  <c r="CH248" i="7"/>
  <c r="BX248" i="7"/>
  <c r="CI248" i="7"/>
  <c r="BY248" i="7"/>
  <c r="CG248" i="7"/>
  <c r="BW248" i="7"/>
  <c r="AY248" i="7" s="1"/>
  <c r="CG218" i="7"/>
  <c r="BV218" i="7"/>
  <c r="CF218" i="7"/>
  <c r="BU218" i="7"/>
  <c r="AX218" i="7" s="1"/>
  <c r="CG216" i="7"/>
  <c r="BV216" i="7"/>
  <c r="CF216" i="7"/>
  <c r="BU216" i="7"/>
  <c r="AX216" i="7" s="1"/>
  <c r="CF207" i="7"/>
  <c r="BV207" i="7"/>
  <c r="BU207" i="7"/>
  <c r="AX207" i="7" s="1"/>
  <c r="CG207" i="7"/>
  <c r="BR151" i="7"/>
  <c r="CB151" i="7"/>
  <c r="B400" i="7" s="1"/>
  <c r="CC151" i="7"/>
  <c r="C155" i="7"/>
  <c r="C156" i="7" s="1"/>
  <c r="BQ151" i="7"/>
  <c r="P151" i="7" s="1"/>
  <c r="CH244" i="7"/>
  <c r="BX244" i="7"/>
  <c r="CF244" i="7"/>
  <c r="BV244" i="7"/>
  <c r="AY244" i="7" s="1"/>
  <c r="CI244" i="7"/>
  <c r="BY244" i="7"/>
  <c r="CG244" i="7"/>
  <c r="BW244" i="7"/>
  <c r="CH236" i="7"/>
  <c r="BX236" i="7"/>
  <c r="CF236" i="7"/>
  <c r="BV236" i="7"/>
  <c r="AY236" i="7" s="1"/>
  <c r="CG236" i="7"/>
  <c r="BY236" i="7"/>
  <c r="BW236" i="7"/>
  <c r="CI236" i="7"/>
  <c r="AN132" i="7"/>
  <c r="AJ122" i="7"/>
  <c r="S160" i="7"/>
  <c r="AJ121" i="7"/>
  <c r="AJ119" i="7"/>
  <c r="AJ117" i="7"/>
  <c r="AJ115" i="7"/>
  <c r="AF98" i="7"/>
  <c r="AF92" i="7"/>
  <c r="AF90" i="7"/>
  <c r="S162" i="7"/>
  <c r="AJ120" i="7"/>
  <c r="AJ118" i="7"/>
  <c r="AJ114" i="7"/>
  <c r="AF101" i="7"/>
  <c r="AF99" i="7"/>
  <c r="AF93" i="7"/>
  <c r="BR91" i="6"/>
  <c r="CC91" i="6"/>
  <c r="CB91" i="6"/>
  <c r="BQ91" i="6"/>
  <c r="BR117" i="6"/>
  <c r="CC117" i="6"/>
  <c r="CB117" i="6"/>
  <c r="BQ117" i="6"/>
  <c r="CB128" i="6"/>
  <c r="CD128" i="6"/>
  <c r="BR128" i="6"/>
  <c r="BS128" i="6"/>
  <c r="BQ128" i="6"/>
  <c r="AN128" i="6" s="1"/>
  <c r="CC128" i="6"/>
  <c r="CB132" i="6"/>
  <c r="CD132" i="6"/>
  <c r="BR132" i="6"/>
  <c r="BS132" i="6"/>
  <c r="BQ132" i="6"/>
  <c r="CC132" i="6"/>
  <c r="BR140" i="6"/>
  <c r="CC140" i="6"/>
  <c r="CB140" i="6"/>
  <c r="BQ140" i="6"/>
  <c r="BR98" i="6"/>
  <c r="CC98" i="6"/>
  <c r="CB98" i="6"/>
  <c r="BQ98" i="6"/>
  <c r="BR120" i="6"/>
  <c r="CC120" i="6"/>
  <c r="CB120" i="6"/>
  <c r="BQ120" i="6"/>
  <c r="BR148" i="6"/>
  <c r="CC148" i="6"/>
  <c r="CB148" i="6"/>
  <c r="BQ148" i="6"/>
  <c r="CC177" i="6"/>
  <c r="BR177" i="6"/>
  <c r="BQ177" i="6"/>
  <c r="R177" i="6" s="1"/>
  <c r="CB177" i="6"/>
  <c r="BR90" i="6"/>
  <c r="CC90" i="6"/>
  <c r="CB90" i="6"/>
  <c r="BQ90" i="6"/>
  <c r="BR116" i="6"/>
  <c r="CC116" i="6"/>
  <c r="BQ116" i="6"/>
  <c r="CB116" i="6"/>
  <c r="CB130" i="6"/>
  <c r="CD130" i="6"/>
  <c r="BR130" i="6"/>
  <c r="BS130" i="6"/>
  <c r="CC130" i="6"/>
  <c r="BQ130" i="6"/>
  <c r="CB134" i="6"/>
  <c r="CD134" i="6"/>
  <c r="BR134" i="6"/>
  <c r="BS134" i="6"/>
  <c r="CC134" i="6"/>
  <c r="BQ134" i="6"/>
  <c r="BR141" i="6"/>
  <c r="CC141" i="6"/>
  <c r="CB141" i="6"/>
  <c r="BQ141" i="6"/>
  <c r="S11" i="6"/>
  <c r="BR99" i="6"/>
  <c r="CC99" i="6"/>
  <c r="CB99" i="6"/>
  <c r="BQ99" i="6"/>
  <c r="AF99" i="6" s="1"/>
  <c r="BR121" i="6"/>
  <c r="CC121" i="6"/>
  <c r="CB121" i="6"/>
  <c r="BQ121" i="6"/>
  <c r="AJ121" i="6" s="1"/>
  <c r="CC178" i="6"/>
  <c r="BR178" i="6"/>
  <c r="CB178" i="6"/>
  <c r="BQ178" i="6"/>
  <c r="R178" i="6" s="1"/>
  <c r="BU11" i="6"/>
  <c r="CF11" i="6"/>
  <c r="AF101" i="6"/>
  <c r="AS143" i="6"/>
  <c r="BR149" i="6"/>
  <c r="CC149" i="6"/>
  <c r="CB161" i="6"/>
  <c r="BQ161" i="6"/>
  <c r="CC161" i="6"/>
  <c r="CB164" i="6"/>
  <c r="C168" i="6"/>
  <c r="BQ164" i="6"/>
  <c r="S164" i="6" s="1"/>
  <c r="CC164" i="6"/>
  <c r="CB175" i="6"/>
  <c r="BQ175" i="6"/>
  <c r="CK195" i="6"/>
  <c r="CC195" i="6"/>
  <c r="BX195" i="6"/>
  <c r="BT195" i="6"/>
  <c r="CI195" i="6"/>
  <c r="CE195" i="6"/>
  <c r="BZ195" i="6"/>
  <c r="BR195" i="6"/>
  <c r="BV197" i="6"/>
  <c r="CF197" i="6"/>
  <c r="CH201" i="6"/>
  <c r="CD201" i="6"/>
  <c r="BY201" i="6"/>
  <c r="CJ201" i="6"/>
  <c r="BS201" i="6"/>
  <c r="C201" i="6"/>
  <c r="BQ202" i="6"/>
  <c r="CB202" i="6"/>
  <c r="CE202" i="6"/>
  <c r="BX202" i="6"/>
  <c r="BZ204" i="6"/>
  <c r="CK204" i="6"/>
  <c r="BQ206" i="6"/>
  <c r="CB206" i="6"/>
  <c r="CE206" i="6"/>
  <c r="BX206" i="6"/>
  <c r="CK206" i="6"/>
  <c r="BQ211" i="6"/>
  <c r="CE211" i="6"/>
  <c r="BX211" i="6"/>
  <c r="CB211" i="6"/>
  <c r="CK211" i="6"/>
  <c r="BQ213" i="6"/>
  <c r="CE213" i="6"/>
  <c r="BX213" i="6"/>
  <c r="CB213" i="6"/>
  <c r="BZ213" i="6"/>
  <c r="CK213" i="6"/>
  <c r="CG225" i="6"/>
  <c r="BV225" i="6"/>
  <c r="CF225" i="6"/>
  <c r="BU225" i="6"/>
  <c r="CH264" i="6"/>
  <c r="BV264" i="6"/>
  <c r="CG264" i="6"/>
  <c r="BY264" i="6"/>
  <c r="CF264" i="6"/>
  <c r="BX264" i="6"/>
  <c r="CI264" i="6"/>
  <c r="BW264" i="6"/>
  <c r="CD12" i="6"/>
  <c r="BT12" i="6"/>
  <c r="BU12" i="6"/>
  <c r="CF12" i="6"/>
  <c r="BR93" i="6"/>
  <c r="AF93" i="6" s="1"/>
  <c r="CC93" i="6"/>
  <c r="CB93" i="6"/>
  <c r="BR119" i="6"/>
  <c r="AJ119" i="6" s="1"/>
  <c r="CC119" i="6"/>
  <c r="CB119" i="6"/>
  <c r="BS129" i="6"/>
  <c r="BR139" i="6"/>
  <c r="AS139" i="6" s="1"/>
  <c r="CC139" i="6"/>
  <c r="CB139" i="6"/>
  <c r="BR143" i="6"/>
  <c r="CC143" i="6"/>
  <c r="L156" i="6"/>
  <c r="C155" i="6"/>
  <c r="BQ151" i="6"/>
  <c r="P151" i="6" s="1"/>
  <c r="CB151" i="6"/>
  <c r="CC151" i="6"/>
  <c r="CB162" i="6"/>
  <c r="BQ162" i="6"/>
  <c r="S162" i="6" s="1"/>
  <c r="BQ186" i="6"/>
  <c r="BU189" i="6"/>
  <c r="BQ191" i="6"/>
  <c r="BU193" i="6"/>
  <c r="CK196" i="6"/>
  <c r="CC196" i="6"/>
  <c r="BX196" i="6"/>
  <c r="BT196" i="6"/>
  <c r="CI196" i="6"/>
  <c r="CE196" i="6"/>
  <c r="BZ196" i="6"/>
  <c r="BR196" i="6"/>
  <c r="BQ12" i="6"/>
  <c r="BU13" i="6"/>
  <c r="G29" i="6"/>
  <c r="C147" i="6"/>
  <c r="BQ152" i="6"/>
  <c r="P152" i="6" s="1"/>
  <c r="CB152" i="6"/>
  <c r="CC152" i="6"/>
  <c r="D163" i="6"/>
  <c r="CB166" i="6"/>
  <c r="BQ166" i="6"/>
  <c r="S166" i="6" s="1"/>
  <c r="CC166" i="6"/>
  <c r="CB173" i="6"/>
  <c r="C176" i="6"/>
  <c r="BQ173" i="6"/>
  <c r="R173" i="6" s="1"/>
  <c r="CC173" i="6"/>
  <c r="C186" i="6"/>
  <c r="CK189" i="6"/>
  <c r="CC189" i="6"/>
  <c r="BX189" i="6"/>
  <c r="BT189" i="6"/>
  <c r="CI189" i="6"/>
  <c r="CE189" i="6"/>
  <c r="BZ189" i="6"/>
  <c r="BR189" i="6"/>
  <c r="C191" i="6"/>
  <c r="CK193" i="6"/>
  <c r="CC193" i="6"/>
  <c r="BX193" i="6"/>
  <c r="BT193" i="6"/>
  <c r="CI193" i="6"/>
  <c r="CE193" i="6"/>
  <c r="BZ193" i="6"/>
  <c r="BR193" i="6"/>
  <c r="C195" i="6"/>
  <c r="CB195" i="6"/>
  <c r="BQ196" i="6"/>
  <c r="CG197" i="6"/>
  <c r="CJ199" i="6"/>
  <c r="BW199" i="6"/>
  <c r="BS199" i="6"/>
  <c r="CH199" i="6"/>
  <c r="CD199" i="6"/>
  <c r="BY199" i="6"/>
  <c r="C199" i="6"/>
  <c r="BT202" i="6"/>
  <c r="BQ203" i="6"/>
  <c r="CE203" i="6"/>
  <c r="BX203" i="6"/>
  <c r="CB203" i="6"/>
  <c r="BZ203" i="6"/>
  <c r="CK203" i="6"/>
  <c r="BQ205" i="6"/>
  <c r="CE205" i="6"/>
  <c r="BX205" i="6"/>
  <c r="CB205" i="6"/>
  <c r="BZ205" i="6"/>
  <c r="CK205" i="6"/>
  <c r="BT206" i="6"/>
  <c r="BZ207" i="6"/>
  <c r="BQ207" i="6"/>
  <c r="BT207" i="6"/>
  <c r="CI207" i="6"/>
  <c r="CB207" i="6"/>
  <c r="CH208" i="6"/>
  <c r="CD208" i="6"/>
  <c r="CJ208" i="6"/>
  <c r="BW208" i="6"/>
  <c r="C208" i="6"/>
  <c r="BS208" i="6"/>
  <c r="CH210" i="6"/>
  <c r="CD210" i="6"/>
  <c r="CJ210" i="6"/>
  <c r="BW210" i="6"/>
  <c r="C210" i="6"/>
  <c r="BS210" i="6"/>
  <c r="BT211" i="6"/>
  <c r="BQ212" i="6"/>
  <c r="CB212" i="6"/>
  <c r="CE212" i="6"/>
  <c r="BX212" i="6"/>
  <c r="BZ212" i="6"/>
  <c r="CK212" i="6"/>
  <c r="BT213" i="6"/>
  <c r="CI214" i="6"/>
  <c r="CE214" i="6"/>
  <c r="BZ214" i="6"/>
  <c r="BQ214" i="6"/>
  <c r="CB214" i="6"/>
  <c r="BX214" i="6"/>
  <c r="CK219" i="6"/>
  <c r="CI219" i="6"/>
  <c r="CE219" i="6"/>
  <c r="BZ219" i="6"/>
  <c r="BR219" i="6"/>
  <c r="BQ219" i="6"/>
  <c r="BX219" i="6"/>
  <c r="CC219" i="6"/>
  <c r="BT219" i="6"/>
  <c r="CI236" i="6"/>
  <c r="BY236" i="6"/>
  <c r="CG236" i="6"/>
  <c r="BW236" i="6"/>
  <c r="CH236" i="6"/>
  <c r="BX236" i="6"/>
  <c r="CF236" i="6"/>
  <c r="BV236" i="6"/>
  <c r="CD11" i="6"/>
  <c r="BT11" i="6"/>
  <c r="BR92" i="6"/>
  <c r="CC92" i="6"/>
  <c r="CB92" i="6"/>
  <c r="BR100" i="6"/>
  <c r="CC100" i="6"/>
  <c r="CB100" i="6"/>
  <c r="BR114" i="6"/>
  <c r="CC114" i="6"/>
  <c r="CB114" i="6"/>
  <c r="BR118" i="6"/>
  <c r="CC118" i="6"/>
  <c r="CB118" i="6"/>
  <c r="BR122" i="6"/>
  <c r="CC122" i="6"/>
  <c r="CB122" i="6"/>
  <c r="AN129" i="6"/>
  <c r="BR142" i="6"/>
  <c r="CC142" i="6"/>
  <c r="CB142" i="6"/>
  <c r="CB149" i="6"/>
  <c r="BQ154" i="6"/>
  <c r="CB154" i="6"/>
  <c r="D168" i="6"/>
  <c r="CC175" i="6"/>
  <c r="CC179" i="6"/>
  <c r="BR179" i="6"/>
  <c r="CB179" i="6"/>
  <c r="CK186" i="6"/>
  <c r="CC186" i="6"/>
  <c r="BX186" i="6"/>
  <c r="BT186" i="6"/>
  <c r="CI186" i="6"/>
  <c r="CE186" i="6"/>
  <c r="BZ186" i="6"/>
  <c r="BR186" i="6"/>
  <c r="CG189" i="6"/>
  <c r="BV189" i="6"/>
  <c r="CK191" i="6"/>
  <c r="CC191" i="6"/>
  <c r="BX191" i="6"/>
  <c r="BT191" i="6"/>
  <c r="CI191" i="6"/>
  <c r="CE191" i="6"/>
  <c r="BZ191" i="6"/>
  <c r="BR191" i="6"/>
  <c r="CG193" i="6"/>
  <c r="BV193" i="6"/>
  <c r="BZ202" i="6"/>
  <c r="CK202" i="6"/>
  <c r="BQ204" i="6"/>
  <c r="CB204" i="6"/>
  <c r="CE204" i="6"/>
  <c r="BX204" i="6"/>
  <c r="BZ206" i="6"/>
  <c r="BZ209" i="6"/>
  <c r="BQ209" i="6"/>
  <c r="CI209" i="6"/>
  <c r="BT209" i="6"/>
  <c r="BZ211" i="6"/>
  <c r="CK228" i="6"/>
  <c r="CC228" i="6"/>
  <c r="BX228" i="6"/>
  <c r="BT228" i="6"/>
  <c r="CI228" i="6"/>
  <c r="CE228" i="6"/>
  <c r="BZ228" i="6"/>
  <c r="BR228" i="6"/>
  <c r="CB228" i="6"/>
  <c r="C228" i="6"/>
  <c r="BQ228" i="6"/>
  <c r="CI244" i="6"/>
  <c r="BY244" i="6"/>
  <c r="CG244" i="6"/>
  <c r="BW244" i="6"/>
  <c r="CH244" i="6"/>
  <c r="BX244" i="6"/>
  <c r="CF244" i="6"/>
  <c r="BV244" i="6"/>
  <c r="CH250" i="6"/>
  <c r="BX250" i="6"/>
  <c r="CF250" i="6"/>
  <c r="BY250" i="6"/>
  <c r="CI250" i="6"/>
  <c r="BV250" i="6"/>
  <c r="CG250" i="6"/>
  <c r="BW250" i="6"/>
  <c r="CH254" i="6"/>
  <c r="BX254" i="6"/>
  <c r="CG254" i="6"/>
  <c r="BW254" i="6"/>
  <c r="BV254" i="6"/>
  <c r="CI254" i="6"/>
  <c r="CF254" i="6"/>
  <c r="BY254" i="6"/>
  <c r="CD256" i="6"/>
  <c r="C256" i="6"/>
  <c r="BT256" i="6"/>
  <c r="CH260" i="6"/>
  <c r="BX260" i="6"/>
  <c r="CG260" i="6"/>
  <c r="BW260" i="6"/>
  <c r="CI260" i="6"/>
  <c r="BV260" i="6"/>
  <c r="CF260" i="6"/>
  <c r="BY260" i="6"/>
  <c r="CB11" i="6"/>
  <c r="BR101" i="6"/>
  <c r="CC101" i="6"/>
  <c r="CB101" i="6"/>
  <c r="BR115" i="6"/>
  <c r="AJ115" i="6" s="1"/>
  <c r="CC115" i="6"/>
  <c r="CB115" i="6"/>
  <c r="CD127" i="6"/>
  <c r="BR127" i="6"/>
  <c r="AN127" i="6" s="1"/>
  <c r="CB127" i="6"/>
  <c r="BS127" i="6"/>
  <c r="CD129" i="6"/>
  <c r="BR129" i="6"/>
  <c r="CB129" i="6"/>
  <c r="CD131" i="6"/>
  <c r="BR131" i="6"/>
  <c r="AN131" i="6" s="1"/>
  <c r="CB131" i="6"/>
  <c r="BS131" i="6"/>
  <c r="CD133" i="6"/>
  <c r="BR133" i="6"/>
  <c r="AN133" i="6" s="1"/>
  <c r="CB133" i="6"/>
  <c r="BS133" i="6"/>
  <c r="CB143" i="6"/>
  <c r="H156" i="6"/>
  <c r="D155" i="6"/>
  <c r="CC162" i="6"/>
  <c r="CB165" i="6"/>
  <c r="BQ165" i="6"/>
  <c r="S165" i="6" s="1"/>
  <c r="CC165" i="6"/>
  <c r="D176" i="6"/>
  <c r="CC180" i="6"/>
  <c r="BR180" i="6"/>
  <c r="R180" i="6" s="1"/>
  <c r="CK188" i="6"/>
  <c r="CC188" i="6"/>
  <c r="BX188" i="6"/>
  <c r="BT188" i="6"/>
  <c r="CI188" i="6"/>
  <c r="CE188" i="6"/>
  <c r="BZ188" i="6"/>
  <c r="BR188" i="6"/>
  <c r="CG190" i="6"/>
  <c r="BV190" i="6"/>
  <c r="CK192" i="6"/>
  <c r="CC192" i="6"/>
  <c r="BX192" i="6"/>
  <c r="BT192" i="6"/>
  <c r="CI192" i="6"/>
  <c r="CE192" i="6"/>
  <c r="BZ192" i="6"/>
  <c r="BR192" i="6"/>
  <c r="CG194" i="6"/>
  <c r="BV194" i="6"/>
  <c r="AX194" i="6" s="1"/>
  <c r="BQ195" i="6"/>
  <c r="BU197" i="6"/>
  <c r="CJ198" i="6"/>
  <c r="BW198" i="6"/>
  <c r="BS198" i="6"/>
  <c r="CH198" i="6"/>
  <c r="CD198" i="6"/>
  <c r="BY198" i="6"/>
  <c r="C198" i="6"/>
  <c r="BW201" i="6"/>
  <c r="BR202" i="6"/>
  <c r="CC202" i="6"/>
  <c r="BR204" i="6"/>
  <c r="CC204" i="6"/>
  <c r="BR206" i="6"/>
  <c r="CC206" i="6"/>
  <c r="CB209" i="6"/>
  <c r="CK209" i="6"/>
  <c r="BR211" i="6"/>
  <c r="CC211" i="6"/>
  <c r="BR213" i="6"/>
  <c r="CC213" i="6"/>
  <c r="CI240" i="6"/>
  <c r="BY240" i="6"/>
  <c r="CG240" i="6"/>
  <c r="BW240" i="6"/>
  <c r="CH240" i="6"/>
  <c r="BX240" i="6"/>
  <c r="CF240" i="6"/>
  <c r="BV240" i="6"/>
  <c r="BR11" i="6"/>
  <c r="CC11" i="6"/>
  <c r="CB12" i="6"/>
  <c r="CD13" i="6"/>
  <c r="BT13" i="6"/>
  <c r="BS11" i="6"/>
  <c r="CE11" i="6"/>
  <c r="BR12" i="6"/>
  <c r="CC12" i="6"/>
  <c r="BQ13" i="6"/>
  <c r="CB13" i="6"/>
  <c r="CD14" i="6"/>
  <c r="BT14" i="6"/>
  <c r="S14" i="6" s="1"/>
  <c r="BU14" i="6"/>
  <c r="CF14" i="6"/>
  <c r="G31" i="6"/>
  <c r="BQ92" i="6"/>
  <c r="BQ100" i="6"/>
  <c r="AF100" i="6" s="1"/>
  <c r="BQ114" i="6"/>
  <c r="AJ114" i="6" s="1"/>
  <c r="BQ118" i="6"/>
  <c r="AJ118" i="6" s="1"/>
  <c r="BQ122" i="6"/>
  <c r="BQ142" i="6"/>
  <c r="AS142" i="6" s="1"/>
  <c r="D156" i="6"/>
  <c r="BQ149" i="6"/>
  <c r="P149" i="6" s="1"/>
  <c r="BQ153" i="6"/>
  <c r="P153" i="6" s="1"/>
  <c r="CB153" i="6"/>
  <c r="CC153" i="6"/>
  <c r="BR154" i="6"/>
  <c r="CB160" i="6"/>
  <c r="C163" i="6"/>
  <c r="C169" i="6" s="1"/>
  <c r="BQ160" i="6"/>
  <c r="S160" i="6" s="1"/>
  <c r="CC160" i="6"/>
  <c r="BR161" i="6"/>
  <c r="BR164" i="6"/>
  <c r="CB167" i="6"/>
  <c r="BQ167" i="6"/>
  <c r="S167" i="6" s="1"/>
  <c r="CC167" i="6"/>
  <c r="CB174" i="6"/>
  <c r="BQ174" i="6"/>
  <c r="R174" i="6" s="1"/>
  <c r="CC174" i="6"/>
  <c r="BR175" i="6"/>
  <c r="BQ179" i="6"/>
  <c r="C188" i="6"/>
  <c r="CB188" i="6"/>
  <c r="BQ189" i="6"/>
  <c r="CK190" i="6"/>
  <c r="CC190" i="6"/>
  <c r="BX190" i="6"/>
  <c r="BT190" i="6"/>
  <c r="CI190" i="6"/>
  <c r="CE190" i="6"/>
  <c r="BZ190" i="6"/>
  <c r="BR190" i="6"/>
  <c r="AX190" i="6" s="1"/>
  <c r="CF190" i="6"/>
  <c r="C192" i="6"/>
  <c r="CB192" i="6"/>
  <c r="BQ193" i="6"/>
  <c r="AX193" i="6" s="1"/>
  <c r="CK194" i="6"/>
  <c r="CC194" i="6"/>
  <c r="BX194" i="6"/>
  <c r="BT194" i="6"/>
  <c r="CI194" i="6"/>
  <c r="CE194" i="6"/>
  <c r="BZ194" i="6"/>
  <c r="BR194" i="6"/>
  <c r="CF194" i="6"/>
  <c r="C196" i="6"/>
  <c r="CB196" i="6"/>
  <c r="CJ200" i="6"/>
  <c r="BW200" i="6"/>
  <c r="BS200" i="6"/>
  <c r="CH200" i="6"/>
  <c r="CD200" i="6"/>
  <c r="BY200" i="6"/>
  <c r="C200" i="6"/>
  <c r="CI202" i="6"/>
  <c r="BR203" i="6"/>
  <c r="CC203" i="6"/>
  <c r="CI204" i="6"/>
  <c r="BR205" i="6"/>
  <c r="CC205" i="6"/>
  <c r="CI206" i="6"/>
  <c r="CE207" i="6"/>
  <c r="CE209" i="6"/>
  <c r="CI211" i="6"/>
  <c r="BR212" i="6"/>
  <c r="CC212" i="6"/>
  <c r="CI213" i="6"/>
  <c r="BR214" i="6"/>
  <c r="CC214" i="6"/>
  <c r="CI215" i="6"/>
  <c r="CE215" i="6"/>
  <c r="BZ215" i="6"/>
  <c r="BR215" i="6"/>
  <c r="BQ215" i="6"/>
  <c r="CK215" i="6"/>
  <c r="CC215" i="6"/>
  <c r="BT215" i="6"/>
  <c r="BX215" i="6"/>
  <c r="CI217" i="6"/>
  <c r="CE217" i="6"/>
  <c r="BX217" i="6"/>
  <c r="BT217" i="6"/>
  <c r="CK217" i="6"/>
  <c r="BZ217" i="6"/>
  <c r="CH221" i="6"/>
  <c r="BY221" i="6"/>
  <c r="C221" i="6"/>
  <c r="BW221" i="6"/>
  <c r="CD221" i="6"/>
  <c r="CJ221" i="6"/>
  <c r="CG226" i="6"/>
  <c r="BV226" i="6"/>
  <c r="CF226" i="6"/>
  <c r="BU226" i="6"/>
  <c r="CK227" i="6"/>
  <c r="CC227" i="6"/>
  <c r="BX227" i="6"/>
  <c r="BT227" i="6"/>
  <c r="CI227" i="6"/>
  <c r="CE227" i="6"/>
  <c r="BZ227" i="6"/>
  <c r="BR227" i="6"/>
  <c r="CB227" i="6"/>
  <c r="C227" i="6"/>
  <c r="BQ227" i="6"/>
  <c r="CI268" i="6"/>
  <c r="BY268" i="6"/>
  <c r="CF268" i="6"/>
  <c r="BX268" i="6"/>
  <c r="BV268" i="6"/>
  <c r="CH268" i="6"/>
  <c r="CG268" i="6"/>
  <c r="BW268" i="6"/>
  <c r="CE275" i="6"/>
  <c r="BU275" i="6"/>
  <c r="CB275" i="6"/>
  <c r="BR275" i="6"/>
  <c r="C275" i="6"/>
  <c r="BS275" i="6"/>
  <c r="CC344" i="6"/>
  <c r="BQ344" i="6"/>
  <c r="AN344" i="6" s="1"/>
  <c r="CB344" i="6"/>
  <c r="BR344" i="6"/>
  <c r="BS36" i="6"/>
  <c r="V36" i="6" s="1"/>
  <c r="BS37" i="6"/>
  <c r="V37" i="6" s="1"/>
  <c r="BS38" i="6"/>
  <c r="V38" i="6" s="1"/>
  <c r="BS39" i="6"/>
  <c r="V39" i="6" s="1"/>
  <c r="BS40" i="6"/>
  <c r="V40" i="6" s="1"/>
  <c r="BS41" i="6"/>
  <c r="V41" i="6" s="1"/>
  <c r="BS42" i="6"/>
  <c r="V42" i="6" s="1"/>
  <c r="BS43" i="6"/>
  <c r="V43" i="6" s="1"/>
  <c r="BS44" i="6"/>
  <c r="V44" i="6" s="1"/>
  <c r="BS45" i="6"/>
  <c r="V45" i="6" s="1"/>
  <c r="BS46" i="6"/>
  <c r="V46" i="6" s="1"/>
  <c r="BS47" i="6"/>
  <c r="V47" i="6" s="1"/>
  <c r="BS48" i="6"/>
  <c r="V48" i="6" s="1"/>
  <c r="BS49" i="6"/>
  <c r="V49" i="6" s="1"/>
  <c r="BS50" i="6"/>
  <c r="V50" i="6" s="1"/>
  <c r="BS51" i="6"/>
  <c r="V51" i="6" s="1"/>
  <c r="BS52" i="6"/>
  <c r="V52" i="6" s="1"/>
  <c r="BS53" i="6"/>
  <c r="V53" i="6" s="1"/>
  <c r="BS54" i="6"/>
  <c r="V54" i="6" s="1"/>
  <c r="BS55" i="6"/>
  <c r="V55" i="6" s="1"/>
  <c r="BQ61" i="6"/>
  <c r="S61" i="6" s="1"/>
  <c r="BQ63" i="6"/>
  <c r="S63" i="6" s="1"/>
  <c r="BQ65" i="6"/>
  <c r="S65" i="6" s="1"/>
  <c r="BQ67" i="6"/>
  <c r="S67" i="6" s="1"/>
  <c r="BQ69" i="6"/>
  <c r="S69" i="6" s="1"/>
  <c r="BQ71" i="6"/>
  <c r="S71" i="6" s="1"/>
  <c r="BQ73" i="6"/>
  <c r="S73" i="6" s="1"/>
  <c r="BQ75" i="6"/>
  <c r="S75" i="6" s="1"/>
  <c r="BQ77" i="6"/>
  <c r="S77" i="6" s="1"/>
  <c r="BQ79" i="6"/>
  <c r="S79" i="6" s="1"/>
  <c r="BT197" i="6"/>
  <c r="AX197" i="6" s="1"/>
  <c r="BQ198" i="6"/>
  <c r="BQ199" i="6"/>
  <c r="BQ200" i="6"/>
  <c r="BQ201" i="6"/>
  <c r="CB201" i="6"/>
  <c r="CH202" i="6"/>
  <c r="CD202" i="6"/>
  <c r="BY202" i="6"/>
  <c r="C202" i="6"/>
  <c r="BS202" i="6"/>
  <c r="CJ202" i="6"/>
  <c r="CH204" i="6"/>
  <c r="CD204" i="6"/>
  <c r="BY204" i="6"/>
  <c r="C204" i="6"/>
  <c r="BS204" i="6"/>
  <c r="CJ204" i="6"/>
  <c r="CH206" i="6"/>
  <c r="CD206" i="6"/>
  <c r="BY206" i="6"/>
  <c r="C206" i="6"/>
  <c r="BS206" i="6"/>
  <c r="CJ206" i="6"/>
  <c r="BW207" i="6"/>
  <c r="CJ209" i="6"/>
  <c r="C209" i="6"/>
  <c r="BY209" i="6"/>
  <c r="CH212" i="6"/>
  <c r="CD212" i="6"/>
  <c r="BY212" i="6"/>
  <c r="C212" i="6"/>
  <c r="BS212" i="6"/>
  <c r="CJ212" i="6"/>
  <c r="CH214" i="6"/>
  <c r="CD214" i="6"/>
  <c r="BY214" i="6"/>
  <c r="C214" i="6"/>
  <c r="BS214" i="6"/>
  <c r="CJ214" i="6"/>
  <c r="CI216" i="6"/>
  <c r="CE216" i="6"/>
  <c r="BX216" i="6"/>
  <c r="BT216" i="6"/>
  <c r="CG220" i="6"/>
  <c r="CF220" i="6"/>
  <c r="BU220" i="6"/>
  <c r="CK221" i="6"/>
  <c r="CC221" i="6"/>
  <c r="BX221" i="6"/>
  <c r="BT221" i="6"/>
  <c r="CI221" i="6"/>
  <c r="CE221" i="6"/>
  <c r="BZ221" i="6"/>
  <c r="BR221" i="6"/>
  <c r="BQ221" i="6"/>
  <c r="CK224" i="6"/>
  <c r="CC224" i="6"/>
  <c r="BX224" i="6"/>
  <c r="BT224" i="6"/>
  <c r="CI224" i="6"/>
  <c r="CE224" i="6"/>
  <c r="BZ224" i="6"/>
  <c r="BR224" i="6"/>
  <c r="CB224" i="6"/>
  <c r="C224" i="6"/>
  <c r="BQ224" i="6"/>
  <c r="CG229" i="6"/>
  <c r="BV229" i="6"/>
  <c r="CF229" i="6"/>
  <c r="CG230" i="6"/>
  <c r="BV230" i="6"/>
  <c r="CF230" i="6"/>
  <c r="BU230" i="6"/>
  <c r="CE234" i="6"/>
  <c r="BU234" i="6"/>
  <c r="CC234" i="6"/>
  <c r="BS234" i="6"/>
  <c r="C234" i="6"/>
  <c r="CB234" i="6"/>
  <c r="CE238" i="6"/>
  <c r="BU238" i="6"/>
  <c r="CC238" i="6"/>
  <c r="BS238" i="6"/>
  <c r="C238" i="6"/>
  <c r="CB238" i="6"/>
  <c r="BR238" i="6"/>
  <c r="CE239" i="6"/>
  <c r="BU239" i="6"/>
  <c r="CC239" i="6"/>
  <c r="BS239" i="6"/>
  <c r="C239" i="6"/>
  <c r="CB239" i="6"/>
  <c r="CE242" i="6"/>
  <c r="BU242" i="6"/>
  <c r="CC242" i="6"/>
  <c r="BS242" i="6"/>
  <c r="C242" i="6"/>
  <c r="CB242" i="6"/>
  <c r="BR242" i="6"/>
  <c r="CE243" i="6"/>
  <c r="BU243" i="6"/>
  <c r="CC243" i="6"/>
  <c r="BS243" i="6"/>
  <c r="C243" i="6"/>
  <c r="CB243" i="6"/>
  <c r="CC247" i="6"/>
  <c r="BS247" i="6"/>
  <c r="CE247" i="6"/>
  <c r="BU247" i="6"/>
  <c r="C247" i="6"/>
  <c r="CB247" i="6"/>
  <c r="BR247" i="6"/>
  <c r="CH259" i="6"/>
  <c r="BX259" i="6"/>
  <c r="CG259" i="6"/>
  <c r="BW259" i="6"/>
  <c r="AY259" i="6" s="1"/>
  <c r="BV259" i="6"/>
  <c r="CI259" i="6"/>
  <c r="CF259" i="6"/>
  <c r="BY259" i="6"/>
  <c r="CH263" i="6"/>
  <c r="BX263" i="6"/>
  <c r="CG263" i="6"/>
  <c r="BW263" i="6"/>
  <c r="BV263" i="6"/>
  <c r="CI263" i="6"/>
  <c r="CF263" i="6"/>
  <c r="BY263" i="6"/>
  <c r="CC275" i="6"/>
  <c r="CC348" i="6"/>
  <c r="BQ348" i="6"/>
  <c r="CB348" i="6"/>
  <c r="BR348" i="6"/>
  <c r="BX201" i="6"/>
  <c r="CH203" i="6"/>
  <c r="CD203" i="6"/>
  <c r="BY203" i="6"/>
  <c r="C203" i="6"/>
  <c r="BS203" i="6"/>
  <c r="CJ203" i="6"/>
  <c r="CH205" i="6"/>
  <c r="CD205" i="6"/>
  <c r="BY205" i="6"/>
  <c r="C205" i="6"/>
  <c r="BS205" i="6"/>
  <c r="CJ205" i="6"/>
  <c r="CJ207" i="6"/>
  <c r="C207" i="6"/>
  <c r="BY207" i="6"/>
  <c r="CH211" i="6"/>
  <c r="CD211" i="6"/>
  <c r="BY211" i="6"/>
  <c r="C211" i="6"/>
  <c r="BS211" i="6"/>
  <c r="CJ211" i="6"/>
  <c r="CH213" i="6"/>
  <c r="CD213" i="6"/>
  <c r="BY213" i="6"/>
  <c r="C213" i="6"/>
  <c r="BS213" i="6"/>
  <c r="CJ213" i="6"/>
  <c r="CI218" i="6"/>
  <c r="CE218" i="6"/>
  <c r="BX218" i="6"/>
  <c r="BT218" i="6"/>
  <c r="CG222" i="6"/>
  <c r="BV222" i="6"/>
  <c r="CF222" i="6"/>
  <c r="BU222" i="6"/>
  <c r="AX222" i="6" s="1"/>
  <c r="CK223" i="6"/>
  <c r="CC223" i="6"/>
  <c r="BX223" i="6"/>
  <c r="BT223" i="6"/>
  <c r="CI223" i="6"/>
  <c r="CE223" i="6"/>
  <c r="BZ223" i="6"/>
  <c r="BR223" i="6"/>
  <c r="CB223" i="6"/>
  <c r="C223" i="6"/>
  <c r="CI237" i="6"/>
  <c r="BY237" i="6"/>
  <c r="CG237" i="6"/>
  <c r="BW237" i="6"/>
  <c r="CH237" i="6"/>
  <c r="BX237" i="6"/>
  <c r="CF237" i="6"/>
  <c r="CI241" i="6"/>
  <c r="BY241" i="6"/>
  <c r="CG241" i="6"/>
  <c r="BW241" i="6"/>
  <c r="CH241" i="6"/>
  <c r="BX241" i="6"/>
  <c r="CF241" i="6"/>
  <c r="CG245" i="6"/>
  <c r="BW245" i="6"/>
  <c r="CI245" i="6"/>
  <c r="BY245" i="6"/>
  <c r="CH245" i="6"/>
  <c r="CF245" i="6"/>
  <c r="BX245" i="6"/>
  <c r="BV245" i="6"/>
  <c r="CG246" i="6"/>
  <c r="BW246" i="6"/>
  <c r="CI246" i="6"/>
  <c r="BY246" i="6"/>
  <c r="CH246" i="6"/>
  <c r="BX246" i="6"/>
  <c r="CF246" i="6"/>
  <c r="CH249" i="6"/>
  <c r="BX249" i="6"/>
  <c r="CF249" i="6"/>
  <c r="BY249" i="6"/>
  <c r="CI249" i="6"/>
  <c r="BV249" i="6"/>
  <c r="CG249" i="6"/>
  <c r="BW249" i="6"/>
  <c r="CH253" i="6"/>
  <c r="BX253" i="6"/>
  <c r="CG253" i="6"/>
  <c r="BW253" i="6"/>
  <c r="CI253" i="6"/>
  <c r="BV253" i="6"/>
  <c r="CF253" i="6"/>
  <c r="BY253" i="6"/>
  <c r="BR258" i="6"/>
  <c r="CB258" i="6"/>
  <c r="CE258" i="6"/>
  <c r="BU258" i="6"/>
  <c r="BT208" i="6"/>
  <c r="BT210" i="6"/>
  <c r="C215" i="6"/>
  <c r="BY215" i="6"/>
  <c r="CD215" i="6"/>
  <c r="C216" i="6"/>
  <c r="BS216" i="6"/>
  <c r="BW216" i="6"/>
  <c r="CD216" i="6"/>
  <c r="C217" i="6"/>
  <c r="BS217" i="6"/>
  <c r="BW217" i="6"/>
  <c r="CD217" i="6"/>
  <c r="C218" i="6"/>
  <c r="BS218" i="6"/>
  <c r="BW218" i="6"/>
  <c r="CD218" i="6"/>
  <c r="C219" i="6"/>
  <c r="BY219" i="6"/>
  <c r="CD219" i="6"/>
  <c r="BS220" i="6"/>
  <c r="AX220" i="6" s="1"/>
  <c r="BY220" i="6"/>
  <c r="CK225" i="6"/>
  <c r="CC225" i="6"/>
  <c r="BX225" i="6"/>
  <c r="BT225" i="6"/>
  <c r="CI225" i="6"/>
  <c r="CE225" i="6"/>
  <c r="BZ225" i="6"/>
  <c r="BR225" i="6"/>
  <c r="CK229" i="6"/>
  <c r="CC229" i="6"/>
  <c r="BX229" i="6"/>
  <c r="BT229" i="6"/>
  <c r="CI229" i="6"/>
  <c r="CE229" i="6"/>
  <c r="BZ229" i="6"/>
  <c r="BR229" i="6"/>
  <c r="AX229" i="6" s="1"/>
  <c r="CE237" i="6"/>
  <c r="BU237" i="6"/>
  <c r="CC237" i="6"/>
  <c r="BS237" i="6"/>
  <c r="CE241" i="6"/>
  <c r="BU241" i="6"/>
  <c r="CC241" i="6"/>
  <c r="BS241" i="6"/>
  <c r="CC246" i="6"/>
  <c r="BS246" i="6"/>
  <c r="CE246" i="6"/>
  <c r="BU246" i="6"/>
  <c r="CH248" i="6"/>
  <c r="BX248" i="6"/>
  <c r="CF248" i="6"/>
  <c r="BY248" i="6"/>
  <c r="CI248" i="6"/>
  <c r="BV248" i="6"/>
  <c r="CH252" i="6"/>
  <c r="BX252" i="6"/>
  <c r="CF252" i="6"/>
  <c r="BY252" i="6"/>
  <c r="CI252" i="6"/>
  <c r="BV252" i="6"/>
  <c r="CH262" i="6"/>
  <c r="BX262" i="6"/>
  <c r="CG262" i="6"/>
  <c r="BW262" i="6"/>
  <c r="CI262" i="6"/>
  <c r="BV262" i="6"/>
  <c r="CE285" i="6"/>
  <c r="BT285" i="6"/>
  <c r="CC285" i="6"/>
  <c r="BQ285" i="6"/>
  <c r="BS285" i="6"/>
  <c r="CD285" i="6"/>
  <c r="CB285" i="6"/>
  <c r="BR285" i="6"/>
  <c r="CC345" i="6"/>
  <c r="CB345" i="6"/>
  <c r="BQ345" i="6"/>
  <c r="BR345" i="6"/>
  <c r="CC357" i="6"/>
  <c r="BQ357" i="6"/>
  <c r="AP357" i="6" s="1"/>
  <c r="CB357" i="6"/>
  <c r="BR357" i="6"/>
  <c r="CK220" i="6"/>
  <c r="CC220" i="6"/>
  <c r="BX220" i="6"/>
  <c r="BT220" i="6"/>
  <c r="BZ220" i="6"/>
  <c r="CK222" i="6"/>
  <c r="CC222" i="6"/>
  <c r="BX222" i="6"/>
  <c r="BT222" i="6"/>
  <c r="CI222" i="6"/>
  <c r="CE222" i="6"/>
  <c r="BZ222" i="6"/>
  <c r="BR222" i="6"/>
  <c r="AX225" i="6"/>
  <c r="CK226" i="6"/>
  <c r="CC226" i="6"/>
  <c r="BX226" i="6"/>
  <c r="BT226" i="6"/>
  <c r="CI226" i="6"/>
  <c r="CE226" i="6"/>
  <c r="BZ226" i="6"/>
  <c r="BR226" i="6"/>
  <c r="AX226" i="6" s="1"/>
  <c r="CK230" i="6"/>
  <c r="CC230" i="6"/>
  <c r="BX230" i="6"/>
  <c r="AX230" i="6" s="1"/>
  <c r="BT230" i="6"/>
  <c r="CI230" i="6"/>
  <c r="CE230" i="6"/>
  <c r="BZ230" i="6"/>
  <c r="BR230" i="6"/>
  <c r="CE236" i="6"/>
  <c r="BU236" i="6"/>
  <c r="AY236" i="6" s="1"/>
  <c r="CC236" i="6"/>
  <c r="BS236" i="6"/>
  <c r="AY237" i="6"/>
  <c r="CE240" i="6"/>
  <c r="BU240" i="6"/>
  <c r="CC240" i="6"/>
  <c r="BS240" i="6"/>
  <c r="AY240" i="6" s="1"/>
  <c r="AY241" i="6"/>
  <c r="CE244" i="6"/>
  <c r="BU244" i="6"/>
  <c r="CC244" i="6"/>
  <c r="BS244" i="6"/>
  <c r="AY244" i="6" s="1"/>
  <c r="AY246" i="6"/>
  <c r="CH251" i="6"/>
  <c r="BX251" i="6"/>
  <c r="CF251" i="6"/>
  <c r="BY251" i="6"/>
  <c r="CI251" i="6"/>
  <c r="BV251" i="6"/>
  <c r="AY254" i="6"/>
  <c r="CF255" i="6"/>
  <c r="BY255" i="6"/>
  <c r="CI255" i="6"/>
  <c r="BX255" i="6"/>
  <c r="BV255" i="6"/>
  <c r="AY255" i="6" s="1"/>
  <c r="CH255" i="6"/>
  <c r="BW255" i="6"/>
  <c r="CG255" i="6"/>
  <c r="CH261" i="6"/>
  <c r="BX261" i="6"/>
  <c r="CG261" i="6"/>
  <c r="BW261" i="6"/>
  <c r="BV261" i="6"/>
  <c r="AY261" i="6" s="1"/>
  <c r="CI261" i="6"/>
  <c r="AY264" i="6"/>
  <c r="CH266" i="6"/>
  <c r="BV266" i="6"/>
  <c r="AY266" i="6" s="1"/>
  <c r="CG266" i="6"/>
  <c r="BY266" i="6"/>
  <c r="BX266" i="6"/>
  <c r="CF266" i="6"/>
  <c r="C272" i="6"/>
  <c r="BT272" i="6"/>
  <c r="CD272" i="6"/>
  <c r="CI277" i="6"/>
  <c r="BY277" i="6"/>
  <c r="BW277" i="6"/>
  <c r="CG277" i="6"/>
  <c r="CH277" i="6"/>
  <c r="BV277" i="6"/>
  <c r="CE286" i="6"/>
  <c r="BT286" i="6"/>
  <c r="CB286" i="6"/>
  <c r="CD286" i="6"/>
  <c r="BR286" i="6"/>
  <c r="BS286" i="6"/>
  <c r="BQ286" i="6"/>
  <c r="AP286" i="6" s="1"/>
  <c r="CC349" i="6"/>
  <c r="CB349" i="6"/>
  <c r="BQ349" i="6"/>
  <c r="AN349" i="6" s="1"/>
  <c r="BR349" i="6"/>
  <c r="BU245" i="6"/>
  <c r="AY245" i="6" s="1"/>
  <c r="BW257" i="6"/>
  <c r="CH265" i="6"/>
  <c r="BV265" i="6"/>
  <c r="CG265" i="6"/>
  <c r="BY265" i="6"/>
  <c r="BV267" i="6"/>
  <c r="CE271" i="6"/>
  <c r="BU271" i="6"/>
  <c r="CB271" i="6"/>
  <c r="BR271" i="6"/>
  <c r="C271" i="6"/>
  <c r="CC271" i="6"/>
  <c r="C276" i="6"/>
  <c r="BT276" i="6"/>
  <c r="CD276" i="6"/>
  <c r="CE283" i="6"/>
  <c r="BT283" i="6"/>
  <c r="BS283" i="6"/>
  <c r="CC283" i="6"/>
  <c r="BQ283" i="6"/>
  <c r="AP283" i="6" s="1"/>
  <c r="CB283" i="6"/>
  <c r="BR283" i="6"/>
  <c r="CG296" i="6"/>
  <c r="BT296" i="6"/>
  <c r="AW296" i="6" s="1"/>
  <c r="CF296" i="6"/>
  <c r="BW296" i="6"/>
  <c r="BU296" i="6"/>
  <c r="BV296" i="6"/>
  <c r="CH296" i="6"/>
  <c r="CG300" i="6"/>
  <c r="BT300" i="6"/>
  <c r="CF300" i="6"/>
  <c r="BW300" i="6"/>
  <c r="BU300" i="6"/>
  <c r="AW300" i="6" s="1"/>
  <c r="CH300" i="6"/>
  <c r="BV300" i="6"/>
  <c r="CC319" i="6"/>
  <c r="C319" i="6"/>
  <c r="CC322" i="6"/>
  <c r="BR322" i="6"/>
  <c r="C322" i="6"/>
  <c r="CD248" i="6"/>
  <c r="BT248" i="6"/>
  <c r="AY248" i="6" s="1"/>
  <c r="CD249" i="6"/>
  <c r="BT249" i="6"/>
  <c r="AY249" i="6" s="1"/>
  <c r="CD250" i="6"/>
  <c r="BT250" i="6"/>
  <c r="AY250" i="6" s="1"/>
  <c r="CD251" i="6"/>
  <c r="BT251" i="6"/>
  <c r="AY251" i="6" s="1"/>
  <c r="CD252" i="6"/>
  <c r="BT252" i="6"/>
  <c r="AY252" i="6" s="1"/>
  <c r="CD253" i="6"/>
  <c r="BT253" i="6"/>
  <c r="AY253" i="6" s="1"/>
  <c r="BR256" i="6"/>
  <c r="CB256" i="6"/>
  <c r="CF257" i="6"/>
  <c r="BY257" i="6"/>
  <c r="CI257" i="6"/>
  <c r="BX257" i="6"/>
  <c r="CD258" i="6"/>
  <c r="C258" i="6"/>
  <c r="CG267" i="6"/>
  <c r="BW267" i="6"/>
  <c r="CH267" i="6"/>
  <c r="CF267" i="6"/>
  <c r="BY267" i="6"/>
  <c r="CE269" i="6"/>
  <c r="BU269" i="6"/>
  <c r="CB269" i="6"/>
  <c r="CC269" i="6"/>
  <c r="BS269" i="6"/>
  <c r="C269" i="6"/>
  <c r="CI273" i="6"/>
  <c r="BY273" i="6"/>
  <c r="BW273" i="6"/>
  <c r="CG273" i="6"/>
  <c r="BX273" i="6"/>
  <c r="CE284" i="6"/>
  <c r="BT284" i="6"/>
  <c r="CD284" i="6"/>
  <c r="BR284" i="6"/>
  <c r="CB284" i="6"/>
  <c r="BQ284" i="6"/>
  <c r="AP284" i="6" s="1"/>
  <c r="CC293" i="6"/>
  <c r="C293" i="6"/>
  <c r="BR293" i="6"/>
  <c r="CE298" i="6"/>
  <c r="BV298" i="6"/>
  <c r="CG298" i="6"/>
  <c r="BW298" i="6"/>
  <c r="BT298" i="6"/>
  <c r="AW298" i="6" s="1"/>
  <c r="CF298" i="6"/>
  <c r="BU298" i="6"/>
  <c r="C303" i="6"/>
  <c r="BS303" i="6"/>
  <c r="CD303" i="6"/>
  <c r="BS304" i="6"/>
  <c r="C304" i="6"/>
  <c r="CC320" i="6"/>
  <c r="BR320" i="6"/>
  <c r="C320" i="6"/>
  <c r="CC324" i="6"/>
  <c r="BR324" i="6"/>
  <c r="C324" i="6"/>
  <c r="CI270" i="6"/>
  <c r="BY270" i="6"/>
  <c r="CH270" i="6"/>
  <c r="BV270" i="6"/>
  <c r="CE273" i="6"/>
  <c r="BU273" i="6"/>
  <c r="BR273" i="6"/>
  <c r="CB273" i="6"/>
  <c r="CC273" i="6"/>
  <c r="CI274" i="6"/>
  <c r="BY274" i="6"/>
  <c r="CF274" i="6"/>
  <c r="BX274" i="6"/>
  <c r="CH274" i="6"/>
  <c r="BV274" i="6"/>
  <c r="BT274" i="6"/>
  <c r="CG274" i="6"/>
  <c r="CE277" i="6"/>
  <c r="BU277" i="6"/>
  <c r="BR277" i="6"/>
  <c r="CB277" i="6"/>
  <c r="CC277" i="6"/>
  <c r="CI278" i="6"/>
  <c r="BY278" i="6"/>
  <c r="CF278" i="6"/>
  <c r="BX278" i="6"/>
  <c r="CH278" i="6"/>
  <c r="BV278" i="6"/>
  <c r="BT278" i="6"/>
  <c r="AY278" i="6" s="1"/>
  <c r="CG278" i="6"/>
  <c r="CC297" i="6"/>
  <c r="C297" i="6"/>
  <c r="C307" i="6"/>
  <c r="BS307" i="6"/>
  <c r="CD307" i="6"/>
  <c r="C315" i="6"/>
  <c r="BR315" i="6"/>
  <c r="CC315" i="6"/>
  <c r="CC321" i="6"/>
  <c r="BR321" i="6"/>
  <c r="C321" i="6"/>
  <c r="CC323" i="6"/>
  <c r="BR323" i="6"/>
  <c r="C323" i="6"/>
  <c r="BR329" i="6"/>
  <c r="C329" i="6"/>
  <c r="BR331" i="6"/>
  <c r="C331" i="6"/>
  <c r="CC343" i="6"/>
  <c r="CB343" i="6"/>
  <c r="BQ343" i="6"/>
  <c r="CC347" i="6"/>
  <c r="CB347" i="6"/>
  <c r="BQ347" i="6"/>
  <c r="AN347" i="6" s="1"/>
  <c r="CC351" i="6"/>
  <c r="CB351" i="6"/>
  <c r="BQ351" i="6"/>
  <c r="BT254" i="6"/>
  <c r="BT259" i="6"/>
  <c r="BT260" i="6"/>
  <c r="AY260" i="6" s="1"/>
  <c r="BT261" i="6"/>
  <c r="BT262" i="6"/>
  <c r="AY262" i="6" s="1"/>
  <c r="BT263" i="6"/>
  <c r="AY263" i="6" s="1"/>
  <c r="CC267" i="6"/>
  <c r="BS267" i="6"/>
  <c r="BU267" i="6"/>
  <c r="CB267" i="6"/>
  <c r="CE268" i="6"/>
  <c r="BU268" i="6"/>
  <c r="BS268" i="6"/>
  <c r="AY268" i="6" s="1"/>
  <c r="BT270" i="6"/>
  <c r="AY270" i="6" s="1"/>
  <c r="BS273" i="6"/>
  <c r="BW274" i="6"/>
  <c r="BS277" i="6"/>
  <c r="BW278" i="6"/>
  <c r="CG292" i="6"/>
  <c r="BT292" i="6"/>
  <c r="CF292" i="6"/>
  <c r="BW292" i="6"/>
  <c r="BU292" i="6"/>
  <c r="CE292" i="6"/>
  <c r="CE294" i="6"/>
  <c r="BV294" i="6"/>
  <c r="CG294" i="6"/>
  <c r="BW294" i="6"/>
  <c r="BT294" i="6"/>
  <c r="AW294" i="6" s="1"/>
  <c r="CH294" i="6"/>
  <c r="BS301" i="6"/>
  <c r="C301" i="6"/>
  <c r="CD301" i="6"/>
  <c r="BS308" i="6"/>
  <c r="C308" i="6"/>
  <c r="C317" i="6"/>
  <c r="BR317" i="6"/>
  <c r="CC317" i="6"/>
  <c r="CC342" i="6"/>
  <c r="BQ342" i="6"/>
  <c r="AN342" i="6" s="1"/>
  <c r="CB342" i="6"/>
  <c r="BR343" i="6"/>
  <c r="CC346" i="6"/>
  <c r="BQ346" i="6"/>
  <c r="AN346" i="6" s="1"/>
  <c r="CB346" i="6"/>
  <c r="BR347" i="6"/>
  <c r="CC350" i="6"/>
  <c r="BQ350" i="6"/>
  <c r="AN350" i="6" s="1"/>
  <c r="CB350" i="6"/>
  <c r="BR351" i="6"/>
  <c r="CE270" i="6"/>
  <c r="BU270" i="6"/>
  <c r="CC270" i="6"/>
  <c r="CE274" i="6"/>
  <c r="BU274" i="6"/>
  <c r="AY274" i="6" s="1"/>
  <c r="CC274" i="6"/>
  <c r="CD275" i="6"/>
  <c r="CE278" i="6"/>
  <c r="BU278" i="6"/>
  <c r="CC278" i="6"/>
  <c r="BR295" i="6"/>
  <c r="C295" i="6"/>
  <c r="BR299" i="6"/>
  <c r="C299" i="6"/>
  <c r="C305" i="6"/>
  <c r="BS305" i="6"/>
  <c r="BS306" i="6"/>
  <c r="C306" i="6"/>
  <c r="CD306" i="6"/>
  <c r="C318" i="6"/>
  <c r="BR318" i="6"/>
  <c r="CG337" i="6"/>
  <c r="BV337" i="6"/>
  <c r="B337" i="6"/>
  <c r="CE272" i="6"/>
  <c r="BU272" i="6"/>
  <c r="CC272" i="6"/>
  <c r="CE276" i="6"/>
  <c r="BU276" i="6"/>
  <c r="CC276" i="6"/>
  <c r="BS302" i="6"/>
  <c r="C302" i="6"/>
  <c r="CD302" i="6"/>
  <c r="CD309" i="6"/>
  <c r="C309" i="6"/>
  <c r="BS309" i="6"/>
  <c r="C316" i="6"/>
  <c r="BR316" i="6"/>
  <c r="C330" i="6"/>
  <c r="CB330" i="6"/>
  <c r="B336" i="6"/>
  <c r="CC358" i="6"/>
  <c r="CB358" i="6"/>
  <c r="BQ358" i="6"/>
  <c r="AP358" i="6" s="1"/>
  <c r="CC359" i="6"/>
  <c r="BQ359" i="6"/>
  <c r="AP359" i="6" s="1"/>
  <c r="CB359" i="6"/>
  <c r="BV314" i="6"/>
  <c r="CB315" i="6"/>
  <c r="CB316" i="6"/>
  <c r="CB317" i="6"/>
  <c r="CB318" i="6"/>
  <c r="CD314" i="6"/>
  <c r="BT314" i="6"/>
  <c r="AX314" i="6" s="1"/>
  <c r="BS314" i="6"/>
  <c r="CE314" i="6"/>
  <c r="CG336" i="6"/>
  <c r="BV336" i="6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367" i="5"/>
  <c r="B370" i="5" s="1"/>
  <c r="B366" i="5"/>
  <c r="B365" i="5"/>
  <c r="AO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 s="1"/>
  <c r="BR359" i="5"/>
  <c r="E359" i="5"/>
  <c r="D359" i="5"/>
  <c r="C359" i="5"/>
  <c r="E358" i="5"/>
  <c r="D358" i="5"/>
  <c r="C358" i="5" s="1"/>
  <c r="E357" i="5"/>
  <c r="D357" i="5"/>
  <c r="C357" i="5"/>
  <c r="E351" i="5"/>
  <c r="D351" i="5"/>
  <c r="C351" i="5" s="1"/>
  <c r="BR350" i="5"/>
  <c r="E350" i="5"/>
  <c r="D350" i="5"/>
  <c r="C350" i="5"/>
  <c r="E349" i="5"/>
  <c r="D349" i="5"/>
  <c r="C349" i="5" s="1"/>
  <c r="E348" i="5"/>
  <c r="D348" i="5"/>
  <c r="C348" i="5"/>
  <c r="E347" i="5"/>
  <c r="D347" i="5"/>
  <c r="C347" i="5" s="1"/>
  <c r="BR346" i="5"/>
  <c r="E346" i="5"/>
  <c r="D346" i="5"/>
  <c r="C346" i="5"/>
  <c r="E345" i="5"/>
  <c r="D345" i="5"/>
  <c r="C345" i="5" s="1"/>
  <c r="E344" i="5"/>
  <c r="D344" i="5"/>
  <c r="C344" i="5"/>
  <c r="E343" i="5"/>
  <c r="D343" i="5"/>
  <c r="C343" i="5" s="1"/>
  <c r="BR342" i="5"/>
  <c r="E342" i="5"/>
  <c r="D342" i="5"/>
  <c r="C342" i="5"/>
  <c r="CF337" i="5"/>
  <c r="BU337" i="5"/>
  <c r="BT337" i="5"/>
  <c r="D337" i="5"/>
  <c r="C337" i="5"/>
  <c r="B337" i="5"/>
  <c r="BU336" i="5"/>
  <c r="D336" i="5"/>
  <c r="CF336" i="5" s="1"/>
  <c r="C336" i="5"/>
  <c r="CC331" i="5"/>
  <c r="CB331" i="5"/>
  <c r="E331" i="5"/>
  <c r="BQ331" i="5" s="1"/>
  <c r="D331" i="5"/>
  <c r="BR331" i="5" s="1"/>
  <c r="CD330" i="5"/>
  <c r="CC330" i="5"/>
  <c r="BR330" i="5"/>
  <c r="BQ330" i="5"/>
  <c r="E330" i="5"/>
  <c r="CB330" i="5" s="1"/>
  <c r="D330" i="5"/>
  <c r="C330" i="5"/>
  <c r="BQ329" i="5"/>
  <c r="E329" i="5"/>
  <c r="CB329" i="5" s="1"/>
  <c r="D329" i="5"/>
  <c r="CB324" i="5"/>
  <c r="BQ324" i="5"/>
  <c r="E324" i="5"/>
  <c r="D324" i="5"/>
  <c r="CB323" i="5"/>
  <c r="BQ323" i="5"/>
  <c r="E323" i="5"/>
  <c r="D323" i="5"/>
  <c r="CB322" i="5"/>
  <c r="BQ322" i="5"/>
  <c r="E322" i="5"/>
  <c r="D322" i="5"/>
  <c r="CB321" i="5"/>
  <c r="BQ321" i="5"/>
  <c r="E321" i="5"/>
  <c r="D321" i="5"/>
  <c r="CB320" i="5"/>
  <c r="BQ320" i="5"/>
  <c r="E320" i="5"/>
  <c r="D320" i="5"/>
  <c r="E319" i="5"/>
  <c r="D319" i="5"/>
  <c r="E318" i="5"/>
  <c r="D318" i="5"/>
  <c r="BR318" i="5" s="1"/>
  <c r="E317" i="5"/>
  <c r="D317" i="5"/>
  <c r="BR317" i="5" s="1"/>
  <c r="E316" i="5"/>
  <c r="D316" i="5"/>
  <c r="BR316" i="5" s="1"/>
  <c r="E315" i="5"/>
  <c r="D315" i="5"/>
  <c r="BR315" i="5" s="1"/>
  <c r="CF314" i="5"/>
  <c r="CE314" i="5"/>
  <c r="CB314" i="5"/>
  <c r="BS314" i="5"/>
  <c r="BQ314" i="5"/>
  <c r="E314" i="5"/>
  <c r="C314" i="5"/>
  <c r="CC309" i="5"/>
  <c r="CB309" i="5"/>
  <c r="BR309" i="5"/>
  <c r="BQ309" i="5"/>
  <c r="E309" i="5"/>
  <c r="D309" i="5"/>
  <c r="CB308" i="5"/>
  <c r="BS308" i="5"/>
  <c r="BQ308" i="5"/>
  <c r="E308" i="5"/>
  <c r="D308" i="5"/>
  <c r="CD308" i="5" s="1"/>
  <c r="CH307" i="5"/>
  <c r="CC307" i="5"/>
  <c r="CB307" i="5"/>
  <c r="BR307" i="5"/>
  <c r="BQ307" i="5"/>
  <c r="E307" i="5"/>
  <c r="D307" i="5"/>
  <c r="BS307" i="5" s="1"/>
  <c r="C307" i="5"/>
  <c r="CB306" i="5"/>
  <c r="BS306" i="5"/>
  <c r="BQ306" i="5"/>
  <c r="E306" i="5"/>
  <c r="D306" i="5"/>
  <c r="CD306" i="5" s="1"/>
  <c r="CC305" i="5"/>
  <c r="CB305" i="5"/>
  <c r="BR305" i="5"/>
  <c r="BQ305" i="5"/>
  <c r="E305" i="5"/>
  <c r="D305" i="5"/>
  <c r="CB304" i="5"/>
  <c r="BS304" i="5"/>
  <c r="BQ304" i="5"/>
  <c r="E304" i="5"/>
  <c r="D304" i="5"/>
  <c r="CD304" i="5" s="1"/>
  <c r="CH303" i="5"/>
  <c r="CC303" i="5"/>
  <c r="CB303" i="5"/>
  <c r="BR303" i="5"/>
  <c r="BQ303" i="5"/>
  <c r="E303" i="5"/>
  <c r="D303" i="5"/>
  <c r="BS303" i="5" s="1"/>
  <c r="C303" i="5"/>
  <c r="CB302" i="5"/>
  <c r="BS302" i="5"/>
  <c r="BQ302" i="5"/>
  <c r="E302" i="5"/>
  <c r="D302" i="5"/>
  <c r="CD302" i="5" s="1"/>
  <c r="CC301" i="5"/>
  <c r="CB301" i="5"/>
  <c r="BR301" i="5"/>
  <c r="BQ301" i="5"/>
  <c r="E301" i="5"/>
  <c r="D301" i="5"/>
  <c r="CF300" i="5"/>
  <c r="CE300" i="5"/>
  <c r="CC300" i="5"/>
  <c r="CB300" i="5"/>
  <c r="BW300" i="5"/>
  <c r="BV300" i="5"/>
  <c r="BR300" i="5"/>
  <c r="BQ300" i="5"/>
  <c r="E300" i="5"/>
  <c r="C300" i="5"/>
  <c r="CC299" i="5"/>
  <c r="CB299" i="5"/>
  <c r="BQ299" i="5"/>
  <c r="E299" i="5"/>
  <c r="CG298" i="5"/>
  <c r="CF298" i="5"/>
  <c r="CB298" i="5"/>
  <c r="BW298" i="5"/>
  <c r="BU298" i="5"/>
  <c r="BR298" i="5"/>
  <c r="BQ298" i="5"/>
  <c r="E298" i="5"/>
  <c r="CC298" i="5" s="1"/>
  <c r="C298" i="5"/>
  <c r="CB297" i="5"/>
  <c r="BQ297" i="5"/>
  <c r="E297" i="5"/>
  <c r="CF296" i="5"/>
  <c r="CE296" i="5"/>
  <c r="CC296" i="5"/>
  <c r="CB296" i="5"/>
  <c r="BW296" i="5"/>
  <c r="BV296" i="5"/>
  <c r="BR296" i="5"/>
  <c r="BQ296" i="5"/>
  <c r="E296" i="5"/>
  <c r="C296" i="5"/>
  <c r="CC295" i="5"/>
  <c r="CB295" i="5"/>
  <c r="BQ295" i="5"/>
  <c r="E295" i="5"/>
  <c r="CG294" i="5"/>
  <c r="CF294" i="5"/>
  <c r="CB294" i="5"/>
  <c r="BW294" i="5"/>
  <c r="BU294" i="5"/>
  <c r="BR294" i="5"/>
  <c r="BQ294" i="5"/>
  <c r="E294" i="5"/>
  <c r="CC294" i="5" s="1"/>
  <c r="C294" i="5"/>
  <c r="CB293" i="5"/>
  <c r="BQ293" i="5"/>
  <c r="E293" i="5"/>
  <c r="CF292" i="5"/>
  <c r="CE292" i="5"/>
  <c r="CC292" i="5"/>
  <c r="CB292" i="5"/>
  <c r="BW292" i="5"/>
  <c r="BV292" i="5"/>
  <c r="BR292" i="5"/>
  <c r="BQ292" i="5"/>
  <c r="E292" i="5"/>
  <c r="C292" i="5"/>
  <c r="AV291" i="5"/>
  <c r="AU291" i="5"/>
  <c r="AT291" i="5"/>
  <c r="AS291" i="5"/>
  <c r="AR291" i="5"/>
  <c r="AQ291" i="5"/>
  <c r="AP291" i="5"/>
  <c r="AO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D291" i="5" s="1"/>
  <c r="C291" i="5" s="1"/>
  <c r="G291" i="5"/>
  <c r="E291" i="5" s="1"/>
  <c r="F291" i="5"/>
  <c r="CB286" i="5"/>
  <c r="BS286" i="5"/>
  <c r="E286" i="5"/>
  <c r="D286" i="5"/>
  <c r="C286" i="5" s="1"/>
  <c r="CC285" i="5"/>
  <c r="CB285" i="5"/>
  <c r="E285" i="5"/>
  <c r="C285" i="5" s="1"/>
  <c r="D285" i="5"/>
  <c r="CD284" i="5"/>
  <c r="BQ284" i="5"/>
  <c r="E284" i="5"/>
  <c r="D284" i="5"/>
  <c r="C284" i="5"/>
  <c r="CD283" i="5"/>
  <c r="E283" i="5"/>
  <c r="D283" i="5"/>
  <c r="C283" i="5"/>
  <c r="CB278" i="5"/>
  <c r="BX278" i="5"/>
  <c r="BS278" i="5"/>
  <c r="BR278" i="5"/>
  <c r="E278" i="5"/>
  <c r="D278" i="5"/>
  <c r="CD278" i="5" s="1"/>
  <c r="C278" i="5"/>
  <c r="CH277" i="5"/>
  <c r="CD277" i="5"/>
  <c r="CC277" i="5"/>
  <c r="BS277" i="5"/>
  <c r="BR277" i="5"/>
  <c r="E277" i="5"/>
  <c r="D277" i="5"/>
  <c r="BT277" i="5" s="1"/>
  <c r="C277" i="5"/>
  <c r="CH276" i="5"/>
  <c r="CC276" i="5"/>
  <c r="CB276" i="5"/>
  <c r="BT276" i="5"/>
  <c r="BR276" i="5"/>
  <c r="E276" i="5"/>
  <c r="D276" i="5"/>
  <c r="C276" i="5" s="1"/>
  <c r="BT275" i="5"/>
  <c r="BS275" i="5"/>
  <c r="E275" i="5"/>
  <c r="D275" i="5"/>
  <c r="CD275" i="5" s="1"/>
  <c r="CB274" i="5"/>
  <c r="BW274" i="5"/>
  <c r="BS274" i="5"/>
  <c r="BR274" i="5"/>
  <c r="E274" i="5"/>
  <c r="D274" i="5"/>
  <c r="CD274" i="5" s="1"/>
  <c r="C274" i="5"/>
  <c r="CF274" i="5" s="1"/>
  <c r="CD273" i="5"/>
  <c r="CC273" i="5"/>
  <c r="E273" i="5"/>
  <c r="D273" i="5"/>
  <c r="BT273" i="5" s="1"/>
  <c r="CC272" i="5"/>
  <c r="CB272" i="5"/>
  <c r="E272" i="5"/>
  <c r="D272" i="5"/>
  <c r="CB271" i="5"/>
  <c r="BS271" i="5"/>
  <c r="E271" i="5"/>
  <c r="D271" i="5"/>
  <c r="CD270" i="5"/>
  <c r="CB270" i="5"/>
  <c r="BS270" i="5"/>
  <c r="BR270" i="5"/>
  <c r="E270" i="5"/>
  <c r="D270" i="5"/>
  <c r="BT270" i="5" s="1"/>
  <c r="C270" i="5"/>
  <c r="CD269" i="5"/>
  <c r="BR269" i="5"/>
  <c r="E269" i="5"/>
  <c r="D269" i="5"/>
  <c r="BT269" i="5" s="1"/>
  <c r="CD268" i="5"/>
  <c r="BT268" i="5"/>
  <c r="E268" i="5"/>
  <c r="CC268" i="5" s="1"/>
  <c r="D268" i="5"/>
  <c r="CE267" i="5"/>
  <c r="CD267" i="5"/>
  <c r="BT267" i="5"/>
  <c r="E267" i="5"/>
  <c r="D267" i="5"/>
  <c r="CE266" i="5"/>
  <c r="CD266" i="5"/>
  <c r="BT266" i="5"/>
  <c r="E266" i="5"/>
  <c r="D266" i="5"/>
  <c r="CD265" i="5"/>
  <c r="BT265" i="5"/>
  <c r="E265" i="5"/>
  <c r="D265" i="5"/>
  <c r="CE264" i="5"/>
  <c r="CD264" i="5"/>
  <c r="BT264" i="5"/>
  <c r="E264" i="5"/>
  <c r="D264" i="5"/>
  <c r="CD263" i="5"/>
  <c r="BT263" i="5"/>
  <c r="E263" i="5"/>
  <c r="D263" i="5"/>
  <c r="CE262" i="5"/>
  <c r="CD262" i="5"/>
  <c r="BU262" i="5"/>
  <c r="BT262" i="5"/>
  <c r="E262" i="5"/>
  <c r="D262" i="5"/>
  <c r="CE261" i="5"/>
  <c r="CD261" i="5"/>
  <c r="BU261" i="5"/>
  <c r="BT261" i="5"/>
  <c r="E261" i="5"/>
  <c r="D261" i="5"/>
  <c r="CD260" i="5"/>
  <c r="BT260" i="5"/>
  <c r="E260" i="5"/>
  <c r="CE260" i="5" s="1"/>
  <c r="D260" i="5"/>
  <c r="CD259" i="5"/>
  <c r="BT259" i="5"/>
  <c r="E259" i="5"/>
  <c r="D259" i="5"/>
  <c r="CE258" i="5"/>
  <c r="BT258" i="5"/>
  <c r="BR258" i="5"/>
  <c r="E258" i="5"/>
  <c r="CB258" i="5" s="1"/>
  <c r="D258" i="5"/>
  <c r="CD258" i="5" s="1"/>
  <c r="C258" i="5"/>
  <c r="CD257" i="5"/>
  <c r="CB257" i="5"/>
  <c r="BU257" i="5"/>
  <c r="E257" i="5"/>
  <c r="D257" i="5"/>
  <c r="BT257" i="5" s="1"/>
  <c r="CE256" i="5"/>
  <c r="BR256" i="5"/>
  <c r="E256" i="5"/>
  <c r="CB256" i="5" s="1"/>
  <c r="D256" i="5"/>
  <c r="CD255" i="5"/>
  <c r="CB255" i="5"/>
  <c r="BU255" i="5"/>
  <c r="E255" i="5"/>
  <c r="D255" i="5"/>
  <c r="BT255" i="5" s="1"/>
  <c r="CD254" i="5"/>
  <c r="BT254" i="5"/>
  <c r="E254" i="5"/>
  <c r="CE254" i="5" s="1"/>
  <c r="D254" i="5"/>
  <c r="CD253" i="5"/>
  <c r="BT253" i="5"/>
  <c r="E253" i="5"/>
  <c r="D253" i="5"/>
  <c r="CD252" i="5"/>
  <c r="BT252" i="5"/>
  <c r="E252" i="5"/>
  <c r="CE252" i="5" s="1"/>
  <c r="D252" i="5"/>
  <c r="CE251" i="5"/>
  <c r="CD251" i="5"/>
  <c r="BU251" i="5"/>
  <c r="BT251" i="5"/>
  <c r="E251" i="5"/>
  <c r="D251" i="5"/>
  <c r="C251" i="5" s="1"/>
  <c r="CD250" i="5"/>
  <c r="BT250" i="5"/>
  <c r="E250" i="5"/>
  <c r="CE250" i="5" s="1"/>
  <c r="D250" i="5"/>
  <c r="CD249" i="5"/>
  <c r="BT249" i="5"/>
  <c r="E249" i="5"/>
  <c r="D249" i="5"/>
  <c r="CE248" i="5"/>
  <c r="CD248" i="5"/>
  <c r="BU248" i="5"/>
  <c r="BT248" i="5"/>
  <c r="E248" i="5"/>
  <c r="D248" i="5"/>
  <c r="C248" i="5" s="1"/>
  <c r="CH248" i="5" s="1"/>
  <c r="CE247" i="5"/>
  <c r="CD247" i="5"/>
  <c r="BU247" i="5"/>
  <c r="BT247" i="5"/>
  <c r="E247" i="5"/>
  <c r="D247" i="5"/>
  <c r="C247" i="5" s="1"/>
  <c r="CD246" i="5"/>
  <c r="BT246" i="5"/>
  <c r="E246" i="5"/>
  <c r="CE246" i="5" s="1"/>
  <c r="D246" i="5"/>
  <c r="CD245" i="5"/>
  <c r="E245" i="5"/>
  <c r="C245" i="5"/>
  <c r="CE244" i="5"/>
  <c r="CC244" i="5"/>
  <c r="CB244" i="5"/>
  <c r="BU244" i="5"/>
  <c r="BS244" i="5"/>
  <c r="BR244" i="5"/>
  <c r="E244" i="5"/>
  <c r="D244" i="5"/>
  <c r="CE243" i="5"/>
  <c r="CC243" i="5"/>
  <c r="CB243" i="5"/>
  <c r="BU243" i="5"/>
  <c r="BS243" i="5"/>
  <c r="BR243" i="5"/>
  <c r="E243" i="5"/>
  <c r="D243" i="5"/>
  <c r="C243" i="5" s="1"/>
  <c r="CE242" i="5"/>
  <c r="CC242" i="5"/>
  <c r="CB242" i="5"/>
  <c r="BU242" i="5"/>
  <c r="BS242" i="5"/>
  <c r="BR242" i="5"/>
  <c r="E242" i="5"/>
  <c r="D242" i="5"/>
  <c r="C242" i="5"/>
  <c r="CE241" i="5"/>
  <c r="CC241" i="5"/>
  <c r="CB241" i="5"/>
  <c r="BU241" i="5"/>
  <c r="BS241" i="5"/>
  <c r="BR241" i="5"/>
  <c r="E241" i="5"/>
  <c r="D241" i="5"/>
  <c r="CE240" i="5"/>
  <c r="CC240" i="5"/>
  <c r="CB240" i="5"/>
  <c r="BU240" i="5"/>
  <c r="BS240" i="5"/>
  <c r="BR240" i="5"/>
  <c r="E240" i="5"/>
  <c r="D240" i="5"/>
  <c r="CF239" i="5"/>
  <c r="CE239" i="5"/>
  <c r="CC239" i="5"/>
  <c r="CB239" i="5"/>
  <c r="BW239" i="5"/>
  <c r="BV239" i="5"/>
  <c r="BU239" i="5"/>
  <c r="BS239" i="5"/>
  <c r="BR239" i="5"/>
  <c r="E239" i="5"/>
  <c r="D239" i="5"/>
  <c r="C239" i="5" s="1"/>
  <c r="CF238" i="5"/>
  <c r="CE238" i="5"/>
  <c r="CC238" i="5"/>
  <c r="CB238" i="5"/>
  <c r="BW238" i="5"/>
  <c r="BU238" i="5"/>
  <c r="BS238" i="5"/>
  <c r="BR238" i="5"/>
  <c r="E238" i="5"/>
  <c r="D238" i="5"/>
  <c r="C238" i="5"/>
  <c r="CG238" i="5" s="1"/>
  <c r="CE237" i="5"/>
  <c r="CC237" i="5"/>
  <c r="CB237" i="5"/>
  <c r="BU237" i="5"/>
  <c r="BS237" i="5"/>
  <c r="BR237" i="5"/>
  <c r="E237" i="5"/>
  <c r="D237" i="5"/>
  <c r="C237" i="5"/>
  <c r="CE236" i="5"/>
  <c r="CC236" i="5"/>
  <c r="CB236" i="5"/>
  <c r="BW236" i="5"/>
  <c r="BV236" i="5"/>
  <c r="BU236" i="5"/>
  <c r="BS236" i="5"/>
  <c r="BR236" i="5"/>
  <c r="E236" i="5"/>
  <c r="D236" i="5"/>
  <c r="C236" i="5"/>
  <c r="CI234" i="5"/>
  <c r="CE234" i="5"/>
  <c r="CC234" i="5"/>
  <c r="CB234" i="5"/>
  <c r="BW234" i="5"/>
  <c r="BU234" i="5"/>
  <c r="BS234" i="5"/>
  <c r="BR234" i="5"/>
  <c r="E234" i="5"/>
  <c r="D234" i="5"/>
  <c r="C234" i="5"/>
  <c r="CK230" i="5"/>
  <c r="CI230" i="5"/>
  <c r="CE230" i="5"/>
  <c r="CC230" i="5"/>
  <c r="BZ230" i="5"/>
  <c r="BY230" i="5"/>
  <c r="BX230" i="5"/>
  <c r="BT230" i="5"/>
  <c r="BR230" i="5"/>
  <c r="BQ230" i="5"/>
  <c r="E230" i="5"/>
  <c r="CB230" i="5" s="1"/>
  <c r="D230" i="5"/>
  <c r="CH230" i="5" s="1"/>
  <c r="CK229" i="5"/>
  <c r="CI229" i="5"/>
  <c r="CE229" i="5"/>
  <c r="CC229" i="5"/>
  <c r="BZ229" i="5"/>
  <c r="BX229" i="5"/>
  <c r="BT229" i="5"/>
  <c r="BR229" i="5"/>
  <c r="BQ229" i="5"/>
  <c r="E229" i="5"/>
  <c r="CB229" i="5" s="1"/>
  <c r="D229" i="5"/>
  <c r="CE228" i="5"/>
  <c r="E228" i="5"/>
  <c r="D228" i="5"/>
  <c r="CI227" i="5"/>
  <c r="CH227" i="5"/>
  <c r="CD227" i="5"/>
  <c r="CB227" i="5"/>
  <c r="BW227" i="5"/>
  <c r="BV227" i="5"/>
  <c r="BR227" i="5"/>
  <c r="BQ227" i="5"/>
  <c r="E227" i="5"/>
  <c r="CE227" i="5" s="1"/>
  <c r="D227" i="5"/>
  <c r="CJ227" i="5" s="1"/>
  <c r="C227" i="5"/>
  <c r="CE226" i="5"/>
  <c r="E226" i="5"/>
  <c r="D226" i="5"/>
  <c r="CI225" i="5"/>
  <c r="CH225" i="5"/>
  <c r="CD225" i="5"/>
  <c r="CB225" i="5"/>
  <c r="BW225" i="5"/>
  <c r="BV225" i="5"/>
  <c r="BR225" i="5"/>
  <c r="BQ225" i="5"/>
  <c r="E225" i="5"/>
  <c r="CE225" i="5" s="1"/>
  <c r="D225" i="5"/>
  <c r="CJ225" i="5" s="1"/>
  <c r="C225" i="5"/>
  <c r="CE224" i="5"/>
  <c r="E224" i="5"/>
  <c r="D224" i="5"/>
  <c r="CI223" i="5"/>
  <c r="CH223" i="5"/>
  <c r="CD223" i="5"/>
  <c r="CB223" i="5"/>
  <c r="BW223" i="5"/>
  <c r="BV223" i="5"/>
  <c r="BR223" i="5"/>
  <c r="BQ223" i="5"/>
  <c r="E223" i="5"/>
  <c r="CE223" i="5" s="1"/>
  <c r="D223" i="5"/>
  <c r="CJ223" i="5" s="1"/>
  <c r="C223" i="5"/>
  <c r="CE222" i="5"/>
  <c r="E222" i="5"/>
  <c r="D222" i="5"/>
  <c r="CI221" i="5"/>
  <c r="CH221" i="5"/>
  <c r="CD221" i="5"/>
  <c r="CB221" i="5"/>
  <c r="BW221" i="5"/>
  <c r="BV221" i="5"/>
  <c r="BR221" i="5"/>
  <c r="BQ221" i="5"/>
  <c r="E221" i="5"/>
  <c r="CE221" i="5" s="1"/>
  <c r="D221" i="5"/>
  <c r="CJ221" i="5" s="1"/>
  <c r="C221" i="5"/>
  <c r="CJ220" i="5"/>
  <c r="CB220" i="5"/>
  <c r="BX220" i="5"/>
  <c r="BW220" i="5"/>
  <c r="BS220" i="5"/>
  <c r="E220" i="5"/>
  <c r="CC220" i="5" s="1"/>
  <c r="D220" i="5"/>
  <c r="CH220" i="5" s="1"/>
  <c r="CK219" i="5"/>
  <c r="CJ219" i="5"/>
  <c r="CC219" i="5"/>
  <c r="CB219" i="5"/>
  <c r="BX219" i="5"/>
  <c r="BW219" i="5"/>
  <c r="BT219" i="5"/>
  <c r="BS219" i="5"/>
  <c r="E219" i="5"/>
  <c r="D219" i="5"/>
  <c r="CH219" i="5" s="1"/>
  <c r="CK218" i="5"/>
  <c r="CJ218" i="5"/>
  <c r="BZ218" i="5"/>
  <c r="BY218" i="5"/>
  <c r="E218" i="5"/>
  <c r="D218" i="5"/>
  <c r="CH218" i="5" s="1"/>
  <c r="CJ217" i="5"/>
  <c r="BY217" i="5"/>
  <c r="E217" i="5"/>
  <c r="BZ217" i="5" s="1"/>
  <c r="D217" i="5"/>
  <c r="CH217" i="5" s="1"/>
  <c r="CJ216" i="5"/>
  <c r="BY216" i="5"/>
  <c r="E216" i="5"/>
  <c r="D216" i="5"/>
  <c r="CH216" i="5" s="1"/>
  <c r="CJ215" i="5"/>
  <c r="BW215" i="5"/>
  <c r="BS215" i="5"/>
  <c r="E215" i="5"/>
  <c r="CB215" i="5" s="1"/>
  <c r="D215" i="5"/>
  <c r="CH215" i="5" s="1"/>
  <c r="CJ214" i="5"/>
  <c r="CB214" i="5"/>
  <c r="BX214" i="5"/>
  <c r="BW214" i="5"/>
  <c r="BS214" i="5"/>
  <c r="E214" i="5"/>
  <c r="CK214" i="5" s="1"/>
  <c r="D214" i="5"/>
  <c r="CH214" i="5" s="1"/>
  <c r="CK213" i="5"/>
  <c r="CJ213" i="5"/>
  <c r="CC213" i="5"/>
  <c r="CB213" i="5"/>
  <c r="BX213" i="5"/>
  <c r="BW213" i="5"/>
  <c r="BT213" i="5"/>
  <c r="BS213" i="5"/>
  <c r="E213" i="5"/>
  <c r="D213" i="5"/>
  <c r="CH213" i="5" s="1"/>
  <c r="CK212" i="5"/>
  <c r="CJ212" i="5"/>
  <c r="CC212" i="5"/>
  <c r="BW212" i="5"/>
  <c r="BT212" i="5"/>
  <c r="BS212" i="5"/>
  <c r="E212" i="5"/>
  <c r="BX212" i="5" s="1"/>
  <c r="D212" i="5"/>
  <c r="CH212" i="5" s="1"/>
  <c r="CJ211" i="5"/>
  <c r="BW211" i="5"/>
  <c r="BS211" i="5"/>
  <c r="E211" i="5"/>
  <c r="D211" i="5"/>
  <c r="CH211" i="5" s="1"/>
  <c r="CK210" i="5"/>
  <c r="CI210" i="5"/>
  <c r="CE210" i="5"/>
  <c r="CB210" i="5"/>
  <c r="BZ210" i="5"/>
  <c r="BS210" i="5"/>
  <c r="BQ210" i="5"/>
  <c r="E210" i="5"/>
  <c r="BX210" i="5" s="1"/>
  <c r="D210" i="5"/>
  <c r="BW210" i="5" s="1"/>
  <c r="C210" i="5"/>
  <c r="BU210" i="5" s="1"/>
  <c r="CI209" i="5"/>
  <c r="CH209" i="5"/>
  <c r="CE209" i="5"/>
  <c r="CD209" i="5"/>
  <c r="BY209" i="5"/>
  <c r="BT209" i="5"/>
  <c r="E209" i="5"/>
  <c r="D209" i="5"/>
  <c r="BW209" i="5" s="1"/>
  <c r="CK208" i="5"/>
  <c r="CI208" i="5"/>
  <c r="CE208" i="5"/>
  <c r="CB208" i="5"/>
  <c r="BZ208" i="5"/>
  <c r="BW208" i="5"/>
  <c r="BQ208" i="5"/>
  <c r="E208" i="5"/>
  <c r="BX208" i="5" s="1"/>
  <c r="D208" i="5"/>
  <c r="BS208" i="5" s="1"/>
  <c r="CH207" i="5"/>
  <c r="CD207" i="5"/>
  <c r="BY207" i="5"/>
  <c r="E207" i="5"/>
  <c r="D207" i="5"/>
  <c r="BW207" i="5" s="1"/>
  <c r="CJ206" i="5"/>
  <c r="CB206" i="5"/>
  <c r="BX206" i="5"/>
  <c r="BW206" i="5"/>
  <c r="BS206" i="5"/>
  <c r="E206" i="5"/>
  <c r="CK206" i="5" s="1"/>
  <c r="D206" i="5"/>
  <c r="CH206" i="5" s="1"/>
  <c r="CK205" i="5"/>
  <c r="CJ205" i="5"/>
  <c r="CC205" i="5"/>
  <c r="CB205" i="5"/>
  <c r="BX205" i="5"/>
  <c r="BW205" i="5"/>
  <c r="BT205" i="5"/>
  <c r="BS205" i="5"/>
  <c r="E205" i="5"/>
  <c r="D205" i="5"/>
  <c r="CH205" i="5" s="1"/>
  <c r="CK204" i="5"/>
  <c r="CJ204" i="5"/>
  <c r="CC204" i="5"/>
  <c r="BW204" i="5"/>
  <c r="BT204" i="5"/>
  <c r="BS204" i="5"/>
  <c r="E204" i="5"/>
  <c r="BX204" i="5" s="1"/>
  <c r="D204" i="5"/>
  <c r="CH204" i="5" s="1"/>
  <c r="CJ203" i="5"/>
  <c r="BW203" i="5"/>
  <c r="BS203" i="5"/>
  <c r="E203" i="5"/>
  <c r="D203" i="5"/>
  <c r="CH203" i="5" s="1"/>
  <c r="CJ202" i="5"/>
  <c r="CB202" i="5"/>
  <c r="BX202" i="5"/>
  <c r="BW202" i="5"/>
  <c r="BS202" i="5"/>
  <c r="E202" i="5"/>
  <c r="CK202" i="5" s="1"/>
  <c r="D202" i="5"/>
  <c r="CH202" i="5" s="1"/>
  <c r="CK201" i="5"/>
  <c r="CJ201" i="5"/>
  <c r="CC201" i="5"/>
  <c r="CB201" i="5"/>
  <c r="BX201" i="5"/>
  <c r="BW201" i="5"/>
  <c r="BT201" i="5"/>
  <c r="BS201" i="5"/>
  <c r="E201" i="5"/>
  <c r="D201" i="5"/>
  <c r="CH201" i="5" s="1"/>
  <c r="CK200" i="5"/>
  <c r="CJ200" i="5"/>
  <c r="CC200" i="5"/>
  <c r="BW200" i="5"/>
  <c r="BT200" i="5"/>
  <c r="BS200" i="5"/>
  <c r="E200" i="5"/>
  <c r="BX200" i="5" s="1"/>
  <c r="D200" i="5"/>
  <c r="CH200" i="5" s="1"/>
  <c r="CJ199" i="5"/>
  <c r="BW199" i="5"/>
  <c r="BS199" i="5"/>
  <c r="E199" i="5"/>
  <c r="D199" i="5"/>
  <c r="CH199" i="5" s="1"/>
  <c r="CJ198" i="5"/>
  <c r="CB198" i="5"/>
  <c r="BX198" i="5"/>
  <c r="BW198" i="5"/>
  <c r="BS198" i="5"/>
  <c r="E198" i="5"/>
  <c r="CK198" i="5" s="1"/>
  <c r="D198" i="5"/>
  <c r="CH198" i="5" s="1"/>
  <c r="CK197" i="5"/>
  <c r="CI197" i="5"/>
  <c r="CE197" i="5"/>
  <c r="CC197" i="5"/>
  <c r="CB197" i="5"/>
  <c r="BX197" i="5"/>
  <c r="BR197" i="5"/>
  <c r="BQ197" i="5"/>
  <c r="E197" i="5"/>
  <c r="BZ197" i="5" s="1"/>
  <c r="C197" i="5"/>
  <c r="CK196" i="5"/>
  <c r="CJ196" i="5"/>
  <c r="CH196" i="5"/>
  <c r="CG196" i="5"/>
  <c r="CD196" i="5"/>
  <c r="CC196" i="5"/>
  <c r="BY196" i="5"/>
  <c r="BX196" i="5"/>
  <c r="BW196" i="5"/>
  <c r="BU196" i="5"/>
  <c r="BT196" i="5"/>
  <c r="BS196" i="5"/>
  <c r="BQ196" i="5"/>
  <c r="E196" i="5"/>
  <c r="CB196" i="5" s="1"/>
  <c r="D196" i="5"/>
  <c r="C196" i="5"/>
  <c r="CK195" i="5"/>
  <c r="CJ195" i="5"/>
  <c r="CH195" i="5"/>
  <c r="CD195" i="5"/>
  <c r="CC195" i="5"/>
  <c r="BY195" i="5"/>
  <c r="BX195" i="5"/>
  <c r="BW195" i="5"/>
  <c r="BU195" i="5"/>
  <c r="BT195" i="5"/>
  <c r="BS195" i="5"/>
  <c r="BQ195" i="5"/>
  <c r="E195" i="5"/>
  <c r="CB195" i="5" s="1"/>
  <c r="D195" i="5"/>
  <c r="C195" i="5"/>
  <c r="CG195" i="5" s="1"/>
  <c r="CK194" i="5"/>
  <c r="CJ194" i="5"/>
  <c r="CH194" i="5"/>
  <c r="CD194" i="5"/>
  <c r="CC194" i="5"/>
  <c r="BY194" i="5"/>
  <c r="BX194" i="5"/>
  <c r="BW194" i="5"/>
  <c r="BT194" i="5"/>
  <c r="BS194" i="5"/>
  <c r="BQ194" i="5"/>
  <c r="E194" i="5"/>
  <c r="CB194" i="5" s="1"/>
  <c r="D194" i="5"/>
  <c r="C194" i="5"/>
  <c r="CK193" i="5"/>
  <c r="CJ193" i="5"/>
  <c r="CH193" i="5"/>
  <c r="CG193" i="5"/>
  <c r="CD193" i="5"/>
  <c r="CC193" i="5"/>
  <c r="BY193" i="5"/>
  <c r="BX193" i="5"/>
  <c r="BW193" i="5"/>
  <c r="BT193" i="5"/>
  <c r="BS193" i="5"/>
  <c r="BQ193" i="5"/>
  <c r="E193" i="5"/>
  <c r="CB193" i="5" s="1"/>
  <c r="D193" i="5"/>
  <c r="C193" i="5"/>
  <c r="BU193" i="5" s="1"/>
  <c r="CK192" i="5"/>
  <c r="CJ192" i="5"/>
  <c r="CH192" i="5"/>
  <c r="CG192" i="5"/>
  <c r="CD192" i="5"/>
  <c r="CC192" i="5"/>
  <c r="BY192" i="5"/>
  <c r="BX192" i="5"/>
  <c r="BW192" i="5"/>
  <c r="BU192" i="5"/>
  <c r="BT192" i="5"/>
  <c r="BS192" i="5"/>
  <c r="BQ192" i="5"/>
  <c r="E192" i="5"/>
  <c r="CB192" i="5" s="1"/>
  <c r="D192" i="5"/>
  <c r="C192" i="5"/>
  <c r="CK191" i="5"/>
  <c r="CJ191" i="5"/>
  <c r="CH191" i="5"/>
  <c r="CD191" i="5"/>
  <c r="CC191" i="5"/>
  <c r="BY191" i="5"/>
  <c r="BX191" i="5"/>
  <c r="BW191" i="5"/>
  <c r="BU191" i="5"/>
  <c r="BT191" i="5"/>
  <c r="BS191" i="5"/>
  <c r="BQ191" i="5"/>
  <c r="E191" i="5"/>
  <c r="CB191" i="5" s="1"/>
  <c r="D191" i="5"/>
  <c r="C191" i="5"/>
  <c r="CK190" i="5"/>
  <c r="CJ190" i="5"/>
  <c r="CH190" i="5"/>
  <c r="CD190" i="5"/>
  <c r="CC190" i="5"/>
  <c r="BY190" i="5"/>
  <c r="BX190" i="5"/>
  <c r="BW190" i="5"/>
  <c r="BS190" i="5"/>
  <c r="BQ190" i="5"/>
  <c r="E190" i="5"/>
  <c r="D190" i="5"/>
  <c r="C190" i="5"/>
  <c r="CJ189" i="5"/>
  <c r="CH189" i="5"/>
  <c r="CG189" i="5"/>
  <c r="CD189" i="5"/>
  <c r="CC189" i="5"/>
  <c r="CB189" i="5"/>
  <c r="BY189" i="5"/>
  <c r="BW189" i="5"/>
  <c r="BU189" i="5"/>
  <c r="BS189" i="5"/>
  <c r="BQ189" i="5"/>
  <c r="E189" i="5"/>
  <c r="BX189" i="5" s="1"/>
  <c r="D189" i="5"/>
  <c r="C189" i="5"/>
  <c r="BV189" i="5" s="1"/>
  <c r="CK188" i="5"/>
  <c r="CJ188" i="5"/>
  <c r="CH188" i="5"/>
  <c r="CD188" i="5"/>
  <c r="BY188" i="5"/>
  <c r="BW188" i="5"/>
  <c r="BT188" i="5"/>
  <c r="BS188" i="5"/>
  <c r="E188" i="5"/>
  <c r="D188" i="5"/>
  <c r="CJ186" i="5"/>
  <c r="CH186" i="5"/>
  <c r="CD186" i="5"/>
  <c r="BY186" i="5"/>
  <c r="BX186" i="5"/>
  <c r="BW186" i="5"/>
  <c r="BS186" i="5"/>
  <c r="E186" i="5"/>
  <c r="CB186" i="5" s="1"/>
  <c r="D186" i="5"/>
  <c r="BQ180" i="5"/>
  <c r="E180" i="5"/>
  <c r="D180" i="5"/>
  <c r="C180" i="5"/>
  <c r="E179" i="5"/>
  <c r="D179" i="5"/>
  <c r="C179" i="5"/>
  <c r="BR179" i="5" s="1"/>
  <c r="CC178" i="5"/>
  <c r="E178" i="5"/>
  <c r="C178" i="5" s="1"/>
  <c r="D178" i="5"/>
  <c r="E177" i="5"/>
  <c r="C177" i="5" s="1"/>
  <c r="D177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5" i="5"/>
  <c r="D175" i="5"/>
  <c r="BR174" i="5"/>
  <c r="E174" i="5"/>
  <c r="D174" i="5"/>
  <c r="C174" i="5" s="1"/>
  <c r="BQ174" i="5" s="1"/>
  <c r="R174" i="5" s="1"/>
  <c r="E173" i="5"/>
  <c r="D173" i="5"/>
  <c r="P169" i="5"/>
  <c r="J169" i="5"/>
  <c r="F169" i="5"/>
  <c r="R168" i="5"/>
  <c r="Q168" i="5"/>
  <c r="Q169" i="5" s="1"/>
  <c r="P168" i="5"/>
  <c r="O168" i="5"/>
  <c r="N168" i="5"/>
  <c r="M168" i="5"/>
  <c r="L168" i="5"/>
  <c r="K168" i="5"/>
  <c r="J168" i="5"/>
  <c r="I168" i="5"/>
  <c r="I169" i="5" s="1"/>
  <c r="H168" i="5"/>
  <c r="G168" i="5"/>
  <c r="F168" i="5"/>
  <c r="E167" i="5"/>
  <c r="D167" i="5"/>
  <c r="CB166" i="5"/>
  <c r="E166" i="5"/>
  <c r="D166" i="5"/>
  <c r="C166" i="5" s="1"/>
  <c r="E165" i="5"/>
  <c r="D165" i="5"/>
  <c r="E164" i="5"/>
  <c r="E168" i="5" s="1"/>
  <c r="D164" i="5"/>
  <c r="C164" i="5" s="1"/>
  <c r="CB164" i="5" s="1"/>
  <c r="R163" i="5"/>
  <c r="R169" i="5" s="1"/>
  <c r="Q163" i="5"/>
  <c r="P163" i="5"/>
  <c r="O163" i="5"/>
  <c r="O169" i="5" s="1"/>
  <c r="N163" i="5"/>
  <c r="N169" i="5" s="1"/>
  <c r="M163" i="5"/>
  <c r="M169" i="5" s="1"/>
  <c r="L163" i="5"/>
  <c r="L169" i="5" s="1"/>
  <c r="K163" i="5"/>
  <c r="K169" i="5" s="1"/>
  <c r="J163" i="5"/>
  <c r="I163" i="5"/>
  <c r="H163" i="5"/>
  <c r="H169" i="5" s="1"/>
  <c r="G163" i="5"/>
  <c r="G169" i="5" s="1"/>
  <c r="F163" i="5"/>
  <c r="E162" i="5"/>
  <c r="D162" i="5"/>
  <c r="BR161" i="5"/>
  <c r="E161" i="5"/>
  <c r="D161" i="5"/>
  <c r="C161" i="5" s="1"/>
  <c r="BQ161" i="5" s="1"/>
  <c r="S161" i="5" s="1"/>
  <c r="E160" i="5"/>
  <c r="D160" i="5"/>
  <c r="N156" i="5"/>
  <c r="M156" i="5"/>
  <c r="I156" i="5"/>
  <c r="O155" i="5"/>
  <c r="N155" i="5"/>
  <c r="M155" i="5"/>
  <c r="L155" i="5"/>
  <c r="K155" i="5"/>
  <c r="J155" i="5"/>
  <c r="J156" i="5" s="1"/>
  <c r="I155" i="5"/>
  <c r="H155" i="5"/>
  <c r="G155" i="5"/>
  <c r="F155" i="5"/>
  <c r="F156" i="5" s="1"/>
  <c r="E154" i="5"/>
  <c r="D154" i="5"/>
  <c r="C154" i="5" s="1"/>
  <c r="BR153" i="5"/>
  <c r="E153" i="5"/>
  <c r="D153" i="5"/>
  <c r="C153" i="5" s="1"/>
  <c r="BQ152" i="5"/>
  <c r="E152" i="5"/>
  <c r="D152" i="5"/>
  <c r="C152" i="5"/>
  <c r="E151" i="5"/>
  <c r="E155" i="5" s="1"/>
  <c r="D151" i="5"/>
  <c r="D155" i="5" s="1"/>
  <c r="C151" i="5"/>
  <c r="CB151" i="5" s="1"/>
  <c r="O150" i="5"/>
  <c r="O156" i="5" s="1"/>
  <c r="N150" i="5"/>
  <c r="M150" i="5"/>
  <c r="L150" i="5"/>
  <c r="L156" i="5" s="1"/>
  <c r="K150" i="5"/>
  <c r="K156" i="5" s="1"/>
  <c r="J150" i="5"/>
  <c r="I150" i="5"/>
  <c r="H150" i="5"/>
  <c r="H156" i="5" s="1"/>
  <c r="G150" i="5"/>
  <c r="G156" i="5" s="1"/>
  <c r="F150" i="5"/>
  <c r="E149" i="5"/>
  <c r="D149" i="5"/>
  <c r="C149" i="5" s="1"/>
  <c r="BR148" i="5"/>
  <c r="E148" i="5"/>
  <c r="D148" i="5"/>
  <c r="D150" i="5" s="1"/>
  <c r="C148" i="5"/>
  <c r="E147" i="5"/>
  <c r="E150" i="5" s="1"/>
  <c r="E156" i="5" s="1"/>
  <c r="D147" i="5"/>
  <c r="E143" i="5"/>
  <c r="D143" i="5"/>
  <c r="C143" i="5"/>
  <c r="BR143" i="5" s="1"/>
  <c r="E142" i="5"/>
  <c r="D142" i="5"/>
  <c r="C142" i="5" s="1"/>
  <c r="BR141" i="5"/>
  <c r="E141" i="5"/>
  <c r="D141" i="5"/>
  <c r="C141" i="5"/>
  <c r="E140" i="5"/>
  <c r="D140" i="5"/>
  <c r="E139" i="5"/>
  <c r="D139" i="5"/>
  <c r="C139" i="5"/>
  <c r="BR139" i="5" s="1"/>
  <c r="E134" i="5"/>
  <c r="D134" i="5"/>
  <c r="C134" i="5"/>
  <c r="BQ134" i="5" s="1"/>
  <c r="E133" i="5"/>
  <c r="D133" i="5"/>
  <c r="C133" i="5"/>
  <c r="BR133" i="5" s="1"/>
  <c r="E132" i="5"/>
  <c r="D132" i="5"/>
  <c r="C132" i="5"/>
  <c r="BQ132" i="5" s="1"/>
  <c r="E131" i="5"/>
  <c r="D131" i="5"/>
  <c r="C131" i="5"/>
  <c r="BR131" i="5" s="1"/>
  <c r="E130" i="5"/>
  <c r="D130" i="5"/>
  <c r="C130" i="5"/>
  <c r="BQ130" i="5" s="1"/>
  <c r="E129" i="5"/>
  <c r="D129" i="5"/>
  <c r="C129" i="5"/>
  <c r="BR129" i="5" s="1"/>
  <c r="E128" i="5"/>
  <c r="D128" i="5"/>
  <c r="C128" i="5"/>
  <c r="BQ128" i="5" s="1"/>
  <c r="E127" i="5"/>
  <c r="D127" i="5"/>
  <c r="C127" i="5"/>
  <c r="BR127" i="5" s="1"/>
  <c r="E122" i="5"/>
  <c r="D122" i="5"/>
  <c r="C122" i="5" s="1"/>
  <c r="BR121" i="5"/>
  <c r="E121" i="5"/>
  <c r="D121" i="5"/>
  <c r="C121" i="5"/>
  <c r="E120" i="5"/>
  <c r="D120" i="5"/>
  <c r="E119" i="5"/>
  <c r="D119" i="5"/>
  <c r="C119" i="5"/>
  <c r="BR119" i="5" s="1"/>
  <c r="E118" i="5"/>
  <c r="D118" i="5"/>
  <c r="C118" i="5" s="1"/>
  <c r="BR117" i="5"/>
  <c r="E117" i="5"/>
  <c r="D117" i="5"/>
  <c r="C117" i="5"/>
  <c r="E116" i="5"/>
  <c r="D116" i="5"/>
  <c r="E115" i="5"/>
  <c r="D115" i="5"/>
  <c r="C115" i="5"/>
  <c r="BR115" i="5" s="1"/>
  <c r="E114" i="5"/>
  <c r="D114" i="5"/>
  <c r="C114" i="5" s="1"/>
  <c r="E109" i="5"/>
  <c r="D109" i="5"/>
  <c r="C109" i="5" s="1"/>
  <c r="E108" i="5"/>
  <c r="D108" i="5"/>
  <c r="C108" i="5"/>
  <c r="E107" i="5"/>
  <c r="D107" i="5"/>
  <c r="C107" i="5"/>
  <c r="M106" i="5"/>
  <c r="L106" i="5"/>
  <c r="K106" i="5"/>
  <c r="J106" i="5"/>
  <c r="I106" i="5"/>
  <c r="H106" i="5"/>
  <c r="G106" i="5"/>
  <c r="F106" i="5"/>
  <c r="D106" i="5" s="1"/>
  <c r="E106" i="5"/>
  <c r="E101" i="5"/>
  <c r="D101" i="5"/>
  <c r="C101" i="5" s="1"/>
  <c r="E100" i="5"/>
  <c r="D100" i="5"/>
  <c r="E99" i="5"/>
  <c r="D99" i="5"/>
  <c r="E98" i="5"/>
  <c r="D98" i="5"/>
  <c r="C98" i="5" s="1"/>
  <c r="E93" i="5"/>
  <c r="D93" i="5"/>
  <c r="C93" i="5" s="1"/>
  <c r="E92" i="5"/>
  <c r="D92" i="5"/>
  <c r="E91" i="5"/>
  <c r="D91" i="5"/>
  <c r="E90" i="5"/>
  <c r="D90" i="5"/>
  <c r="C90" i="5" s="1"/>
  <c r="C85" i="5"/>
  <c r="CC79" i="5"/>
  <c r="BQ79" i="5"/>
  <c r="C79" i="5"/>
  <c r="CB79" i="5" s="1"/>
  <c r="BR78" i="5"/>
  <c r="C78" i="5"/>
  <c r="BQ78" i="5" s="1"/>
  <c r="S78" i="5" s="1"/>
  <c r="CC77" i="5"/>
  <c r="BQ77" i="5"/>
  <c r="C77" i="5"/>
  <c r="CB77" i="5" s="1"/>
  <c r="BR76" i="5"/>
  <c r="C76" i="5"/>
  <c r="BQ76" i="5" s="1"/>
  <c r="CC75" i="5"/>
  <c r="BQ75" i="5"/>
  <c r="C75" i="5"/>
  <c r="CB75" i="5" s="1"/>
  <c r="BR74" i="5"/>
  <c r="C74" i="5"/>
  <c r="BQ74" i="5" s="1"/>
  <c r="S74" i="5" s="1"/>
  <c r="CC73" i="5"/>
  <c r="BQ73" i="5"/>
  <c r="C73" i="5"/>
  <c r="CB73" i="5" s="1"/>
  <c r="BR72" i="5"/>
  <c r="C72" i="5"/>
  <c r="BQ72" i="5" s="1"/>
  <c r="CC71" i="5"/>
  <c r="BQ71" i="5"/>
  <c r="C71" i="5"/>
  <c r="CB71" i="5" s="1"/>
  <c r="BR70" i="5"/>
  <c r="C70" i="5"/>
  <c r="BQ70" i="5" s="1"/>
  <c r="S70" i="5" s="1"/>
  <c r="CC69" i="5"/>
  <c r="BQ69" i="5"/>
  <c r="C69" i="5"/>
  <c r="CB69" i="5" s="1"/>
  <c r="BR68" i="5"/>
  <c r="C68" i="5"/>
  <c r="BQ68" i="5" s="1"/>
  <c r="CC67" i="5"/>
  <c r="BQ67" i="5"/>
  <c r="C67" i="5"/>
  <c r="CB67" i="5" s="1"/>
  <c r="BR66" i="5"/>
  <c r="C66" i="5"/>
  <c r="BQ66" i="5" s="1"/>
  <c r="S66" i="5" s="1"/>
  <c r="CC65" i="5"/>
  <c r="BQ65" i="5"/>
  <c r="C65" i="5"/>
  <c r="CB65" i="5" s="1"/>
  <c r="BR64" i="5"/>
  <c r="C64" i="5"/>
  <c r="BQ64" i="5" s="1"/>
  <c r="CC63" i="5"/>
  <c r="BQ63" i="5"/>
  <c r="C63" i="5"/>
  <c r="CB63" i="5" s="1"/>
  <c r="BR62" i="5"/>
  <c r="C62" i="5"/>
  <c r="BQ62" i="5" s="1"/>
  <c r="S62" i="5" s="1"/>
  <c r="CC61" i="5"/>
  <c r="BQ61" i="5"/>
  <c r="C61" i="5"/>
  <c r="CB61" i="5" s="1"/>
  <c r="BR60" i="5"/>
  <c r="C60" i="5"/>
  <c r="BQ60" i="5" s="1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C59" i="5" s="1"/>
  <c r="E59" i="5"/>
  <c r="D59" i="5"/>
  <c r="CG55" i="5"/>
  <c r="CB55" i="5"/>
  <c r="BS55" i="5"/>
  <c r="BR55" i="5"/>
  <c r="C55" i="5"/>
  <c r="CE55" i="5" s="1"/>
  <c r="CG54" i="5"/>
  <c r="CB54" i="5"/>
  <c r="BR54" i="5"/>
  <c r="C54" i="5"/>
  <c r="CE54" i="5" s="1"/>
  <c r="CG53" i="5"/>
  <c r="CB53" i="5"/>
  <c r="BR53" i="5"/>
  <c r="C53" i="5"/>
  <c r="CE53" i="5" s="1"/>
  <c r="CG52" i="5"/>
  <c r="CB52" i="5"/>
  <c r="BR52" i="5"/>
  <c r="C52" i="5"/>
  <c r="CE52" i="5" s="1"/>
  <c r="CG51" i="5"/>
  <c r="CB51" i="5"/>
  <c r="BR51" i="5"/>
  <c r="C51" i="5"/>
  <c r="CE51" i="5" s="1"/>
  <c r="CG50" i="5"/>
  <c r="CB50" i="5"/>
  <c r="BR50" i="5"/>
  <c r="C50" i="5"/>
  <c r="CE50" i="5" s="1"/>
  <c r="CG49" i="5"/>
  <c r="CB49" i="5"/>
  <c r="BR49" i="5"/>
  <c r="C49" i="5"/>
  <c r="CE49" i="5" s="1"/>
  <c r="CG48" i="5"/>
  <c r="CB48" i="5"/>
  <c r="BR48" i="5"/>
  <c r="C48" i="5"/>
  <c r="CE48" i="5" s="1"/>
  <c r="CG47" i="5"/>
  <c r="CB47" i="5"/>
  <c r="BR47" i="5"/>
  <c r="C47" i="5"/>
  <c r="CE47" i="5" s="1"/>
  <c r="CG46" i="5"/>
  <c r="CB46" i="5"/>
  <c r="BR46" i="5"/>
  <c r="C46" i="5"/>
  <c r="CE46" i="5" s="1"/>
  <c r="CG45" i="5"/>
  <c r="CB45" i="5"/>
  <c r="BR45" i="5"/>
  <c r="C45" i="5"/>
  <c r="CE45" i="5" s="1"/>
  <c r="CG44" i="5"/>
  <c r="CB44" i="5"/>
  <c r="BR44" i="5"/>
  <c r="C44" i="5"/>
  <c r="CE44" i="5" s="1"/>
  <c r="CG43" i="5"/>
  <c r="CB43" i="5"/>
  <c r="BR43" i="5"/>
  <c r="C43" i="5"/>
  <c r="CE43" i="5" s="1"/>
  <c r="CG42" i="5"/>
  <c r="CB42" i="5"/>
  <c r="BR42" i="5"/>
  <c r="C42" i="5"/>
  <c r="CE42" i="5" s="1"/>
  <c r="CG41" i="5"/>
  <c r="CB41" i="5"/>
  <c r="BR41" i="5"/>
  <c r="C41" i="5"/>
  <c r="CE41" i="5" s="1"/>
  <c r="CG40" i="5"/>
  <c r="CB40" i="5"/>
  <c r="BR40" i="5"/>
  <c r="C40" i="5"/>
  <c r="CE40" i="5" s="1"/>
  <c r="CG39" i="5"/>
  <c r="CB39" i="5"/>
  <c r="BR39" i="5"/>
  <c r="C39" i="5"/>
  <c r="CE39" i="5" s="1"/>
  <c r="CG38" i="5"/>
  <c r="CB38" i="5"/>
  <c r="BR38" i="5"/>
  <c r="C38" i="5"/>
  <c r="CE38" i="5" s="1"/>
  <c r="CG37" i="5"/>
  <c r="CB37" i="5"/>
  <c r="BR37" i="5"/>
  <c r="C37" i="5"/>
  <c r="CE37" i="5" s="1"/>
  <c r="CG36" i="5"/>
  <c r="CB36" i="5"/>
  <c r="BR36" i="5"/>
  <c r="C36" i="5"/>
  <c r="CE36" i="5" s="1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 s="1"/>
  <c r="CD31" i="5"/>
  <c r="CC31" i="5"/>
  <c r="CB31" i="5"/>
  <c r="BS31" i="5"/>
  <c r="BR31" i="5"/>
  <c r="BQ31" i="5"/>
  <c r="G31" i="5" s="1"/>
  <c r="CD30" i="5"/>
  <c r="CC30" i="5"/>
  <c r="CB30" i="5"/>
  <c r="BS30" i="5"/>
  <c r="BR30" i="5"/>
  <c r="BQ30" i="5"/>
  <c r="G30" i="5"/>
  <c r="CD29" i="5"/>
  <c r="CC29" i="5"/>
  <c r="CB29" i="5"/>
  <c r="BS29" i="5"/>
  <c r="G29" i="5" s="1"/>
  <c r="BR29" i="5"/>
  <c r="BQ29" i="5"/>
  <c r="CD28" i="5"/>
  <c r="CC28" i="5"/>
  <c r="CB28" i="5"/>
  <c r="BS28" i="5"/>
  <c r="BR28" i="5"/>
  <c r="BQ28" i="5"/>
  <c r="G28" i="5" s="1"/>
  <c r="CD27" i="5"/>
  <c r="CC27" i="5"/>
  <c r="CB27" i="5"/>
  <c r="BS27" i="5"/>
  <c r="BR27" i="5"/>
  <c r="BQ27" i="5"/>
  <c r="G27" i="5" s="1"/>
  <c r="CD26" i="5"/>
  <c r="CC26" i="5"/>
  <c r="CB26" i="5"/>
  <c r="BS26" i="5"/>
  <c r="BR26" i="5"/>
  <c r="BQ26" i="5"/>
  <c r="G26" i="5"/>
  <c r="CD25" i="5"/>
  <c r="CC25" i="5"/>
  <c r="CB25" i="5"/>
  <c r="BS25" i="5"/>
  <c r="G25" i="5" s="1"/>
  <c r="BR25" i="5"/>
  <c r="BQ25" i="5"/>
  <c r="CD24" i="5"/>
  <c r="CC24" i="5"/>
  <c r="CB24" i="5"/>
  <c r="BS24" i="5"/>
  <c r="BR24" i="5"/>
  <c r="BQ24" i="5"/>
  <c r="CD23" i="5"/>
  <c r="CC23" i="5"/>
  <c r="CB23" i="5"/>
  <c r="BS23" i="5"/>
  <c r="BR23" i="5"/>
  <c r="BQ23" i="5"/>
  <c r="G23" i="5" s="1"/>
  <c r="CD22" i="5"/>
  <c r="CC22" i="5"/>
  <c r="CB22" i="5"/>
  <c r="BS22" i="5"/>
  <c r="BR22" i="5"/>
  <c r="BQ22" i="5"/>
  <c r="G22" i="5"/>
  <c r="CD21" i="5"/>
  <c r="CC21" i="5"/>
  <c r="CB21" i="5"/>
  <c r="BS21" i="5"/>
  <c r="G21" i="5" s="1"/>
  <c r="BR21" i="5"/>
  <c r="BQ21" i="5"/>
  <c r="CD20" i="5"/>
  <c r="CC20" i="5"/>
  <c r="CB20" i="5"/>
  <c r="BS20" i="5"/>
  <c r="BR20" i="5"/>
  <c r="BQ20" i="5"/>
  <c r="CD19" i="5"/>
  <c r="CC19" i="5"/>
  <c r="CB19" i="5"/>
  <c r="BS19" i="5"/>
  <c r="BR19" i="5"/>
  <c r="BQ19" i="5"/>
  <c r="G19" i="5" s="1"/>
  <c r="CD18" i="5"/>
  <c r="CC18" i="5"/>
  <c r="CB18" i="5"/>
  <c r="BS18" i="5"/>
  <c r="BR18" i="5"/>
  <c r="BQ18" i="5"/>
  <c r="G18" i="5"/>
  <c r="CC14" i="5"/>
  <c r="BS14" i="5"/>
  <c r="C14" i="5"/>
  <c r="CC13" i="5"/>
  <c r="BS13" i="5"/>
  <c r="C13" i="5"/>
  <c r="C12" i="5"/>
  <c r="C11" i="5"/>
  <c r="A5" i="5"/>
  <c r="A4" i="5"/>
  <c r="A3" i="5"/>
  <c r="A2" i="5"/>
  <c r="AY255" i="7" l="1"/>
  <c r="AW307" i="7"/>
  <c r="A400" i="7"/>
  <c r="AX320" i="7"/>
  <c r="AX322" i="7"/>
  <c r="AX324" i="7"/>
  <c r="AY254" i="7"/>
  <c r="W337" i="7"/>
  <c r="AX321" i="7"/>
  <c r="AX323" i="7"/>
  <c r="AP285" i="7"/>
  <c r="AN346" i="7"/>
  <c r="AP359" i="7"/>
  <c r="AY250" i="7"/>
  <c r="AL329" i="6"/>
  <c r="CE308" i="6"/>
  <c r="BW308" i="6"/>
  <c r="CG308" i="6"/>
  <c r="BU308" i="6"/>
  <c r="CF308" i="6"/>
  <c r="BT308" i="6"/>
  <c r="CH308" i="6"/>
  <c r="BV308" i="6"/>
  <c r="CE331" i="6"/>
  <c r="BT331" i="6"/>
  <c r="CD331" i="6"/>
  <c r="BS331" i="6"/>
  <c r="CI272" i="6"/>
  <c r="BY272" i="6"/>
  <c r="CH272" i="6"/>
  <c r="BV272" i="6"/>
  <c r="AY272" i="6" s="1"/>
  <c r="CF272" i="6"/>
  <c r="BX272" i="6"/>
  <c r="CG272" i="6"/>
  <c r="BW272" i="6"/>
  <c r="BV215" i="6"/>
  <c r="BU215" i="6"/>
  <c r="AX215" i="6" s="1"/>
  <c r="CG215" i="6"/>
  <c r="CF215" i="6"/>
  <c r="CE302" i="6"/>
  <c r="BW302" i="6"/>
  <c r="CG302" i="6"/>
  <c r="BU302" i="6"/>
  <c r="CH302" i="6"/>
  <c r="BV302" i="6"/>
  <c r="CF302" i="6"/>
  <c r="BT302" i="6"/>
  <c r="CG305" i="6"/>
  <c r="BU305" i="6"/>
  <c r="CE305" i="6"/>
  <c r="BW305" i="6"/>
  <c r="CF305" i="6"/>
  <c r="BV305" i="6"/>
  <c r="CH305" i="6"/>
  <c r="BT305" i="6"/>
  <c r="AW305" i="6" s="1"/>
  <c r="CE329" i="6"/>
  <c r="BT329" i="6"/>
  <c r="CD329" i="6"/>
  <c r="BS329" i="6"/>
  <c r="AX315" i="6"/>
  <c r="CG320" i="6"/>
  <c r="BT320" i="6"/>
  <c r="CE320" i="6"/>
  <c r="BU320" i="6"/>
  <c r="CF320" i="6"/>
  <c r="BS320" i="6"/>
  <c r="BV320" i="6"/>
  <c r="CD320" i="6"/>
  <c r="CH293" i="6"/>
  <c r="BU293" i="6"/>
  <c r="CG293" i="6"/>
  <c r="BW293" i="6"/>
  <c r="CE293" i="6"/>
  <c r="BT293" i="6"/>
  <c r="CF293" i="6"/>
  <c r="BV293" i="6"/>
  <c r="CH258" i="6"/>
  <c r="BW258" i="6"/>
  <c r="CG258" i="6"/>
  <c r="BV258" i="6"/>
  <c r="CI258" i="6"/>
  <c r="BX258" i="6"/>
  <c r="BY258" i="6"/>
  <c r="AY258" i="6" s="1"/>
  <c r="CF258" i="6"/>
  <c r="CG322" i="6"/>
  <c r="BT322" i="6"/>
  <c r="CE322" i="6"/>
  <c r="BU322" i="6"/>
  <c r="CF322" i="6"/>
  <c r="BS322" i="6"/>
  <c r="BV322" i="6"/>
  <c r="CD322" i="6"/>
  <c r="CI271" i="6"/>
  <c r="BY271" i="6"/>
  <c r="CG271" i="6"/>
  <c r="BW271" i="6"/>
  <c r="CH271" i="6"/>
  <c r="BV271" i="6"/>
  <c r="CF271" i="6"/>
  <c r="BX271" i="6"/>
  <c r="CG223" i="6"/>
  <c r="BV223" i="6"/>
  <c r="BU223" i="6"/>
  <c r="AX223" i="6" s="1"/>
  <c r="CF223" i="6"/>
  <c r="BU213" i="6"/>
  <c r="CG213" i="6"/>
  <c r="BV213" i="6"/>
  <c r="AX213" i="6" s="1"/>
  <c r="CF213" i="6"/>
  <c r="AN348" i="6"/>
  <c r="CI243" i="6"/>
  <c r="BY243" i="6"/>
  <c r="CG243" i="6"/>
  <c r="BW243" i="6"/>
  <c r="CF243" i="6"/>
  <c r="BV243" i="6"/>
  <c r="AY243" i="6" s="1"/>
  <c r="CH243" i="6"/>
  <c r="BX243" i="6"/>
  <c r="CI238" i="6"/>
  <c r="BY238" i="6"/>
  <c r="CG238" i="6"/>
  <c r="BW238" i="6"/>
  <c r="CH238" i="6"/>
  <c r="BV238" i="6"/>
  <c r="CF238" i="6"/>
  <c r="BX238" i="6"/>
  <c r="CG224" i="6"/>
  <c r="BV224" i="6"/>
  <c r="CF224" i="6"/>
  <c r="BU224" i="6"/>
  <c r="BV214" i="6"/>
  <c r="AX214" i="6" s="1"/>
  <c r="BU214" i="6"/>
  <c r="CF214" i="6"/>
  <c r="CG214" i="6"/>
  <c r="BU206" i="6"/>
  <c r="CG206" i="6"/>
  <c r="BV206" i="6"/>
  <c r="CF206" i="6"/>
  <c r="BU202" i="6"/>
  <c r="AX202" i="6" s="1"/>
  <c r="CG202" i="6"/>
  <c r="BV202" i="6"/>
  <c r="CF202" i="6"/>
  <c r="CG221" i="6"/>
  <c r="BV221" i="6"/>
  <c r="CF221" i="6"/>
  <c r="BU221" i="6"/>
  <c r="AX221" i="6" s="1"/>
  <c r="AX189" i="6"/>
  <c r="AJ122" i="6"/>
  <c r="AF92" i="6"/>
  <c r="CH256" i="6"/>
  <c r="BW256" i="6"/>
  <c r="CG256" i="6"/>
  <c r="BV256" i="6"/>
  <c r="BY256" i="6"/>
  <c r="AY256" i="6" s="1"/>
  <c r="CF256" i="6"/>
  <c r="BX256" i="6"/>
  <c r="CI256" i="6"/>
  <c r="CG228" i="6"/>
  <c r="BV228" i="6"/>
  <c r="CF228" i="6"/>
  <c r="BU228" i="6"/>
  <c r="CG191" i="6"/>
  <c r="BV191" i="6"/>
  <c r="BU191" i="6"/>
  <c r="AX191" i="6" s="1"/>
  <c r="CF191" i="6"/>
  <c r="S12" i="6"/>
  <c r="AX206" i="6"/>
  <c r="S161" i="6"/>
  <c r="AJ116" i="6"/>
  <c r="AN132" i="6"/>
  <c r="CE330" i="6"/>
  <c r="BT330" i="6"/>
  <c r="BS330" i="6"/>
  <c r="AL330" i="6" s="1"/>
  <c r="CD330" i="6"/>
  <c r="CF309" i="6"/>
  <c r="BT309" i="6"/>
  <c r="AW309" i="6" s="1"/>
  <c r="BV309" i="6"/>
  <c r="CG309" i="6"/>
  <c r="CH309" i="6"/>
  <c r="BW309" i="6"/>
  <c r="CE309" i="6"/>
  <c r="BU309" i="6"/>
  <c r="AW302" i="6"/>
  <c r="CE306" i="6"/>
  <c r="BW306" i="6"/>
  <c r="CG306" i="6"/>
  <c r="BU306" i="6"/>
  <c r="AW306" i="6" s="1"/>
  <c r="CH306" i="6"/>
  <c r="BV306" i="6"/>
  <c r="BT306" i="6"/>
  <c r="CF306" i="6"/>
  <c r="CF299" i="6"/>
  <c r="BW299" i="6"/>
  <c r="CH299" i="6"/>
  <c r="CE299" i="6"/>
  <c r="BU299" i="6"/>
  <c r="BV299" i="6"/>
  <c r="AW299" i="6" s="1"/>
  <c r="BT299" i="6"/>
  <c r="CG299" i="6"/>
  <c r="CD317" i="6"/>
  <c r="BU317" i="6"/>
  <c r="CE317" i="6"/>
  <c r="BT317" i="6"/>
  <c r="CG317" i="6"/>
  <c r="BS317" i="6"/>
  <c r="AX317" i="6" s="1"/>
  <c r="CF317" i="6"/>
  <c r="BV317" i="6"/>
  <c r="CG301" i="6"/>
  <c r="CE301" i="6"/>
  <c r="BW301" i="6"/>
  <c r="BT301" i="6"/>
  <c r="CF301" i="6"/>
  <c r="BV301" i="6"/>
  <c r="BU301" i="6"/>
  <c r="CH301" i="6"/>
  <c r="AW292" i="6"/>
  <c r="AY267" i="6"/>
  <c r="AN351" i="6"/>
  <c r="CD315" i="6"/>
  <c r="BU315" i="6"/>
  <c r="CE315" i="6"/>
  <c r="BT315" i="6"/>
  <c r="CG315" i="6"/>
  <c r="BS315" i="6"/>
  <c r="CF315" i="6"/>
  <c r="BV315" i="6"/>
  <c r="CG307" i="6"/>
  <c r="BU307" i="6"/>
  <c r="CE307" i="6"/>
  <c r="BW307" i="6"/>
  <c r="CH307" i="6"/>
  <c r="BT307" i="6"/>
  <c r="AW307" i="6" s="1"/>
  <c r="BV307" i="6"/>
  <c r="CF307" i="6"/>
  <c r="AY273" i="6"/>
  <c r="CG324" i="6"/>
  <c r="BT324" i="6"/>
  <c r="CE324" i="6"/>
  <c r="BU324" i="6"/>
  <c r="CF324" i="6"/>
  <c r="BS324" i="6"/>
  <c r="BV324" i="6"/>
  <c r="CD324" i="6"/>
  <c r="CI269" i="6"/>
  <c r="BY269" i="6"/>
  <c r="CG269" i="6"/>
  <c r="BV269" i="6"/>
  <c r="AY269" i="6" s="1"/>
  <c r="CH269" i="6"/>
  <c r="BW269" i="6"/>
  <c r="CF269" i="6"/>
  <c r="BX269" i="6"/>
  <c r="CI276" i="6"/>
  <c r="BY276" i="6"/>
  <c r="CH276" i="6"/>
  <c r="BV276" i="6"/>
  <c r="CF276" i="6"/>
  <c r="BX276" i="6"/>
  <c r="CG276" i="6"/>
  <c r="BW276" i="6"/>
  <c r="AY271" i="6"/>
  <c r="AY265" i="6"/>
  <c r="AN345" i="6"/>
  <c r="AP285" i="6"/>
  <c r="BU203" i="6"/>
  <c r="CG203" i="6"/>
  <c r="BV203" i="6"/>
  <c r="CF203" i="6"/>
  <c r="CI239" i="6"/>
  <c r="BY239" i="6"/>
  <c r="CG239" i="6"/>
  <c r="BW239" i="6"/>
  <c r="CF239" i="6"/>
  <c r="BV239" i="6"/>
  <c r="AY239" i="6" s="1"/>
  <c r="CH239" i="6"/>
  <c r="BX239" i="6"/>
  <c r="AX227" i="6"/>
  <c r="CF198" i="6"/>
  <c r="BU198" i="6"/>
  <c r="CG198" i="6"/>
  <c r="BV198" i="6"/>
  <c r="AX198" i="6" s="1"/>
  <c r="P154" i="6"/>
  <c r="CG208" i="6"/>
  <c r="BU208" i="6"/>
  <c r="AX208" i="6" s="1"/>
  <c r="BV208" i="6"/>
  <c r="CF208" i="6"/>
  <c r="CF199" i="6"/>
  <c r="BU199" i="6"/>
  <c r="AX199" i="6" s="1"/>
  <c r="BV199" i="6"/>
  <c r="CG199" i="6"/>
  <c r="AX196" i="6"/>
  <c r="CG186" i="6"/>
  <c r="BV186" i="6"/>
  <c r="BU186" i="6"/>
  <c r="AX186" i="6" s="1"/>
  <c r="CF186" i="6"/>
  <c r="D169" i="6"/>
  <c r="BR147" i="6"/>
  <c r="CC147" i="6"/>
  <c r="BQ147" i="6"/>
  <c r="P147" i="6" s="1"/>
  <c r="CB147" i="6"/>
  <c r="B400" i="6" s="1"/>
  <c r="C150" i="6"/>
  <c r="R175" i="6"/>
  <c r="AN130" i="6"/>
  <c r="P148" i="6"/>
  <c r="AJ120" i="6"/>
  <c r="AF98" i="6"/>
  <c r="BT337" i="6"/>
  <c r="CD337" i="6"/>
  <c r="BS337" i="6"/>
  <c r="CE337" i="6"/>
  <c r="AW301" i="6"/>
  <c r="BU211" i="6"/>
  <c r="AX211" i="6" s="1"/>
  <c r="CG211" i="6"/>
  <c r="BV211" i="6"/>
  <c r="CF211" i="6"/>
  <c r="CG247" i="6"/>
  <c r="BW247" i="6"/>
  <c r="CI247" i="6"/>
  <c r="BY247" i="6"/>
  <c r="CH247" i="6"/>
  <c r="BV247" i="6"/>
  <c r="AY247" i="6" s="1"/>
  <c r="CF247" i="6"/>
  <c r="BX247" i="6"/>
  <c r="AY238" i="6"/>
  <c r="CI234" i="6"/>
  <c r="BY234" i="6"/>
  <c r="CG234" i="6"/>
  <c r="BW234" i="6"/>
  <c r="CF234" i="6"/>
  <c r="BV234" i="6"/>
  <c r="AY234" i="6" s="1"/>
  <c r="CH234" i="6"/>
  <c r="BX234" i="6"/>
  <c r="BU212" i="6"/>
  <c r="AX212" i="6" s="1"/>
  <c r="CG212" i="6"/>
  <c r="BV212" i="6"/>
  <c r="CF212" i="6"/>
  <c r="BU204" i="6"/>
  <c r="AX204" i="6" s="1"/>
  <c r="CG204" i="6"/>
  <c r="BV204" i="6"/>
  <c r="CF204" i="6"/>
  <c r="AX200" i="6"/>
  <c r="CI275" i="6"/>
  <c r="BY275" i="6"/>
  <c r="CG275" i="6"/>
  <c r="BW275" i="6"/>
  <c r="AY275" i="6" s="1"/>
  <c r="CH275" i="6"/>
  <c r="BV275" i="6"/>
  <c r="CF275" i="6"/>
  <c r="BX275" i="6"/>
  <c r="CG227" i="6"/>
  <c r="BV227" i="6"/>
  <c r="BU227" i="6"/>
  <c r="CF227" i="6"/>
  <c r="CF200" i="6"/>
  <c r="BU200" i="6"/>
  <c r="CG200" i="6"/>
  <c r="BV200" i="6"/>
  <c r="CG196" i="6"/>
  <c r="BV196" i="6"/>
  <c r="CF196" i="6"/>
  <c r="BU196" i="6"/>
  <c r="CG192" i="6"/>
  <c r="BV192" i="6"/>
  <c r="CF192" i="6"/>
  <c r="BU192" i="6"/>
  <c r="AX192" i="6" s="1"/>
  <c r="CG188" i="6"/>
  <c r="BV188" i="6"/>
  <c r="AX188" i="6" s="1"/>
  <c r="CF188" i="6"/>
  <c r="BU188" i="6"/>
  <c r="AX210" i="6"/>
  <c r="CE336" i="6"/>
  <c r="BS336" i="6"/>
  <c r="CD336" i="6"/>
  <c r="BT336" i="6"/>
  <c r="CD316" i="6"/>
  <c r="BU316" i="6"/>
  <c r="CE316" i="6"/>
  <c r="BT316" i="6"/>
  <c r="CG316" i="6"/>
  <c r="BV316" i="6"/>
  <c r="CF316" i="6"/>
  <c r="BS316" i="6"/>
  <c r="AX316" i="6" s="1"/>
  <c r="CD318" i="6"/>
  <c r="BU318" i="6"/>
  <c r="CE318" i="6"/>
  <c r="BT318" i="6"/>
  <c r="CG318" i="6"/>
  <c r="CF318" i="6"/>
  <c r="BV318" i="6"/>
  <c r="BS318" i="6"/>
  <c r="AX318" i="6" s="1"/>
  <c r="CF295" i="6"/>
  <c r="BW295" i="6"/>
  <c r="CH295" i="6"/>
  <c r="CE295" i="6"/>
  <c r="BU295" i="6"/>
  <c r="CG295" i="6"/>
  <c r="BT295" i="6"/>
  <c r="AW295" i="6" s="1"/>
  <c r="BV295" i="6"/>
  <c r="AW308" i="6"/>
  <c r="AN343" i="6"/>
  <c r="CG323" i="6"/>
  <c r="BT323" i="6"/>
  <c r="CE323" i="6"/>
  <c r="BU323" i="6"/>
  <c r="CF323" i="6"/>
  <c r="BS323" i="6"/>
  <c r="AX323" i="6" s="1"/>
  <c r="CD323" i="6"/>
  <c r="BV323" i="6"/>
  <c r="CG321" i="6"/>
  <c r="BT321" i="6"/>
  <c r="CE321" i="6"/>
  <c r="BU321" i="6"/>
  <c r="CF321" i="6"/>
  <c r="BS321" i="6"/>
  <c r="AX321" i="6" s="1"/>
  <c r="CD321" i="6"/>
  <c r="BV321" i="6"/>
  <c r="CH297" i="6"/>
  <c r="BU297" i="6"/>
  <c r="CG297" i="6"/>
  <c r="BW297" i="6"/>
  <c r="CE297" i="6"/>
  <c r="BT297" i="6"/>
  <c r="AW297" i="6" s="1"/>
  <c r="CF297" i="6"/>
  <c r="BV297" i="6"/>
  <c r="AY277" i="6"/>
  <c r="CE304" i="6"/>
  <c r="BW304" i="6"/>
  <c r="CG304" i="6"/>
  <c r="BU304" i="6"/>
  <c r="CF304" i="6"/>
  <c r="BT304" i="6"/>
  <c r="AW304" i="6" s="1"/>
  <c r="BV304" i="6"/>
  <c r="CH304" i="6"/>
  <c r="CG303" i="6"/>
  <c r="BU303" i="6"/>
  <c r="AW303" i="6" s="1"/>
  <c r="CE303" i="6"/>
  <c r="BW303" i="6"/>
  <c r="BT303" i="6"/>
  <c r="CH303" i="6"/>
  <c r="BV303" i="6"/>
  <c r="CF303" i="6"/>
  <c r="CG319" i="6"/>
  <c r="BS319" i="6"/>
  <c r="BV319" i="6"/>
  <c r="CE319" i="6"/>
  <c r="BT319" i="6"/>
  <c r="BU319" i="6"/>
  <c r="CF319" i="6"/>
  <c r="CD319" i="6"/>
  <c r="AY257" i="6"/>
  <c r="BV219" i="6"/>
  <c r="BU219" i="6"/>
  <c r="AX219" i="6" s="1"/>
  <c r="CG219" i="6"/>
  <c r="CF219" i="6"/>
  <c r="CF218" i="6"/>
  <c r="BU218" i="6"/>
  <c r="AX218" i="6" s="1"/>
  <c r="BV218" i="6"/>
  <c r="CG218" i="6"/>
  <c r="CG217" i="6"/>
  <c r="BV217" i="6"/>
  <c r="CF217" i="6"/>
  <c r="BU217" i="6"/>
  <c r="AX217" i="6" s="1"/>
  <c r="CF216" i="6"/>
  <c r="BU216" i="6"/>
  <c r="AX216" i="6" s="1"/>
  <c r="CG216" i="6"/>
  <c r="BV216" i="6"/>
  <c r="CF207" i="6"/>
  <c r="BV207" i="6"/>
  <c r="CG207" i="6"/>
  <c r="BU207" i="6"/>
  <c r="AX207" i="6" s="1"/>
  <c r="BU205" i="6"/>
  <c r="CG205" i="6"/>
  <c r="BV205" i="6"/>
  <c r="AX205" i="6" s="1"/>
  <c r="CF205" i="6"/>
  <c r="CI242" i="6"/>
  <c r="BY242" i="6"/>
  <c r="CG242" i="6"/>
  <c r="BW242" i="6"/>
  <c r="CH242" i="6"/>
  <c r="BV242" i="6"/>
  <c r="AY242" i="6" s="1"/>
  <c r="BX242" i="6"/>
  <c r="CF242" i="6"/>
  <c r="AX224" i="6"/>
  <c r="CF209" i="6"/>
  <c r="BV209" i="6"/>
  <c r="CG209" i="6"/>
  <c r="BU209" i="6"/>
  <c r="AX209" i="6" s="1"/>
  <c r="R179" i="6"/>
  <c r="S13" i="6"/>
  <c r="AX228" i="6"/>
  <c r="CG210" i="6"/>
  <c r="BU210" i="6"/>
  <c r="BV210" i="6"/>
  <c r="CF210" i="6"/>
  <c r="AX203" i="6"/>
  <c r="CG195" i="6"/>
  <c r="BV195" i="6"/>
  <c r="BU195" i="6"/>
  <c r="AX195" i="6" s="1"/>
  <c r="CF195" i="6"/>
  <c r="BU201" i="6"/>
  <c r="AX201" i="6" s="1"/>
  <c r="CG201" i="6"/>
  <c r="BV201" i="6"/>
  <c r="CF201" i="6"/>
  <c r="AS141" i="6"/>
  <c r="AN134" i="6"/>
  <c r="AF90" i="6"/>
  <c r="AS140" i="6"/>
  <c r="AJ117" i="6"/>
  <c r="AF91" i="6"/>
  <c r="AN128" i="5"/>
  <c r="CF12" i="5"/>
  <c r="CB12" i="5"/>
  <c r="BR12" i="5"/>
  <c r="CD12" i="5"/>
  <c r="BT12" i="5"/>
  <c r="CE12" i="5"/>
  <c r="BU12" i="5"/>
  <c r="BQ12" i="5"/>
  <c r="BR90" i="5"/>
  <c r="CC90" i="5"/>
  <c r="BQ90" i="5"/>
  <c r="BR98" i="5"/>
  <c r="CC98" i="5"/>
  <c r="BQ98" i="5"/>
  <c r="BR177" i="5"/>
  <c r="BQ177" i="5"/>
  <c r="R177" i="5" s="1"/>
  <c r="CC177" i="5"/>
  <c r="CF194" i="5"/>
  <c r="BV194" i="5"/>
  <c r="BU194" i="5"/>
  <c r="CG194" i="5"/>
  <c r="CF11" i="5"/>
  <c r="CB11" i="5"/>
  <c r="BR11" i="5"/>
  <c r="BT11" i="5"/>
  <c r="CE11" i="5"/>
  <c r="BU11" i="5"/>
  <c r="BQ11" i="5"/>
  <c r="CD11" i="5"/>
  <c r="BR93" i="5"/>
  <c r="CC93" i="5"/>
  <c r="BQ93" i="5"/>
  <c r="C106" i="5"/>
  <c r="CC117" i="5"/>
  <c r="BQ117" i="5"/>
  <c r="AJ117" i="5" s="1"/>
  <c r="CB117" i="5"/>
  <c r="CC121" i="5"/>
  <c r="BQ121" i="5"/>
  <c r="AJ121" i="5" s="1"/>
  <c r="CB121" i="5"/>
  <c r="CC141" i="5"/>
  <c r="BQ141" i="5"/>
  <c r="AS141" i="5" s="1"/>
  <c r="CB141" i="5"/>
  <c r="CC148" i="5"/>
  <c r="BQ148" i="5"/>
  <c r="P148" i="5" s="1"/>
  <c r="CB148" i="5"/>
  <c r="CB177" i="5"/>
  <c r="BR180" i="5"/>
  <c r="R180" i="5" s="1"/>
  <c r="CC180" i="5"/>
  <c r="CB180" i="5"/>
  <c r="BS11" i="5"/>
  <c r="CC12" i="5"/>
  <c r="CF14" i="5"/>
  <c r="CB14" i="5"/>
  <c r="BR14" i="5"/>
  <c r="CD14" i="5"/>
  <c r="BT14" i="5"/>
  <c r="CE14" i="5"/>
  <c r="BU14" i="5"/>
  <c r="BQ14" i="5"/>
  <c r="S14" i="5" s="1"/>
  <c r="G20" i="5"/>
  <c r="CB90" i="5"/>
  <c r="C92" i="5"/>
  <c r="CB98" i="5"/>
  <c r="C100" i="5"/>
  <c r="D156" i="5"/>
  <c r="CB152" i="5"/>
  <c r="BR152" i="5"/>
  <c r="CC152" i="5"/>
  <c r="CB153" i="5"/>
  <c r="BQ153" i="5"/>
  <c r="P153" i="5" s="1"/>
  <c r="CC153" i="5"/>
  <c r="BQ166" i="5"/>
  <c r="S166" i="5" s="1"/>
  <c r="BR166" i="5"/>
  <c r="CC166" i="5"/>
  <c r="CI199" i="5"/>
  <c r="CE199" i="5"/>
  <c r="BZ199" i="5"/>
  <c r="BR199" i="5"/>
  <c r="BQ199" i="5"/>
  <c r="CK199" i="5"/>
  <c r="CC199" i="5"/>
  <c r="BT199" i="5"/>
  <c r="CB199" i="5"/>
  <c r="BX199" i="5"/>
  <c r="BQ164" i="5"/>
  <c r="BR164" i="5"/>
  <c r="CC164" i="5"/>
  <c r="D168" i="5"/>
  <c r="CF190" i="5"/>
  <c r="BV190" i="5"/>
  <c r="BU190" i="5"/>
  <c r="CG190" i="5"/>
  <c r="BS12" i="5"/>
  <c r="BR101" i="5"/>
  <c r="BQ101" i="5"/>
  <c r="CC101" i="5"/>
  <c r="CC114" i="5"/>
  <c r="CB114" i="5"/>
  <c r="BQ114" i="5"/>
  <c r="BR114" i="5"/>
  <c r="CC118" i="5"/>
  <c r="CB118" i="5"/>
  <c r="BR118" i="5"/>
  <c r="BQ118" i="5"/>
  <c r="AJ118" i="5" s="1"/>
  <c r="CC122" i="5"/>
  <c r="CB122" i="5"/>
  <c r="BQ122" i="5"/>
  <c r="BR122" i="5"/>
  <c r="CC142" i="5"/>
  <c r="CB142" i="5"/>
  <c r="BR142" i="5"/>
  <c r="BQ142" i="5"/>
  <c r="AS142" i="5" s="1"/>
  <c r="CC149" i="5"/>
  <c r="CB149" i="5"/>
  <c r="BQ149" i="5"/>
  <c r="BR149" i="5"/>
  <c r="P152" i="5"/>
  <c r="CB154" i="5"/>
  <c r="BR154" i="5"/>
  <c r="BQ154" i="5"/>
  <c r="P154" i="5" s="1"/>
  <c r="CC11" i="5"/>
  <c r="CF13" i="5"/>
  <c r="CB13" i="5"/>
  <c r="BR13" i="5"/>
  <c r="BT13" i="5"/>
  <c r="CE13" i="5"/>
  <c r="BU13" i="5"/>
  <c r="BQ13" i="5"/>
  <c r="CD13" i="5"/>
  <c r="G24" i="5"/>
  <c r="S60" i="5"/>
  <c r="S64" i="5"/>
  <c r="S68" i="5"/>
  <c r="S72" i="5"/>
  <c r="S76" i="5"/>
  <c r="C91" i="5"/>
  <c r="CB93" i="5"/>
  <c r="C99" i="5"/>
  <c r="CB101" i="5"/>
  <c r="CC115" i="5"/>
  <c r="BQ115" i="5"/>
  <c r="AJ115" i="5" s="1"/>
  <c r="CB115" i="5"/>
  <c r="C116" i="5"/>
  <c r="CC119" i="5"/>
  <c r="BQ119" i="5"/>
  <c r="AJ119" i="5" s="1"/>
  <c r="CB119" i="5"/>
  <c r="C120" i="5"/>
  <c r="CB127" i="5"/>
  <c r="CD127" i="5"/>
  <c r="BQ127" i="5"/>
  <c r="AN127" i="5" s="1"/>
  <c r="BS127" i="5"/>
  <c r="CC127" i="5"/>
  <c r="CD128" i="5"/>
  <c r="BR128" i="5"/>
  <c r="CC128" i="5"/>
  <c r="BS128" i="5"/>
  <c r="CB128" i="5"/>
  <c r="CB129" i="5"/>
  <c r="CD129" i="5"/>
  <c r="BQ129" i="5"/>
  <c r="BS129" i="5"/>
  <c r="CC129" i="5"/>
  <c r="CD130" i="5"/>
  <c r="BR130" i="5"/>
  <c r="AN130" i="5" s="1"/>
  <c r="CC130" i="5"/>
  <c r="BS130" i="5"/>
  <c r="CB130" i="5"/>
  <c r="CB131" i="5"/>
  <c r="CD131" i="5"/>
  <c r="BQ131" i="5"/>
  <c r="AN131" i="5" s="1"/>
  <c r="BS131" i="5"/>
  <c r="CC131" i="5"/>
  <c r="CD132" i="5"/>
  <c r="BR132" i="5"/>
  <c r="AN132" i="5" s="1"/>
  <c r="CC132" i="5"/>
  <c r="BS132" i="5"/>
  <c r="CB132" i="5"/>
  <c r="CB133" i="5"/>
  <c r="CD133" i="5"/>
  <c r="BQ133" i="5"/>
  <c r="AN133" i="5" s="1"/>
  <c r="CC133" i="5"/>
  <c r="BS133" i="5"/>
  <c r="CD134" i="5"/>
  <c r="BR134" i="5"/>
  <c r="AN134" i="5" s="1"/>
  <c r="CC134" i="5"/>
  <c r="CB134" i="5"/>
  <c r="BS134" i="5"/>
  <c r="CC139" i="5"/>
  <c r="BQ139" i="5"/>
  <c r="AS139" i="5" s="1"/>
  <c r="CB139" i="5"/>
  <c r="C140" i="5"/>
  <c r="CC143" i="5"/>
  <c r="BQ143" i="5"/>
  <c r="AS143" i="5" s="1"/>
  <c r="CB143" i="5"/>
  <c r="C147" i="5"/>
  <c r="CC154" i="5"/>
  <c r="E163" i="5"/>
  <c r="E169" i="5" s="1"/>
  <c r="E176" i="5"/>
  <c r="BR178" i="5"/>
  <c r="CB178" i="5"/>
  <c r="BQ178" i="5"/>
  <c r="R178" i="5" s="1"/>
  <c r="CI188" i="5"/>
  <c r="CE188" i="5"/>
  <c r="BZ188" i="5"/>
  <c r="BR188" i="5"/>
  <c r="BX188" i="5"/>
  <c r="CB188" i="5"/>
  <c r="CC188" i="5"/>
  <c r="BQ188" i="5"/>
  <c r="C188" i="5"/>
  <c r="CI203" i="5"/>
  <c r="CE203" i="5"/>
  <c r="BZ203" i="5"/>
  <c r="BR203" i="5"/>
  <c r="BQ203" i="5"/>
  <c r="CK203" i="5"/>
  <c r="CC203" i="5"/>
  <c r="BT203" i="5"/>
  <c r="CB203" i="5"/>
  <c r="BX203" i="5"/>
  <c r="CK207" i="5"/>
  <c r="CB207" i="5"/>
  <c r="BZ207" i="5"/>
  <c r="BQ207" i="5"/>
  <c r="CI211" i="5"/>
  <c r="CE211" i="5"/>
  <c r="BZ211" i="5"/>
  <c r="BR211" i="5"/>
  <c r="BQ211" i="5"/>
  <c r="CG245" i="5"/>
  <c r="BW245" i="5"/>
  <c r="CF245" i="5"/>
  <c r="BV245" i="5"/>
  <c r="CI245" i="5"/>
  <c r="BX245" i="5"/>
  <c r="CH245" i="5"/>
  <c r="CG251" i="5"/>
  <c r="BW251" i="5"/>
  <c r="CF251" i="5"/>
  <c r="BV251" i="5"/>
  <c r="CI251" i="5"/>
  <c r="BY251" i="5"/>
  <c r="CH251" i="5"/>
  <c r="BX251" i="5"/>
  <c r="CC253" i="5"/>
  <c r="BS253" i="5"/>
  <c r="CB253" i="5"/>
  <c r="BR253" i="5"/>
  <c r="C253" i="5"/>
  <c r="CE253" i="5"/>
  <c r="BU253" i="5"/>
  <c r="CD271" i="5"/>
  <c r="BT271" i="5"/>
  <c r="C271" i="5"/>
  <c r="BS36" i="5"/>
  <c r="BS37" i="5"/>
  <c r="CC38" i="5"/>
  <c r="BS39" i="5"/>
  <c r="BS40" i="5"/>
  <c r="BS41" i="5"/>
  <c r="CC42" i="5"/>
  <c r="BS43" i="5"/>
  <c r="BS44" i="5"/>
  <c r="CC45" i="5"/>
  <c r="BS46" i="5"/>
  <c r="CC46" i="5"/>
  <c r="BS47" i="5"/>
  <c r="CC47" i="5"/>
  <c r="BS48" i="5"/>
  <c r="CC48" i="5"/>
  <c r="BS49" i="5"/>
  <c r="BS50" i="5"/>
  <c r="CC51" i="5"/>
  <c r="BS52" i="5"/>
  <c r="CC52" i="5"/>
  <c r="BS53" i="5"/>
  <c r="CC53" i="5"/>
  <c r="BS54" i="5"/>
  <c r="CC54" i="5"/>
  <c r="CC55" i="5"/>
  <c r="CB62" i="5"/>
  <c r="CB66" i="5"/>
  <c r="CB70" i="5"/>
  <c r="CB74" i="5"/>
  <c r="CB76" i="5"/>
  <c r="C155" i="5"/>
  <c r="CB174" i="5"/>
  <c r="BQ179" i="5"/>
  <c r="R179" i="5" s="1"/>
  <c r="CK186" i="5"/>
  <c r="CF191" i="5"/>
  <c r="BV191" i="5"/>
  <c r="BV210" i="5"/>
  <c r="CJ210" i="5"/>
  <c r="BX211" i="5"/>
  <c r="BX215" i="5"/>
  <c r="CI216" i="5"/>
  <c r="CE216" i="5"/>
  <c r="BX216" i="5"/>
  <c r="BT216" i="5"/>
  <c r="CD222" i="5"/>
  <c r="BW222" i="5"/>
  <c r="C222" i="5"/>
  <c r="CH222" i="5"/>
  <c r="BY222" i="5"/>
  <c r="CJ222" i="5"/>
  <c r="CD224" i="5"/>
  <c r="BW224" i="5"/>
  <c r="C224" i="5"/>
  <c r="CH224" i="5"/>
  <c r="BY224" i="5"/>
  <c r="CJ224" i="5"/>
  <c r="AX225" i="5"/>
  <c r="CD226" i="5"/>
  <c r="BW226" i="5"/>
  <c r="C226" i="5"/>
  <c r="CH226" i="5"/>
  <c r="BY226" i="5"/>
  <c r="CJ226" i="5"/>
  <c r="CH228" i="5"/>
  <c r="CJ228" i="5"/>
  <c r="CD228" i="5"/>
  <c r="BW228" i="5"/>
  <c r="C228" i="5"/>
  <c r="BY228" i="5"/>
  <c r="CJ229" i="5"/>
  <c r="BW229" i="5"/>
  <c r="BS229" i="5"/>
  <c r="CH229" i="5"/>
  <c r="C229" i="5"/>
  <c r="BY229" i="5"/>
  <c r="CD229" i="5"/>
  <c r="CI236" i="5"/>
  <c r="CH236" i="5"/>
  <c r="BX236" i="5"/>
  <c r="CG236" i="5"/>
  <c r="CF236" i="5"/>
  <c r="BY236" i="5"/>
  <c r="CI237" i="5"/>
  <c r="BY237" i="5"/>
  <c r="CH237" i="5"/>
  <c r="BX237" i="5"/>
  <c r="CF237" i="5"/>
  <c r="BW237" i="5"/>
  <c r="BV237" i="5"/>
  <c r="CG237" i="5"/>
  <c r="CI242" i="5"/>
  <c r="BY242" i="5"/>
  <c r="CH242" i="5"/>
  <c r="BX242" i="5"/>
  <c r="BV242" i="5"/>
  <c r="CF242" i="5"/>
  <c r="BW242" i="5"/>
  <c r="CG258" i="5"/>
  <c r="BV258" i="5"/>
  <c r="CF258" i="5"/>
  <c r="BY258" i="5"/>
  <c r="CI258" i="5"/>
  <c r="BX258" i="5"/>
  <c r="CH258" i="5"/>
  <c r="CC259" i="5"/>
  <c r="BS259" i="5"/>
  <c r="CB259" i="5"/>
  <c r="BR259" i="5"/>
  <c r="C259" i="5"/>
  <c r="CE259" i="5"/>
  <c r="BU259" i="5"/>
  <c r="CE283" i="5"/>
  <c r="BT283" i="5"/>
  <c r="CC283" i="5"/>
  <c r="BQ283" i="5"/>
  <c r="AP283" i="5" s="1"/>
  <c r="CB283" i="5"/>
  <c r="BR283" i="5"/>
  <c r="BS283" i="5"/>
  <c r="BT36" i="5"/>
  <c r="CD36" i="5"/>
  <c r="BT37" i="5"/>
  <c r="CD37" i="5"/>
  <c r="BT38" i="5"/>
  <c r="CD38" i="5"/>
  <c r="BT39" i="5"/>
  <c r="CD39" i="5"/>
  <c r="BT40" i="5"/>
  <c r="CD40" i="5"/>
  <c r="BT41" i="5"/>
  <c r="CD41" i="5"/>
  <c r="BT42" i="5"/>
  <c r="CD42" i="5"/>
  <c r="BT43" i="5"/>
  <c r="CD43" i="5"/>
  <c r="BT44" i="5"/>
  <c r="CD44" i="5"/>
  <c r="BT45" i="5"/>
  <c r="CD45" i="5"/>
  <c r="BT46" i="5"/>
  <c r="CD46" i="5"/>
  <c r="BT47" i="5"/>
  <c r="CD47" i="5"/>
  <c r="BT48" i="5"/>
  <c r="CD48" i="5"/>
  <c r="BT49" i="5"/>
  <c r="CD49" i="5"/>
  <c r="BT50" i="5"/>
  <c r="CD50" i="5"/>
  <c r="BT51" i="5"/>
  <c r="CD51" i="5"/>
  <c r="BT52" i="5"/>
  <c r="CD52" i="5"/>
  <c r="BT53" i="5"/>
  <c r="CD53" i="5"/>
  <c r="BT54" i="5"/>
  <c r="CD54" i="5"/>
  <c r="BT55" i="5"/>
  <c r="CD55" i="5"/>
  <c r="CC60" i="5"/>
  <c r="BR61" i="5"/>
  <c r="S61" i="5" s="1"/>
  <c r="CC62" i="5"/>
  <c r="BR63" i="5"/>
  <c r="S63" i="5" s="1"/>
  <c r="CC64" i="5"/>
  <c r="BR65" i="5"/>
  <c r="S65" i="5" s="1"/>
  <c r="CC66" i="5"/>
  <c r="BR67" i="5"/>
  <c r="S67" i="5" s="1"/>
  <c r="CC68" i="5"/>
  <c r="BR69" i="5"/>
  <c r="S69" i="5" s="1"/>
  <c r="CC70" i="5"/>
  <c r="BR71" i="5"/>
  <c r="S71" i="5" s="1"/>
  <c r="CC72" i="5"/>
  <c r="BR73" i="5"/>
  <c r="S73" i="5" s="1"/>
  <c r="CC74" i="5"/>
  <c r="BR75" i="5"/>
  <c r="S75" i="5" s="1"/>
  <c r="CC76" i="5"/>
  <c r="BR77" i="5"/>
  <c r="S77" i="5" s="1"/>
  <c r="CC78" i="5"/>
  <c r="BR79" i="5"/>
  <c r="S79" i="5" s="1"/>
  <c r="BR151" i="5"/>
  <c r="CC161" i="5"/>
  <c r="C165" i="5"/>
  <c r="C168" i="5" s="1"/>
  <c r="C167" i="5"/>
  <c r="CC174" i="5"/>
  <c r="CB179" i="5"/>
  <c r="CB190" i="5"/>
  <c r="CI190" i="5"/>
  <c r="CE190" i="5"/>
  <c r="BZ190" i="5"/>
  <c r="BR190" i="5"/>
  <c r="AX190" i="5" s="1"/>
  <c r="BT190" i="5"/>
  <c r="CG191" i="5"/>
  <c r="CF192" i="5"/>
  <c r="BV192" i="5"/>
  <c r="CF196" i="5"/>
  <c r="BV196" i="5"/>
  <c r="BT198" i="5"/>
  <c r="CC198" i="5"/>
  <c r="CI201" i="5"/>
  <c r="CE201" i="5"/>
  <c r="BZ201" i="5"/>
  <c r="BR201" i="5"/>
  <c r="BQ201" i="5"/>
  <c r="BT202" i="5"/>
  <c r="CC202" i="5"/>
  <c r="CI205" i="5"/>
  <c r="CE205" i="5"/>
  <c r="BZ205" i="5"/>
  <c r="BR205" i="5"/>
  <c r="BQ205" i="5"/>
  <c r="BT206" i="5"/>
  <c r="CC206" i="5"/>
  <c r="BT207" i="5"/>
  <c r="C208" i="5"/>
  <c r="CK209" i="5"/>
  <c r="CB209" i="5"/>
  <c r="BZ209" i="5"/>
  <c r="BQ209" i="5"/>
  <c r="BX209" i="5"/>
  <c r="CF210" i="5"/>
  <c r="CB211" i="5"/>
  <c r="CI213" i="5"/>
  <c r="CE213" i="5"/>
  <c r="BZ213" i="5"/>
  <c r="BR213" i="5"/>
  <c r="BQ213" i="5"/>
  <c r="BT214" i="5"/>
  <c r="CC214" i="5"/>
  <c r="BZ216" i="5"/>
  <c r="CK216" i="5"/>
  <c r="CI219" i="5"/>
  <c r="CE219" i="5"/>
  <c r="BZ219" i="5"/>
  <c r="BR219" i="5"/>
  <c r="BQ219" i="5"/>
  <c r="BT220" i="5"/>
  <c r="CG221" i="5"/>
  <c r="CF221" i="5"/>
  <c r="BU221" i="5"/>
  <c r="CK222" i="5"/>
  <c r="CC222" i="5"/>
  <c r="BX222" i="5"/>
  <c r="BT222" i="5"/>
  <c r="CI222" i="5"/>
  <c r="BR222" i="5"/>
  <c r="CB222" i="5"/>
  <c r="BQ222" i="5"/>
  <c r="BZ222" i="5"/>
  <c r="CG223" i="5"/>
  <c r="CF223" i="5"/>
  <c r="BU223" i="5"/>
  <c r="CK224" i="5"/>
  <c r="CC224" i="5"/>
  <c r="BX224" i="5"/>
  <c r="BT224" i="5"/>
  <c r="CI224" i="5"/>
  <c r="BR224" i="5"/>
  <c r="CB224" i="5"/>
  <c r="BQ224" i="5"/>
  <c r="BZ224" i="5"/>
  <c r="CG225" i="5"/>
  <c r="CF225" i="5"/>
  <c r="BU225" i="5"/>
  <c r="CK226" i="5"/>
  <c r="CC226" i="5"/>
  <c r="BX226" i="5"/>
  <c r="BT226" i="5"/>
  <c r="CI226" i="5"/>
  <c r="BR226" i="5"/>
  <c r="CB226" i="5"/>
  <c r="BQ226" i="5"/>
  <c r="BZ226" i="5"/>
  <c r="CG227" i="5"/>
  <c r="CF227" i="5"/>
  <c r="BU227" i="5"/>
  <c r="CK228" i="5"/>
  <c r="CC228" i="5"/>
  <c r="BX228" i="5"/>
  <c r="BT228" i="5"/>
  <c r="BR228" i="5"/>
  <c r="CI228" i="5"/>
  <c r="CB228" i="5"/>
  <c r="BQ228" i="5"/>
  <c r="BZ228" i="5"/>
  <c r="CH234" i="5"/>
  <c r="BX234" i="5"/>
  <c r="CG234" i="5"/>
  <c r="CF234" i="5"/>
  <c r="BY234" i="5"/>
  <c r="BV234" i="5"/>
  <c r="CG242" i="5"/>
  <c r="BY245" i="5"/>
  <c r="BW258" i="5"/>
  <c r="CC267" i="5"/>
  <c r="BS267" i="5"/>
  <c r="CB267" i="5"/>
  <c r="BR267" i="5"/>
  <c r="C267" i="5"/>
  <c r="BU267" i="5"/>
  <c r="CI277" i="5"/>
  <c r="BY277" i="5"/>
  <c r="CG277" i="5"/>
  <c r="CF277" i="5"/>
  <c r="BW277" i="5"/>
  <c r="BV277" i="5"/>
  <c r="BX277" i="5"/>
  <c r="BX207" i="5"/>
  <c r="CI215" i="5"/>
  <c r="CE215" i="5"/>
  <c r="BZ215" i="5"/>
  <c r="BR215" i="5"/>
  <c r="BQ215" i="5"/>
  <c r="CI217" i="5"/>
  <c r="CE217" i="5"/>
  <c r="BX217" i="5"/>
  <c r="BT217" i="5"/>
  <c r="CD241" i="5"/>
  <c r="BT241" i="5"/>
  <c r="C241" i="5"/>
  <c r="CC36" i="5"/>
  <c r="CC37" i="5"/>
  <c r="BS38" i="5"/>
  <c r="CC39" i="5"/>
  <c r="CC40" i="5"/>
  <c r="CC41" i="5"/>
  <c r="BS42" i="5"/>
  <c r="CC43" i="5"/>
  <c r="CC44" i="5"/>
  <c r="BS45" i="5"/>
  <c r="CC49" i="5"/>
  <c r="CC50" i="5"/>
  <c r="BS51" i="5"/>
  <c r="CB60" i="5"/>
  <c r="CB64" i="5"/>
  <c r="CB68" i="5"/>
  <c r="CB72" i="5"/>
  <c r="CB78" i="5"/>
  <c r="BQ151" i="5"/>
  <c r="CB161" i="5"/>
  <c r="D163" i="5"/>
  <c r="D169" i="5" s="1"/>
  <c r="D176" i="5"/>
  <c r="CI186" i="5"/>
  <c r="CE186" i="5"/>
  <c r="BZ186" i="5"/>
  <c r="BR186" i="5"/>
  <c r="BT186" i="5"/>
  <c r="CF195" i="5"/>
  <c r="BV195" i="5"/>
  <c r="CI200" i="5"/>
  <c r="CE200" i="5"/>
  <c r="BZ200" i="5"/>
  <c r="BR200" i="5"/>
  <c r="BQ200" i="5"/>
  <c r="CI204" i="5"/>
  <c r="CE204" i="5"/>
  <c r="BZ204" i="5"/>
  <c r="BR204" i="5"/>
  <c r="BQ204" i="5"/>
  <c r="CI207" i="5"/>
  <c r="BY210" i="5"/>
  <c r="CH210" i="5"/>
  <c r="CD210" i="5"/>
  <c r="CI212" i="5"/>
  <c r="CE212" i="5"/>
  <c r="BZ212" i="5"/>
  <c r="BR212" i="5"/>
  <c r="BQ212" i="5"/>
  <c r="CK217" i="5"/>
  <c r="BQ36" i="5"/>
  <c r="BU36" i="5"/>
  <c r="BQ37" i="5"/>
  <c r="BU37" i="5"/>
  <c r="BQ38" i="5"/>
  <c r="BU38" i="5"/>
  <c r="BQ39" i="5"/>
  <c r="BU39" i="5"/>
  <c r="BQ40" i="5"/>
  <c r="BU40" i="5"/>
  <c r="BQ41" i="5"/>
  <c r="BU41" i="5"/>
  <c r="BQ42" i="5"/>
  <c r="BU42" i="5"/>
  <c r="BQ43" i="5"/>
  <c r="BU43" i="5"/>
  <c r="BQ44" i="5"/>
  <c r="BU44" i="5"/>
  <c r="BQ45" i="5"/>
  <c r="BU45" i="5"/>
  <c r="BQ46" i="5"/>
  <c r="BU46" i="5"/>
  <c r="BQ47" i="5"/>
  <c r="BU47" i="5"/>
  <c r="BQ48" i="5"/>
  <c r="BU48" i="5"/>
  <c r="BQ49" i="5"/>
  <c r="BU49" i="5"/>
  <c r="BQ50" i="5"/>
  <c r="BU50" i="5"/>
  <c r="BQ51" i="5"/>
  <c r="BU51" i="5"/>
  <c r="BQ52" i="5"/>
  <c r="BU52" i="5"/>
  <c r="BQ53" i="5"/>
  <c r="BU53" i="5"/>
  <c r="BQ54" i="5"/>
  <c r="BU54" i="5"/>
  <c r="BQ55" i="5"/>
  <c r="BU55" i="5"/>
  <c r="CC151" i="5"/>
  <c r="C160" i="5"/>
  <c r="C162" i="5"/>
  <c r="C173" i="5"/>
  <c r="C175" i="5"/>
  <c r="CC179" i="5"/>
  <c r="C186" i="5"/>
  <c r="BQ186" i="5"/>
  <c r="CC186" i="5"/>
  <c r="CI189" i="5"/>
  <c r="CE189" i="5"/>
  <c r="BZ189" i="5"/>
  <c r="BR189" i="5"/>
  <c r="BT189" i="5"/>
  <c r="CF189" i="5"/>
  <c r="CK189" i="5"/>
  <c r="CF193" i="5"/>
  <c r="BV193" i="5"/>
  <c r="CG197" i="5"/>
  <c r="BU197" i="5"/>
  <c r="AX197" i="5" s="1"/>
  <c r="CF197" i="5"/>
  <c r="BV197" i="5"/>
  <c r="CI198" i="5"/>
  <c r="CE198" i="5"/>
  <c r="BZ198" i="5"/>
  <c r="BR198" i="5"/>
  <c r="BQ198" i="5"/>
  <c r="CB200" i="5"/>
  <c r="CI202" i="5"/>
  <c r="CE202" i="5"/>
  <c r="BZ202" i="5"/>
  <c r="BR202" i="5"/>
  <c r="BQ202" i="5"/>
  <c r="CB204" i="5"/>
  <c r="CI206" i="5"/>
  <c r="CE206" i="5"/>
  <c r="BZ206" i="5"/>
  <c r="BR206" i="5"/>
  <c r="BQ206" i="5"/>
  <c r="CE207" i="5"/>
  <c r="BY208" i="5"/>
  <c r="CH208" i="5"/>
  <c r="CD208" i="5"/>
  <c r="CJ208" i="5"/>
  <c r="CG210" i="5"/>
  <c r="BT211" i="5"/>
  <c r="CC211" i="5"/>
  <c r="CK211" i="5"/>
  <c r="CB212" i="5"/>
  <c r="CI214" i="5"/>
  <c r="CE214" i="5"/>
  <c r="BZ214" i="5"/>
  <c r="BR214" i="5"/>
  <c r="BQ214" i="5"/>
  <c r="BT215" i="5"/>
  <c r="CC215" i="5"/>
  <c r="CK215" i="5"/>
  <c r="CI218" i="5"/>
  <c r="CE218" i="5"/>
  <c r="BX218" i="5"/>
  <c r="BT218" i="5"/>
  <c r="CK220" i="5"/>
  <c r="CI220" i="5"/>
  <c r="CE220" i="5"/>
  <c r="BZ220" i="5"/>
  <c r="BR220" i="5"/>
  <c r="BQ220" i="5"/>
  <c r="BS222" i="5"/>
  <c r="BS224" i="5"/>
  <c r="BS226" i="5"/>
  <c r="BS228" i="5"/>
  <c r="CI243" i="5"/>
  <c r="BY243" i="5"/>
  <c r="CH243" i="5"/>
  <c r="BX243" i="5"/>
  <c r="CG243" i="5"/>
  <c r="CF243" i="5"/>
  <c r="BW243" i="5"/>
  <c r="BV243" i="5"/>
  <c r="CD244" i="5"/>
  <c r="BT244" i="5"/>
  <c r="C244" i="5"/>
  <c r="CG248" i="5"/>
  <c r="BW248" i="5"/>
  <c r="CF248" i="5"/>
  <c r="BV248" i="5"/>
  <c r="CI248" i="5"/>
  <c r="BY248" i="5"/>
  <c r="BX248" i="5"/>
  <c r="CC252" i="5"/>
  <c r="BS252" i="5"/>
  <c r="CB252" i="5"/>
  <c r="BR252" i="5"/>
  <c r="BU252" i="5"/>
  <c r="CE268" i="5"/>
  <c r="BU268" i="5"/>
  <c r="BS268" i="5"/>
  <c r="BR268" i="5"/>
  <c r="C268" i="5"/>
  <c r="CB268" i="5"/>
  <c r="BR191" i="5"/>
  <c r="BZ191" i="5"/>
  <c r="CE191" i="5"/>
  <c r="CI191" i="5"/>
  <c r="BR192" i="5"/>
  <c r="BZ192" i="5"/>
  <c r="CE192" i="5"/>
  <c r="CI192" i="5"/>
  <c r="BR193" i="5"/>
  <c r="AX193" i="5" s="1"/>
  <c r="BZ193" i="5"/>
  <c r="CE193" i="5"/>
  <c r="CI193" i="5"/>
  <c r="BR194" i="5"/>
  <c r="AX194" i="5" s="1"/>
  <c r="BZ194" i="5"/>
  <c r="CE194" i="5"/>
  <c r="CI194" i="5"/>
  <c r="BR195" i="5"/>
  <c r="BZ195" i="5"/>
  <c r="CE195" i="5"/>
  <c r="CI195" i="5"/>
  <c r="BR196" i="5"/>
  <c r="BZ196" i="5"/>
  <c r="CE196" i="5"/>
  <c r="CI196" i="5"/>
  <c r="BT197" i="5"/>
  <c r="C198" i="5"/>
  <c r="BY198" i="5"/>
  <c r="CD198" i="5"/>
  <c r="C199" i="5"/>
  <c r="BY199" i="5"/>
  <c r="CD199" i="5"/>
  <c r="C200" i="5"/>
  <c r="BY200" i="5"/>
  <c r="CD200" i="5"/>
  <c r="C201" i="5"/>
  <c r="BY201" i="5"/>
  <c r="CD201" i="5"/>
  <c r="C202" i="5"/>
  <c r="BY202" i="5"/>
  <c r="CD202" i="5"/>
  <c r="C203" i="5"/>
  <c r="BY203" i="5"/>
  <c r="CD203" i="5"/>
  <c r="C204" i="5"/>
  <c r="BY204" i="5"/>
  <c r="CD204" i="5"/>
  <c r="C205" i="5"/>
  <c r="BY205" i="5"/>
  <c r="CD205" i="5"/>
  <c r="C206" i="5"/>
  <c r="BY206" i="5"/>
  <c r="CD206" i="5"/>
  <c r="C207" i="5"/>
  <c r="CJ207" i="5"/>
  <c r="BT208" i="5"/>
  <c r="C209" i="5"/>
  <c r="CJ209" i="5"/>
  <c r="BT210" i="5"/>
  <c r="AX210" i="5" s="1"/>
  <c r="C211" i="5"/>
  <c r="BY211" i="5"/>
  <c r="CD211" i="5"/>
  <c r="C212" i="5"/>
  <c r="BY212" i="5"/>
  <c r="CD212" i="5"/>
  <c r="C213" i="5"/>
  <c r="BY213" i="5"/>
  <c r="CD213" i="5"/>
  <c r="C214" i="5"/>
  <c r="BY214" i="5"/>
  <c r="CD214" i="5"/>
  <c r="C215" i="5"/>
  <c r="BY215" i="5"/>
  <c r="CD215" i="5"/>
  <c r="C216" i="5"/>
  <c r="BS216" i="5"/>
  <c r="BW216" i="5"/>
  <c r="CD216" i="5"/>
  <c r="C217" i="5"/>
  <c r="BS217" i="5"/>
  <c r="BW217" i="5"/>
  <c r="CD217" i="5"/>
  <c r="C218" i="5"/>
  <c r="BS218" i="5"/>
  <c r="BW218" i="5"/>
  <c r="CD218" i="5"/>
  <c r="C219" i="5"/>
  <c r="BY219" i="5"/>
  <c r="CD219" i="5"/>
  <c r="C220" i="5"/>
  <c r="BY220" i="5"/>
  <c r="CD220" i="5"/>
  <c r="BS221" i="5"/>
  <c r="AX221" i="5" s="1"/>
  <c r="BY221" i="5"/>
  <c r="BS223" i="5"/>
  <c r="AX223" i="5" s="1"/>
  <c r="BY223" i="5"/>
  <c r="BS225" i="5"/>
  <c r="BY225" i="5"/>
  <c r="BS227" i="5"/>
  <c r="AX227" i="5" s="1"/>
  <c r="BY227" i="5"/>
  <c r="CD237" i="5"/>
  <c r="BT237" i="5"/>
  <c r="AY237" i="5" s="1"/>
  <c r="CD240" i="5"/>
  <c r="BT240" i="5"/>
  <c r="C240" i="5"/>
  <c r="CC245" i="5"/>
  <c r="BR245" i="5"/>
  <c r="CB245" i="5"/>
  <c r="CE245" i="5"/>
  <c r="BU245" i="5"/>
  <c r="BS245" i="5"/>
  <c r="CC248" i="5"/>
  <c r="BS248" i="5"/>
  <c r="CB248" i="5"/>
  <c r="BR248" i="5"/>
  <c r="CC249" i="5"/>
  <c r="BS249" i="5"/>
  <c r="CB249" i="5"/>
  <c r="BR249" i="5"/>
  <c r="CE249" i="5"/>
  <c r="BU249" i="5"/>
  <c r="BT256" i="5"/>
  <c r="C256" i="5"/>
  <c r="CD256" i="5"/>
  <c r="BU265" i="5"/>
  <c r="C265" i="5"/>
  <c r="CE265" i="5"/>
  <c r="CI270" i="5"/>
  <c r="BY270" i="5"/>
  <c r="CH270" i="5"/>
  <c r="BV270" i="5"/>
  <c r="CG270" i="5"/>
  <c r="BX270" i="5"/>
  <c r="CF270" i="5"/>
  <c r="BW270" i="5"/>
  <c r="C272" i="5"/>
  <c r="CD272" i="5"/>
  <c r="BT272" i="5"/>
  <c r="CC349" i="5"/>
  <c r="BR349" i="5"/>
  <c r="BQ349" i="5"/>
  <c r="CB349" i="5"/>
  <c r="CC357" i="5"/>
  <c r="CB357" i="5"/>
  <c r="BQ357" i="5"/>
  <c r="AP357" i="5" s="1"/>
  <c r="BR357" i="5"/>
  <c r="BS207" i="5"/>
  <c r="BS209" i="5"/>
  <c r="CK221" i="5"/>
  <c r="CC221" i="5"/>
  <c r="BX221" i="5"/>
  <c r="BT221" i="5"/>
  <c r="BZ221" i="5"/>
  <c r="CK223" i="5"/>
  <c r="CC223" i="5"/>
  <c r="BX223" i="5"/>
  <c r="BT223" i="5"/>
  <c r="BZ223" i="5"/>
  <c r="CK225" i="5"/>
  <c r="CC225" i="5"/>
  <c r="BX225" i="5"/>
  <c r="BT225" i="5"/>
  <c r="BZ225" i="5"/>
  <c r="CK227" i="5"/>
  <c r="CC227" i="5"/>
  <c r="BX227" i="5"/>
  <c r="BT227" i="5"/>
  <c r="BZ227" i="5"/>
  <c r="CI238" i="5"/>
  <c r="BY238" i="5"/>
  <c r="CH238" i="5"/>
  <c r="BX238" i="5"/>
  <c r="BV238" i="5"/>
  <c r="CI239" i="5"/>
  <c r="BY239" i="5"/>
  <c r="CH239" i="5"/>
  <c r="BX239" i="5"/>
  <c r="CG239" i="5"/>
  <c r="CG247" i="5"/>
  <c r="BW247" i="5"/>
  <c r="CF247" i="5"/>
  <c r="BV247" i="5"/>
  <c r="CI247" i="5"/>
  <c r="BY247" i="5"/>
  <c r="CH247" i="5"/>
  <c r="BX247" i="5"/>
  <c r="C252" i="5"/>
  <c r="CC262" i="5"/>
  <c r="BS262" i="5"/>
  <c r="CB262" i="5"/>
  <c r="BR262" i="5"/>
  <c r="C262" i="5"/>
  <c r="CC263" i="5"/>
  <c r="BS263" i="5"/>
  <c r="CB263" i="5"/>
  <c r="BR263" i="5"/>
  <c r="C263" i="5"/>
  <c r="CE263" i="5"/>
  <c r="BU263" i="5"/>
  <c r="CE272" i="5"/>
  <c r="BU272" i="5"/>
  <c r="BS272" i="5"/>
  <c r="BR272" i="5"/>
  <c r="CE273" i="5"/>
  <c r="BU273" i="5"/>
  <c r="CB273" i="5"/>
  <c r="BS273" i="5"/>
  <c r="C273" i="5"/>
  <c r="BR273" i="5"/>
  <c r="CI274" i="5"/>
  <c r="BY274" i="5"/>
  <c r="CH274" i="5"/>
  <c r="BV274" i="5"/>
  <c r="BX274" i="5"/>
  <c r="CG274" i="5"/>
  <c r="BR302" i="5"/>
  <c r="CC302" i="5"/>
  <c r="CC329" i="5"/>
  <c r="BR329" i="5"/>
  <c r="C329" i="5"/>
  <c r="CC345" i="5"/>
  <c r="BR345" i="5"/>
  <c r="BQ345" i="5"/>
  <c r="CB345" i="5"/>
  <c r="CC348" i="5"/>
  <c r="CB348" i="5"/>
  <c r="BQ348" i="5"/>
  <c r="AN348" i="5" s="1"/>
  <c r="BR348" i="5"/>
  <c r="C230" i="5"/>
  <c r="CD234" i="5"/>
  <c r="BT234" i="5"/>
  <c r="AY234" i="5" s="1"/>
  <c r="CD236" i="5"/>
  <c r="BT236" i="5"/>
  <c r="CD238" i="5"/>
  <c r="BT238" i="5"/>
  <c r="AY238" i="5" s="1"/>
  <c r="CD242" i="5"/>
  <c r="BT242" i="5"/>
  <c r="AY242" i="5" s="1"/>
  <c r="C246" i="5"/>
  <c r="BU246" i="5"/>
  <c r="CC247" i="5"/>
  <c r="BS247" i="5"/>
  <c r="CB247" i="5"/>
  <c r="BR247" i="5"/>
  <c r="AY247" i="5" s="1"/>
  <c r="C250" i="5"/>
  <c r="BU250" i="5"/>
  <c r="CC251" i="5"/>
  <c r="BS251" i="5"/>
  <c r="CB251" i="5"/>
  <c r="BR251" i="5"/>
  <c r="BU254" i="5"/>
  <c r="CE255" i="5"/>
  <c r="BR255" i="5"/>
  <c r="C255" i="5"/>
  <c r="BU260" i="5"/>
  <c r="CC261" i="5"/>
  <c r="BS261" i="5"/>
  <c r="CB261" i="5"/>
  <c r="BR261" i="5"/>
  <c r="C261" i="5"/>
  <c r="CE269" i="5"/>
  <c r="BU269" i="5"/>
  <c r="CB269" i="5"/>
  <c r="BS269" i="5"/>
  <c r="C269" i="5"/>
  <c r="CC269" i="5"/>
  <c r="CI278" i="5"/>
  <c r="BY278" i="5"/>
  <c r="CH278" i="5"/>
  <c r="BV278" i="5"/>
  <c r="CG278" i="5"/>
  <c r="CF278" i="5"/>
  <c r="BW278" i="5"/>
  <c r="CF303" i="5"/>
  <c r="BT303" i="5"/>
  <c r="AW303" i="5" s="1"/>
  <c r="CE303" i="5"/>
  <c r="BW303" i="5"/>
  <c r="CG303" i="5"/>
  <c r="BV303" i="5"/>
  <c r="BU303" i="5"/>
  <c r="BS309" i="5"/>
  <c r="C309" i="5"/>
  <c r="CD309" i="5"/>
  <c r="CC321" i="5"/>
  <c r="BR321" i="5"/>
  <c r="C321" i="5"/>
  <c r="CC322" i="5"/>
  <c r="BR322" i="5"/>
  <c r="C322" i="5"/>
  <c r="CC344" i="5"/>
  <c r="CB344" i="5"/>
  <c r="BQ344" i="5"/>
  <c r="AN344" i="5" s="1"/>
  <c r="BR344" i="5"/>
  <c r="CJ230" i="5"/>
  <c r="BW230" i="5"/>
  <c r="BS230" i="5"/>
  <c r="CD230" i="5"/>
  <c r="CD239" i="5"/>
  <c r="BT239" i="5"/>
  <c r="AY239" i="5" s="1"/>
  <c r="CD243" i="5"/>
  <c r="BT243" i="5"/>
  <c r="AY243" i="5" s="1"/>
  <c r="CC246" i="5"/>
  <c r="BS246" i="5"/>
  <c r="CB246" i="5"/>
  <c r="BR246" i="5"/>
  <c r="C249" i="5"/>
  <c r="CC250" i="5"/>
  <c r="BS250" i="5"/>
  <c r="CB250" i="5"/>
  <c r="BR250" i="5"/>
  <c r="CC254" i="5"/>
  <c r="BS254" i="5"/>
  <c r="CB254" i="5"/>
  <c r="BR254" i="5"/>
  <c r="C254" i="5"/>
  <c r="CE257" i="5"/>
  <c r="BR257" i="5"/>
  <c r="C257" i="5"/>
  <c r="CC260" i="5"/>
  <c r="BS260" i="5"/>
  <c r="CB260" i="5"/>
  <c r="BR260" i="5"/>
  <c r="C260" i="5"/>
  <c r="BU264" i="5"/>
  <c r="C264" i="5"/>
  <c r="BU266" i="5"/>
  <c r="C266" i="5"/>
  <c r="CE275" i="5"/>
  <c r="BU275" i="5"/>
  <c r="BR275" i="5"/>
  <c r="CC275" i="5"/>
  <c r="C275" i="5"/>
  <c r="CB275" i="5"/>
  <c r="CC358" i="5"/>
  <c r="BR358" i="5"/>
  <c r="BQ358" i="5"/>
  <c r="AP358" i="5" s="1"/>
  <c r="CB358" i="5"/>
  <c r="BU256" i="5"/>
  <c r="BU258" i="5"/>
  <c r="AY258" i="5" s="1"/>
  <c r="CE271" i="5"/>
  <c r="BU271" i="5"/>
  <c r="CC271" i="5"/>
  <c r="BT274" i="5"/>
  <c r="CI276" i="5"/>
  <c r="BY276" i="5"/>
  <c r="CF276" i="5"/>
  <c r="BX276" i="5"/>
  <c r="BV276" i="5"/>
  <c r="CD276" i="5"/>
  <c r="BT278" i="5"/>
  <c r="CE284" i="5"/>
  <c r="BT284" i="5"/>
  <c r="CB284" i="5"/>
  <c r="BS284" i="5"/>
  <c r="BR284" i="5"/>
  <c r="AP284" i="5" s="1"/>
  <c r="CE285" i="5"/>
  <c r="BT285" i="5"/>
  <c r="BS285" i="5"/>
  <c r="CD285" i="5"/>
  <c r="BR285" i="5"/>
  <c r="CE286" i="5"/>
  <c r="BT286" i="5"/>
  <c r="CD286" i="5"/>
  <c r="BR286" i="5"/>
  <c r="CC286" i="5"/>
  <c r="BQ286" i="5"/>
  <c r="CC293" i="5"/>
  <c r="C293" i="5"/>
  <c r="BR293" i="5"/>
  <c r="CC297" i="5"/>
  <c r="C297" i="5"/>
  <c r="BR297" i="5"/>
  <c r="BS301" i="5"/>
  <c r="C301" i="5"/>
  <c r="CD301" i="5"/>
  <c r="BR306" i="5"/>
  <c r="CC306" i="5"/>
  <c r="CF307" i="5"/>
  <c r="BT307" i="5"/>
  <c r="AW307" i="5" s="1"/>
  <c r="CE307" i="5"/>
  <c r="BW307" i="5"/>
  <c r="CG307" i="5"/>
  <c r="BV307" i="5"/>
  <c r="BU307" i="5"/>
  <c r="CC323" i="5"/>
  <c r="BR323" i="5"/>
  <c r="C323" i="5"/>
  <c r="CC342" i="5"/>
  <c r="CB342" i="5"/>
  <c r="BQ342" i="5"/>
  <c r="AN342" i="5" s="1"/>
  <c r="CC343" i="5"/>
  <c r="BR343" i="5"/>
  <c r="BQ343" i="5"/>
  <c r="AN343" i="5" s="1"/>
  <c r="CB343" i="5"/>
  <c r="CC346" i="5"/>
  <c r="CB346" i="5"/>
  <c r="BQ346" i="5"/>
  <c r="AN346" i="5" s="1"/>
  <c r="CC347" i="5"/>
  <c r="BR347" i="5"/>
  <c r="BQ347" i="5"/>
  <c r="AN347" i="5" s="1"/>
  <c r="CB347" i="5"/>
  <c r="CC350" i="5"/>
  <c r="CB350" i="5"/>
  <c r="BQ350" i="5"/>
  <c r="AN350" i="5" s="1"/>
  <c r="CC351" i="5"/>
  <c r="BR351" i="5"/>
  <c r="BQ351" i="5"/>
  <c r="CB351" i="5"/>
  <c r="CC359" i="5"/>
  <c r="CB359" i="5"/>
  <c r="BQ359" i="5"/>
  <c r="AP359" i="5" s="1"/>
  <c r="CE270" i="5"/>
  <c r="BU270" i="5"/>
  <c r="AY270" i="5" s="1"/>
  <c r="CC270" i="5"/>
  <c r="BR271" i="5"/>
  <c r="CE274" i="5"/>
  <c r="BU274" i="5"/>
  <c r="AY274" i="5" s="1"/>
  <c r="CC274" i="5"/>
  <c r="CE276" i="5"/>
  <c r="BU276" i="5"/>
  <c r="BS276" i="5"/>
  <c r="AY276" i="5" s="1"/>
  <c r="BW276" i="5"/>
  <c r="CG276" i="5"/>
  <c r="CE277" i="5"/>
  <c r="BU277" i="5"/>
  <c r="AY277" i="5" s="1"/>
  <c r="CB277" i="5"/>
  <c r="CC284" i="5"/>
  <c r="BQ285" i="5"/>
  <c r="BS305" i="5"/>
  <c r="C305" i="5"/>
  <c r="CD305" i="5"/>
  <c r="BQ317" i="5"/>
  <c r="CB317" i="5"/>
  <c r="BQ318" i="5"/>
  <c r="CB318" i="5"/>
  <c r="CC320" i="5"/>
  <c r="BR320" i="5"/>
  <c r="C320" i="5"/>
  <c r="CC324" i="5"/>
  <c r="BR324" i="5"/>
  <c r="C324" i="5"/>
  <c r="CG292" i="5"/>
  <c r="BT292" i="5"/>
  <c r="AW292" i="5" s="1"/>
  <c r="CH292" i="5"/>
  <c r="CE294" i="5"/>
  <c r="BV294" i="5"/>
  <c r="CH294" i="5"/>
  <c r="CG296" i="5"/>
  <c r="BT296" i="5"/>
  <c r="CH296" i="5"/>
  <c r="CE298" i="5"/>
  <c r="BV298" i="5"/>
  <c r="CH298" i="5"/>
  <c r="CG300" i="5"/>
  <c r="BT300" i="5"/>
  <c r="AW300" i="5" s="1"/>
  <c r="CH300" i="5"/>
  <c r="CD303" i="5"/>
  <c r="BR304" i="5"/>
  <c r="CC304" i="5"/>
  <c r="CD307" i="5"/>
  <c r="BR308" i="5"/>
  <c r="CC308" i="5"/>
  <c r="CD314" i="5"/>
  <c r="BT314" i="5"/>
  <c r="AX314" i="5" s="1"/>
  <c r="CG314" i="5"/>
  <c r="BV314" i="5"/>
  <c r="BU314" i="5"/>
  <c r="BQ316" i="5"/>
  <c r="CB316" i="5"/>
  <c r="CE330" i="5"/>
  <c r="BT330" i="5"/>
  <c r="BS330" i="5"/>
  <c r="AL330" i="5" s="1"/>
  <c r="CG336" i="5"/>
  <c r="BV336" i="5"/>
  <c r="B336" i="5"/>
  <c r="CE337" i="5"/>
  <c r="BS337" i="5"/>
  <c r="W337" i="5" s="1"/>
  <c r="CD337" i="5"/>
  <c r="CE278" i="5"/>
  <c r="BU278" i="5"/>
  <c r="AY278" i="5" s="1"/>
  <c r="CC278" i="5"/>
  <c r="BU292" i="5"/>
  <c r="BT294" i="5"/>
  <c r="AW294" i="5" s="1"/>
  <c r="BR295" i="5"/>
  <c r="C295" i="5"/>
  <c r="BU296" i="5"/>
  <c r="BT298" i="5"/>
  <c r="AW298" i="5" s="1"/>
  <c r="BR299" i="5"/>
  <c r="C299" i="5"/>
  <c r="BU300" i="5"/>
  <c r="BQ315" i="5"/>
  <c r="CB315" i="5"/>
  <c r="CG337" i="5"/>
  <c r="BV337" i="5"/>
  <c r="C302" i="5"/>
  <c r="C304" i="5"/>
  <c r="C306" i="5"/>
  <c r="C308" i="5"/>
  <c r="C331" i="5"/>
  <c r="C315" i="5"/>
  <c r="CC315" i="5"/>
  <c r="C316" i="5"/>
  <c r="CC316" i="5"/>
  <c r="C317" i="5"/>
  <c r="CC317" i="5"/>
  <c r="C318" i="5"/>
  <c r="CC318" i="5"/>
  <c r="CC319" i="5"/>
  <c r="C319" i="5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67" i="4"/>
  <c r="B366" i="4"/>
  <c r="B370" i="4" s="1"/>
  <c r="B365" i="4"/>
  <c r="AO360" i="4"/>
  <c r="AN360" i="4"/>
  <c r="AM360" i="4"/>
  <c r="AL360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E360" i="4" s="1"/>
  <c r="C360" i="4" s="1"/>
  <c r="F360" i="4"/>
  <c r="D360" i="4"/>
  <c r="BR359" i="4"/>
  <c r="E359" i="4"/>
  <c r="D359" i="4"/>
  <c r="C359" i="4"/>
  <c r="BR358" i="4"/>
  <c r="E358" i="4"/>
  <c r="D358" i="4"/>
  <c r="C358" i="4"/>
  <c r="BR357" i="4"/>
  <c r="E357" i="4"/>
  <c r="D357" i="4"/>
  <c r="C357" i="4"/>
  <c r="BR351" i="4"/>
  <c r="E351" i="4"/>
  <c r="C351" i="4" s="1"/>
  <c r="D351" i="4"/>
  <c r="E350" i="4"/>
  <c r="C350" i="4" s="1"/>
  <c r="D350" i="4"/>
  <c r="BR349" i="4"/>
  <c r="E349" i="4"/>
  <c r="C349" i="4" s="1"/>
  <c r="D349" i="4"/>
  <c r="E348" i="4"/>
  <c r="C348" i="4" s="1"/>
  <c r="D348" i="4"/>
  <c r="BR347" i="4"/>
  <c r="E347" i="4"/>
  <c r="C347" i="4" s="1"/>
  <c r="D347" i="4"/>
  <c r="E346" i="4"/>
  <c r="C346" i="4" s="1"/>
  <c r="D346" i="4"/>
  <c r="BR345" i="4"/>
  <c r="E345" i="4"/>
  <c r="C345" i="4" s="1"/>
  <c r="D345" i="4"/>
  <c r="E344" i="4"/>
  <c r="C344" i="4" s="1"/>
  <c r="D344" i="4"/>
  <c r="BR343" i="4"/>
  <c r="E343" i="4"/>
  <c r="C343" i="4" s="1"/>
  <c r="D343" i="4"/>
  <c r="E342" i="4"/>
  <c r="C342" i="4" s="1"/>
  <c r="D342" i="4"/>
  <c r="CF337" i="4"/>
  <c r="BU337" i="4"/>
  <c r="D337" i="4"/>
  <c r="C337" i="4"/>
  <c r="CF336" i="4"/>
  <c r="D336" i="4"/>
  <c r="BU336" i="4" s="1"/>
  <c r="C336" i="4"/>
  <c r="CC331" i="4"/>
  <c r="BQ331" i="4"/>
  <c r="E331" i="4"/>
  <c r="CB331" i="4" s="1"/>
  <c r="D331" i="4"/>
  <c r="CC330" i="4"/>
  <c r="BR330" i="4"/>
  <c r="E330" i="4"/>
  <c r="BQ330" i="4" s="1"/>
  <c r="D330" i="4"/>
  <c r="CC329" i="4"/>
  <c r="BQ329" i="4"/>
  <c r="E329" i="4"/>
  <c r="CB329" i="4" s="1"/>
  <c r="D329" i="4"/>
  <c r="CB324" i="4"/>
  <c r="BQ324" i="4"/>
  <c r="E324" i="4"/>
  <c r="D324" i="4"/>
  <c r="CB323" i="4"/>
  <c r="BQ323" i="4"/>
  <c r="E323" i="4"/>
  <c r="D323" i="4"/>
  <c r="CB322" i="4"/>
  <c r="BQ322" i="4"/>
  <c r="E322" i="4"/>
  <c r="D322" i="4"/>
  <c r="CB321" i="4"/>
  <c r="BQ321" i="4"/>
  <c r="E321" i="4"/>
  <c r="D321" i="4"/>
  <c r="CB320" i="4"/>
  <c r="BQ320" i="4"/>
  <c r="E320" i="4"/>
  <c r="D320" i="4"/>
  <c r="E319" i="4"/>
  <c r="D319" i="4"/>
  <c r="CC318" i="4"/>
  <c r="E318" i="4"/>
  <c r="BQ318" i="4" s="1"/>
  <c r="D318" i="4"/>
  <c r="E317" i="4"/>
  <c r="BQ317" i="4" s="1"/>
  <c r="D317" i="4"/>
  <c r="CC316" i="4"/>
  <c r="E316" i="4"/>
  <c r="BQ316" i="4" s="1"/>
  <c r="D316" i="4"/>
  <c r="E315" i="4"/>
  <c r="BQ315" i="4" s="1"/>
  <c r="D315" i="4"/>
  <c r="CF314" i="4"/>
  <c r="CB314" i="4"/>
  <c r="BU314" i="4"/>
  <c r="BQ314" i="4"/>
  <c r="E314" i="4"/>
  <c r="C314" i="4"/>
  <c r="CG314" i="4" s="1"/>
  <c r="CC309" i="4"/>
  <c r="CB309" i="4"/>
  <c r="BR309" i="4"/>
  <c r="BQ309" i="4"/>
  <c r="E309" i="4"/>
  <c r="D309" i="4"/>
  <c r="CB308" i="4"/>
  <c r="BR308" i="4"/>
  <c r="BQ308" i="4"/>
  <c r="E308" i="4"/>
  <c r="CC308" i="4" s="1"/>
  <c r="D308" i="4"/>
  <c r="CC307" i="4"/>
  <c r="CB307" i="4"/>
  <c r="BR307" i="4"/>
  <c r="BQ307" i="4"/>
  <c r="E307" i="4"/>
  <c r="D307" i="4"/>
  <c r="CB306" i="4"/>
  <c r="BR306" i="4"/>
  <c r="BQ306" i="4"/>
  <c r="E306" i="4"/>
  <c r="CC306" i="4" s="1"/>
  <c r="D306" i="4"/>
  <c r="CD305" i="4"/>
  <c r="CC305" i="4"/>
  <c r="CB305" i="4"/>
  <c r="BR305" i="4"/>
  <c r="BQ305" i="4"/>
  <c r="E305" i="4"/>
  <c r="D305" i="4"/>
  <c r="CB304" i="4"/>
  <c r="BR304" i="4"/>
  <c r="BQ304" i="4"/>
  <c r="E304" i="4"/>
  <c r="CC304" i="4" s="1"/>
  <c r="D304" i="4"/>
  <c r="CC303" i="4"/>
  <c r="CB303" i="4"/>
  <c r="BR303" i="4"/>
  <c r="BQ303" i="4"/>
  <c r="E303" i="4"/>
  <c r="D303" i="4"/>
  <c r="CB302" i="4"/>
  <c r="BR302" i="4"/>
  <c r="BQ302" i="4"/>
  <c r="E302" i="4"/>
  <c r="CC302" i="4" s="1"/>
  <c r="D302" i="4"/>
  <c r="CD301" i="4"/>
  <c r="CC301" i="4"/>
  <c r="CB301" i="4"/>
  <c r="BR301" i="4"/>
  <c r="BQ301" i="4"/>
  <c r="E301" i="4"/>
  <c r="D301" i="4"/>
  <c r="CH300" i="4"/>
  <c r="CC300" i="4"/>
  <c r="CB300" i="4"/>
  <c r="BR300" i="4"/>
  <c r="BQ300" i="4"/>
  <c r="E300" i="4"/>
  <c r="C300" i="4"/>
  <c r="CB299" i="4"/>
  <c r="BQ299" i="4"/>
  <c r="E299" i="4"/>
  <c r="CB298" i="4"/>
  <c r="BQ298" i="4"/>
  <c r="E298" i="4"/>
  <c r="CE297" i="4"/>
  <c r="CB297" i="4"/>
  <c r="BW297" i="4"/>
  <c r="BR297" i="4"/>
  <c r="BQ297" i="4"/>
  <c r="E297" i="4"/>
  <c r="CC297" i="4" s="1"/>
  <c r="C297" i="4"/>
  <c r="CF296" i="4"/>
  <c r="CC296" i="4"/>
  <c r="CB296" i="4"/>
  <c r="BW296" i="4"/>
  <c r="BU296" i="4"/>
  <c r="BR296" i="4"/>
  <c r="BQ296" i="4"/>
  <c r="E296" i="4"/>
  <c r="C296" i="4"/>
  <c r="CB295" i="4"/>
  <c r="BQ295" i="4"/>
  <c r="E295" i="4"/>
  <c r="CC294" i="4"/>
  <c r="CB294" i="4"/>
  <c r="BQ294" i="4"/>
  <c r="E294" i="4"/>
  <c r="CG293" i="4"/>
  <c r="CB293" i="4"/>
  <c r="BR293" i="4"/>
  <c r="BQ293" i="4"/>
  <c r="E293" i="4"/>
  <c r="CC293" i="4" s="1"/>
  <c r="C293" i="4"/>
  <c r="CF292" i="4"/>
  <c r="CC292" i="4"/>
  <c r="CB292" i="4"/>
  <c r="BW292" i="4"/>
  <c r="BU292" i="4"/>
  <c r="BR292" i="4"/>
  <c r="BQ292" i="4"/>
  <c r="E292" i="4"/>
  <c r="C292" i="4"/>
  <c r="AV291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 s="1"/>
  <c r="E286" i="4"/>
  <c r="D286" i="4"/>
  <c r="C286" i="4"/>
  <c r="BS285" i="4"/>
  <c r="BQ285" i="4"/>
  <c r="E285" i="4"/>
  <c r="D285" i="4"/>
  <c r="C285" i="4" s="1"/>
  <c r="CD284" i="4"/>
  <c r="BR284" i="4"/>
  <c r="E284" i="4"/>
  <c r="D284" i="4"/>
  <c r="C284" i="4"/>
  <c r="CC283" i="4"/>
  <c r="BQ283" i="4"/>
  <c r="E283" i="4"/>
  <c r="D283" i="4"/>
  <c r="C283" i="4" s="1"/>
  <c r="CF278" i="4"/>
  <c r="BX278" i="4"/>
  <c r="BS278" i="4"/>
  <c r="E278" i="4"/>
  <c r="C278" i="4" s="1"/>
  <c r="D278" i="4"/>
  <c r="CD278" i="4" s="1"/>
  <c r="CB277" i="4"/>
  <c r="BS277" i="4"/>
  <c r="BR277" i="4"/>
  <c r="E277" i="4"/>
  <c r="D277" i="4"/>
  <c r="CD276" i="4"/>
  <c r="CC276" i="4"/>
  <c r="E276" i="4"/>
  <c r="D276" i="4"/>
  <c r="BT276" i="4" s="1"/>
  <c r="C276" i="4"/>
  <c r="CB275" i="4"/>
  <c r="BR275" i="4"/>
  <c r="E275" i="4"/>
  <c r="D275" i="4"/>
  <c r="BT274" i="4"/>
  <c r="E274" i="4"/>
  <c r="D274" i="4"/>
  <c r="CD274" i="4" s="1"/>
  <c r="CD273" i="4"/>
  <c r="CC273" i="4"/>
  <c r="BS273" i="4"/>
  <c r="E273" i="4"/>
  <c r="D273" i="4"/>
  <c r="BT273" i="4" s="1"/>
  <c r="CG272" i="4"/>
  <c r="CD272" i="4"/>
  <c r="CB272" i="4"/>
  <c r="BT272" i="4"/>
  <c r="BR272" i="4"/>
  <c r="E272" i="4"/>
  <c r="BS272" i="4" s="1"/>
  <c r="D272" i="4"/>
  <c r="C272" i="4" s="1"/>
  <c r="CF271" i="4"/>
  <c r="BS271" i="4"/>
  <c r="E271" i="4"/>
  <c r="D271" i="4"/>
  <c r="BT271" i="4" s="1"/>
  <c r="C271" i="4"/>
  <c r="CB270" i="4"/>
  <c r="BS270" i="4"/>
  <c r="BR270" i="4"/>
  <c r="E270" i="4"/>
  <c r="D270" i="4"/>
  <c r="CD269" i="4"/>
  <c r="BS269" i="4"/>
  <c r="E269" i="4"/>
  <c r="D269" i="4"/>
  <c r="BT269" i="4" s="1"/>
  <c r="CD268" i="4"/>
  <c r="BT268" i="4"/>
  <c r="BR268" i="4"/>
  <c r="E268" i="4"/>
  <c r="D268" i="4"/>
  <c r="C268" i="4"/>
  <c r="CD267" i="4"/>
  <c r="CB267" i="4"/>
  <c r="BT267" i="4"/>
  <c r="E267" i="4"/>
  <c r="D267" i="4"/>
  <c r="CD266" i="4"/>
  <c r="BT266" i="4"/>
  <c r="E266" i="4"/>
  <c r="D266" i="4"/>
  <c r="C266" i="4"/>
  <c r="CD265" i="4"/>
  <c r="BX265" i="4"/>
  <c r="BT265" i="4"/>
  <c r="E265" i="4"/>
  <c r="D265" i="4"/>
  <c r="C265" i="4"/>
  <c r="CD264" i="4"/>
  <c r="BT264" i="4"/>
  <c r="E264" i="4"/>
  <c r="D264" i="4"/>
  <c r="CD263" i="4"/>
  <c r="BT263" i="4"/>
  <c r="E263" i="4"/>
  <c r="D263" i="4"/>
  <c r="C263" i="4"/>
  <c r="CD262" i="4"/>
  <c r="CB262" i="4"/>
  <c r="BT262" i="4"/>
  <c r="BR262" i="4"/>
  <c r="E262" i="4"/>
  <c r="D262" i="4"/>
  <c r="C262" i="4"/>
  <c r="CD261" i="4"/>
  <c r="BT261" i="4"/>
  <c r="BR261" i="4"/>
  <c r="E261" i="4"/>
  <c r="D261" i="4"/>
  <c r="CD260" i="4"/>
  <c r="BT260" i="4"/>
  <c r="E260" i="4"/>
  <c r="D260" i="4"/>
  <c r="CF259" i="4"/>
  <c r="CD259" i="4"/>
  <c r="BT259" i="4"/>
  <c r="E259" i="4"/>
  <c r="D259" i="4"/>
  <c r="C259" i="4"/>
  <c r="CD258" i="4"/>
  <c r="BR258" i="4"/>
  <c r="E258" i="4"/>
  <c r="D258" i="4"/>
  <c r="BT258" i="4" s="1"/>
  <c r="CD257" i="4"/>
  <c r="BU257" i="4"/>
  <c r="E257" i="4"/>
  <c r="D257" i="4"/>
  <c r="BT257" i="4" s="1"/>
  <c r="C257" i="4"/>
  <c r="BW257" i="4" s="1"/>
  <c r="CD256" i="4"/>
  <c r="E256" i="4"/>
  <c r="D256" i="4"/>
  <c r="BT256" i="4" s="1"/>
  <c r="CD255" i="4"/>
  <c r="BW255" i="4"/>
  <c r="BU255" i="4"/>
  <c r="BR255" i="4"/>
  <c r="E255" i="4"/>
  <c r="D255" i="4"/>
  <c r="BT255" i="4" s="1"/>
  <c r="C255" i="4"/>
  <c r="CF255" i="4" s="1"/>
  <c r="CD254" i="4"/>
  <c r="CB254" i="4"/>
  <c r="BT254" i="4"/>
  <c r="BR254" i="4"/>
  <c r="E254" i="4"/>
  <c r="D254" i="4"/>
  <c r="C254" i="4"/>
  <c r="CD253" i="4"/>
  <c r="BT253" i="4"/>
  <c r="E253" i="4"/>
  <c r="D253" i="4"/>
  <c r="CD252" i="4"/>
  <c r="BT252" i="4"/>
  <c r="E252" i="4"/>
  <c r="D252" i="4"/>
  <c r="CD251" i="4"/>
  <c r="CB251" i="4"/>
  <c r="BV251" i="4"/>
  <c r="BT251" i="4"/>
  <c r="BR251" i="4"/>
  <c r="E251" i="4"/>
  <c r="D251" i="4"/>
  <c r="C251" i="4"/>
  <c r="CD250" i="4"/>
  <c r="CB250" i="4"/>
  <c r="BT250" i="4"/>
  <c r="BR250" i="4"/>
  <c r="E250" i="4"/>
  <c r="D250" i="4"/>
  <c r="C250" i="4"/>
  <c r="CD249" i="4"/>
  <c r="BT249" i="4"/>
  <c r="E249" i="4"/>
  <c r="D249" i="4"/>
  <c r="CD248" i="4"/>
  <c r="BT248" i="4"/>
  <c r="E248" i="4"/>
  <c r="D248" i="4"/>
  <c r="CD247" i="4"/>
  <c r="CB247" i="4"/>
  <c r="BV247" i="4"/>
  <c r="BT247" i="4"/>
  <c r="BR247" i="4"/>
  <c r="E247" i="4"/>
  <c r="D247" i="4"/>
  <c r="C247" i="4"/>
  <c r="CD246" i="4"/>
  <c r="CB246" i="4"/>
  <c r="BT246" i="4"/>
  <c r="BR246" i="4"/>
  <c r="E246" i="4"/>
  <c r="D246" i="4"/>
  <c r="C246" i="4"/>
  <c r="CD245" i="4"/>
  <c r="CC245" i="4"/>
  <c r="CB245" i="4"/>
  <c r="BS245" i="4"/>
  <c r="BR245" i="4"/>
  <c r="E245" i="4"/>
  <c r="CE245" i="4" s="1"/>
  <c r="C245" i="4"/>
  <c r="CD244" i="4"/>
  <c r="CB244" i="4"/>
  <c r="BT244" i="4"/>
  <c r="E244" i="4"/>
  <c r="D244" i="4"/>
  <c r="CD243" i="4"/>
  <c r="BT243" i="4"/>
  <c r="E243" i="4"/>
  <c r="D243" i="4"/>
  <c r="CB242" i="4"/>
  <c r="BU242" i="4"/>
  <c r="BT242" i="4"/>
  <c r="BR242" i="4"/>
  <c r="E242" i="4"/>
  <c r="CC242" i="4" s="1"/>
  <c r="D242" i="4"/>
  <c r="CD242" i="4" s="1"/>
  <c r="C242" i="4"/>
  <c r="CF241" i="4"/>
  <c r="CE241" i="4"/>
  <c r="CD241" i="4"/>
  <c r="BX241" i="4"/>
  <c r="BT241" i="4"/>
  <c r="BR241" i="4"/>
  <c r="E241" i="4"/>
  <c r="D241" i="4"/>
  <c r="C241" i="4"/>
  <c r="BY241" i="4" s="1"/>
  <c r="CF240" i="4"/>
  <c r="CE240" i="4"/>
  <c r="CD240" i="4"/>
  <c r="BY240" i="4"/>
  <c r="BX240" i="4"/>
  <c r="BT240" i="4"/>
  <c r="BR240" i="4"/>
  <c r="E240" i="4"/>
  <c r="D240" i="4"/>
  <c r="C240" i="4"/>
  <c r="CF239" i="4"/>
  <c r="CE239" i="4"/>
  <c r="CD239" i="4"/>
  <c r="CB239" i="4"/>
  <c r="BY239" i="4"/>
  <c r="BU239" i="4"/>
  <c r="BT239" i="4"/>
  <c r="BR239" i="4"/>
  <c r="E239" i="4"/>
  <c r="CC239" i="4" s="1"/>
  <c r="D239" i="4"/>
  <c r="C239" i="4"/>
  <c r="CF238" i="4"/>
  <c r="CE238" i="4"/>
  <c r="CD238" i="4"/>
  <c r="CB238" i="4"/>
  <c r="BY238" i="4"/>
  <c r="BU238" i="4"/>
  <c r="BT238" i="4"/>
  <c r="BR238" i="4"/>
  <c r="E238" i="4"/>
  <c r="CC238" i="4" s="1"/>
  <c r="D238" i="4"/>
  <c r="C238" i="4"/>
  <c r="CE237" i="4"/>
  <c r="CD237" i="4"/>
  <c r="CB237" i="4"/>
  <c r="BU237" i="4"/>
  <c r="BT237" i="4"/>
  <c r="BR237" i="4"/>
  <c r="E237" i="4"/>
  <c r="CC237" i="4" s="1"/>
  <c r="D237" i="4"/>
  <c r="C237" i="4"/>
  <c r="CE236" i="4"/>
  <c r="CD236" i="4"/>
  <c r="CB236" i="4"/>
  <c r="BU236" i="4"/>
  <c r="BT236" i="4"/>
  <c r="BR236" i="4"/>
  <c r="E236" i="4"/>
  <c r="CC236" i="4" s="1"/>
  <c r="D236" i="4"/>
  <c r="C236" i="4"/>
  <c r="CF234" i="4"/>
  <c r="CE234" i="4"/>
  <c r="CD234" i="4"/>
  <c r="CB234" i="4"/>
  <c r="BY234" i="4"/>
  <c r="BU234" i="4"/>
  <c r="BT234" i="4"/>
  <c r="BR234" i="4"/>
  <c r="E234" i="4"/>
  <c r="CC234" i="4" s="1"/>
  <c r="D234" i="4"/>
  <c r="C234" i="4"/>
  <c r="CK230" i="4"/>
  <c r="CJ230" i="4"/>
  <c r="CH230" i="4"/>
  <c r="CG230" i="4"/>
  <c r="CD230" i="4"/>
  <c r="CC230" i="4"/>
  <c r="BY230" i="4"/>
  <c r="BX230" i="4"/>
  <c r="BW230" i="4"/>
  <c r="BU230" i="4"/>
  <c r="BT230" i="4"/>
  <c r="BS230" i="4"/>
  <c r="BQ230" i="4"/>
  <c r="E230" i="4"/>
  <c r="CB230" i="4" s="1"/>
  <c r="D230" i="4"/>
  <c r="C230" i="4"/>
  <c r="CK229" i="4"/>
  <c r="CJ229" i="4"/>
  <c r="CH229" i="4"/>
  <c r="CD229" i="4"/>
  <c r="CC229" i="4"/>
  <c r="BY229" i="4"/>
  <c r="BX229" i="4"/>
  <c r="BW229" i="4"/>
  <c r="BT229" i="4"/>
  <c r="BS229" i="4"/>
  <c r="BQ229" i="4"/>
  <c r="E229" i="4"/>
  <c r="CB229" i="4" s="1"/>
  <c r="D229" i="4"/>
  <c r="C229" i="4"/>
  <c r="CK228" i="4"/>
  <c r="CJ228" i="4"/>
  <c r="CH228" i="4"/>
  <c r="CG228" i="4"/>
  <c r="CD228" i="4"/>
  <c r="CC228" i="4"/>
  <c r="BY228" i="4"/>
  <c r="BX228" i="4"/>
  <c r="BW228" i="4"/>
  <c r="BU228" i="4"/>
  <c r="BT228" i="4"/>
  <c r="BS228" i="4"/>
  <c r="BQ228" i="4"/>
  <c r="E228" i="4"/>
  <c r="CB228" i="4" s="1"/>
  <c r="D228" i="4"/>
  <c r="C228" i="4"/>
  <c r="CK227" i="4"/>
  <c r="CJ227" i="4"/>
  <c r="CH227" i="4"/>
  <c r="CD227" i="4"/>
  <c r="CC227" i="4"/>
  <c r="BY227" i="4"/>
  <c r="BX227" i="4"/>
  <c r="BW227" i="4"/>
  <c r="BT227" i="4"/>
  <c r="BS227" i="4"/>
  <c r="BQ227" i="4"/>
  <c r="E227" i="4"/>
  <c r="CB227" i="4" s="1"/>
  <c r="D227" i="4"/>
  <c r="C227" i="4"/>
  <c r="CK226" i="4"/>
  <c r="CJ226" i="4"/>
  <c r="CH226" i="4"/>
  <c r="CG226" i="4"/>
  <c r="CD226" i="4"/>
  <c r="CC226" i="4"/>
  <c r="BY226" i="4"/>
  <c r="BX226" i="4"/>
  <c r="BW226" i="4"/>
  <c r="BU226" i="4"/>
  <c r="BT226" i="4"/>
  <c r="BS226" i="4"/>
  <c r="BQ226" i="4"/>
  <c r="E226" i="4"/>
  <c r="CB226" i="4" s="1"/>
  <c r="D226" i="4"/>
  <c r="C226" i="4"/>
  <c r="CK225" i="4"/>
  <c r="CJ225" i="4"/>
  <c r="CH225" i="4"/>
  <c r="CD225" i="4"/>
  <c r="CC225" i="4"/>
  <c r="BY225" i="4"/>
  <c r="BX225" i="4"/>
  <c r="BW225" i="4"/>
  <c r="BT225" i="4"/>
  <c r="BS225" i="4"/>
  <c r="BQ225" i="4"/>
  <c r="E225" i="4"/>
  <c r="CB225" i="4" s="1"/>
  <c r="D225" i="4"/>
  <c r="C225" i="4"/>
  <c r="CK224" i="4"/>
  <c r="CJ224" i="4"/>
  <c r="CH224" i="4"/>
  <c r="CG224" i="4"/>
  <c r="CD224" i="4"/>
  <c r="CC224" i="4"/>
  <c r="BY224" i="4"/>
  <c r="BX224" i="4"/>
  <c r="BW224" i="4"/>
  <c r="BU224" i="4"/>
  <c r="BT224" i="4"/>
  <c r="BS224" i="4"/>
  <c r="BQ224" i="4"/>
  <c r="E224" i="4"/>
  <c r="CB224" i="4" s="1"/>
  <c r="D224" i="4"/>
  <c r="C224" i="4"/>
  <c r="CJ223" i="4"/>
  <c r="CH223" i="4"/>
  <c r="CD223" i="4"/>
  <c r="BY223" i="4"/>
  <c r="BW223" i="4"/>
  <c r="BS223" i="4"/>
  <c r="E223" i="4"/>
  <c r="D223" i="4"/>
  <c r="CJ222" i="4"/>
  <c r="CH222" i="4"/>
  <c r="CG222" i="4"/>
  <c r="CD222" i="4"/>
  <c r="CC222" i="4"/>
  <c r="CB222" i="4"/>
  <c r="BY222" i="4"/>
  <c r="BX222" i="4"/>
  <c r="BW222" i="4"/>
  <c r="BU222" i="4"/>
  <c r="BS222" i="4"/>
  <c r="BQ222" i="4"/>
  <c r="E222" i="4"/>
  <c r="D222" i="4"/>
  <c r="C222" i="4"/>
  <c r="BV222" i="4" s="1"/>
  <c r="CK221" i="4"/>
  <c r="CJ221" i="4"/>
  <c r="CH221" i="4"/>
  <c r="CD221" i="4"/>
  <c r="CC221" i="4"/>
  <c r="BY221" i="4"/>
  <c r="BW221" i="4"/>
  <c r="BT221" i="4"/>
  <c r="BS221" i="4"/>
  <c r="E221" i="4"/>
  <c r="D221" i="4"/>
  <c r="C221" i="4"/>
  <c r="CJ220" i="4"/>
  <c r="CH220" i="4"/>
  <c r="CD220" i="4"/>
  <c r="CB220" i="4"/>
  <c r="BY220" i="4"/>
  <c r="BX220" i="4"/>
  <c r="BW220" i="4"/>
  <c r="BS220" i="4"/>
  <c r="E220" i="4"/>
  <c r="CC220" i="4" s="1"/>
  <c r="D220" i="4"/>
  <c r="CK219" i="4"/>
  <c r="CJ219" i="4"/>
  <c r="CH219" i="4"/>
  <c r="CD219" i="4"/>
  <c r="CC219" i="4"/>
  <c r="BY219" i="4"/>
  <c r="BW219" i="4"/>
  <c r="BT219" i="4"/>
  <c r="BS219" i="4"/>
  <c r="BQ219" i="4"/>
  <c r="E219" i="4"/>
  <c r="D219" i="4"/>
  <c r="C219" i="4"/>
  <c r="CJ218" i="4"/>
  <c r="CH218" i="4"/>
  <c r="CD218" i="4"/>
  <c r="BY218" i="4"/>
  <c r="BW218" i="4"/>
  <c r="BS218" i="4"/>
  <c r="E218" i="4"/>
  <c r="D218" i="4"/>
  <c r="CJ217" i="4"/>
  <c r="CH217" i="4"/>
  <c r="CD217" i="4"/>
  <c r="BY217" i="4"/>
  <c r="BW217" i="4"/>
  <c r="BS217" i="4"/>
  <c r="E217" i="4"/>
  <c r="D217" i="4"/>
  <c r="CJ216" i="4"/>
  <c r="CH216" i="4"/>
  <c r="CD216" i="4"/>
  <c r="BY216" i="4"/>
  <c r="BW216" i="4"/>
  <c r="BS216" i="4"/>
  <c r="E216" i="4"/>
  <c r="D216" i="4"/>
  <c r="C216" i="4"/>
  <c r="CJ215" i="4"/>
  <c r="CH215" i="4"/>
  <c r="CG215" i="4"/>
  <c r="CD215" i="4"/>
  <c r="CC215" i="4"/>
  <c r="CB215" i="4"/>
  <c r="BY215" i="4"/>
  <c r="BX215" i="4"/>
  <c r="BW215" i="4"/>
  <c r="BU215" i="4"/>
  <c r="BS215" i="4"/>
  <c r="BQ215" i="4"/>
  <c r="E215" i="4"/>
  <c r="D215" i="4"/>
  <c r="C215" i="4"/>
  <c r="BV215" i="4" s="1"/>
  <c r="CJ214" i="4"/>
  <c r="CH214" i="4"/>
  <c r="CD214" i="4"/>
  <c r="BY214" i="4"/>
  <c r="BW214" i="4"/>
  <c r="BS214" i="4"/>
  <c r="E214" i="4"/>
  <c r="D214" i="4"/>
  <c r="CJ213" i="4"/>
  <c r="CH213" i="4"/>
  <c r="CD213" i="4"/>
  <c r="CB213" i="4"/>
  <c r="BY213" i="4"/>
  <c r="BX213" i="4"/>
  <c r="BW213" i="4"/>
  <c r="BS213" i="4"/>
  <c r="E213" i="4"/>
  <c r="CC213" i="4" s="1"/>
  <c r="D213" i="4"/>
  <c r="CK212" i="4"/>
  <c r="CJ212" i="4"/>
  <c r="CH212" i="4"/>
  <c r="CD212" i="4"/>
  <c r="BY212" i="4"/>
  <c r="BW212" i="4"/>
  <c r="BT212" i="4"/>
  <c r="BS212" i="4"/>
  <c r="E212" i="4"/>
  <c r="D212" i="4"/>
  <c r="CJ211" i="4"/>
  <c r="CH211" i="4"/>
  <c r="CG211" i="4"/>
  <c r="CD211" i="4"/>
  <c r="CC211" i="4"/>
  <c r="CB211" i="4"/>
  <c r="BY211" i="4"/>
  <c r="BX211" i="4"/>
  <c r="BW211" i="4"/>
  <c r="BU211" i="4"/>
  <c r="BS211" i="4"/>
  <c r="BQ211" i="4"/>
  <c r="E211" i="4"/>
  <c r="D211" i="4"/>
  <c r="C211" i="4"/>
  <c r="BV211" i="4" s="1"/>
  <c r="CK210" i="4"/>
  <c r="CH210" i="4"/>
  <c r="CF210" i="4"/>
  <c r="BX210" i="4"/>
  <c r="BS210" i="4"/>
  <c r="E210" i="4"/>
  <c r="D210" i="4"/>
  <c r="BY210" i="4" s="1"/>
  <c r="C210" i="4"/>
  <c r="CJ209" i="4"/>
  <c r="CI209" i="4"/>
  <c r="CH209" i="4"/>
  <c r="CD209" i="4"/>
  <c r="BY209" i="4"/>
  <c r="BT209" i="4"/>
  <c r="E209" i="4"/>
  <c r="CE209" i="4" s="1"/>
  <c r="D209" i="4"/>
  <c r="BW209" i="4" s="1"/>
  <c r="CK208" i="4"/>
  <c r="CJ208" i="4"/>
  <c r="CH208" i="4"/>
  <c r="CD208" i="4"/>
  <c r="CB208" i="4"/>
  <c r="BW208" i="4"/>
  <c r="BS208" i="4"/>
  <c r="E208" i="4"/>
  <c r="D208" i="4"/>
  <c r="BY208" i="4" s="1"/>
  <c r="C208" i="4"/>
  <c r="CF208" i="4" s="1"/>
  <c r="CJ207" i="4"/>
  <c r="CI207" i="4"/>
  <c r="CH207" i="4"/>
  <c r="CF207" i="4"/>
  <c r="CE207" i="4"/>
  <c r="CD207" i="4"/>
  <c r="BY207" i="4"/>
  <c r="BX207" i="4"/>
  <c r="BV207" i="4"/>
  <c r="BT207" i="4"/>
  <c r="BQ207" i="4"/>
  <c r="E207" i="4"/>
  <c r="D207" i="4"/>
  <c r="BW207" i="4" s="1"/>
  <c r="C207" i="4"/>
  <c r="CG207" i="4" s="1"/>
  <c r="CK206" i="4"/>
  <c r="CH206" i="4"/>
  <c r="CC206" i="4"/>
  <c r="BZ206" i="4"/>
  <c r="BX206" i="4"/>
  <c r="BT206" i="4"/>
  <c r="BR206" i="4"/>
  <c r="E206" i="4"/>
  <c r="BQ206" i="4" s="1"/>
  <c r="D206" i="4"/>
  <c r="CK205" i="4"/>
  <c r="CI205" i="4"/>
  <c r="CE205" i="4"/>
  <c r="CC205" i="4"/>
  <c r="BZ205" i="4"/>
  <c r="BX205" i="4"/>
  <c r="BT205" i="4"/>
  <c r="BR205" i="4"/>
  <c r="E205" i="4"/>
  <c r="CB205" i="4" s="1"/>
  <c r="D205" i="4"/>
  <c r="CK204" i="4"/>
  <c r="CI204" i="4"/>
  <c r="CE204" i="4"/>
  <c r="CC204" i="4"/>
  <c r="BZ204" i="4"/>
  <c r="BX204" i="4"/>
  <c r="BT204" i="4"/>
  <c r="BR204" i="4"/>
  <c r="E204" i="4"/>
  <c r="CB204" i="4" s="1"/>
  <c r="D204" i="4"/>
  <c r="CK203" i="4"/>
  <c r="CI203" i="4"/>
  <c r="CE203" i="4"/>
  <c r="CC203" i="4"/>
  <c r="BZ203" i="4"/>
  <c r="BX203" i="4"/>
  <c r="BT203" i="4"/>
  <c r="BR203" i="4"/>
  <c r="E203" i="4"/>
  <c r="CB203" i="4" s="1"/>
  <c r="D203" i="4"/>
  <c r="CK202" i="4"/>
  <c r="CI202" i="4"/>
  <c r="CE202" i="4"/>
  <c r="CC202" i="4"/>
  <c r="BZ202" i="4"/>
  <c r="BX202" i="4"/>
  <c r="BT202" i="4"/>
  <c r="BR202" i="4"/>
  <c r="E202" i="4"/>
  <c r="CB202" i="4" s="1"/>
  <c r="D202" i="4"/>
  <c r="CK201" i="4"/>
  <c r="CI201" i="4"/>
  <c r="CE201" i="4"/>
  <c r="CC201" i="4"/>
  <c r="BZ201" i="4"/>
  <c r="BX201" i="4"/>
  <c r="BT201" i="4"/>
  <c r="BR201" i="4"/>
  <c r="E201" i="4"/>
  <c r="CB201" i="4" s="1"/>
  <c r="D201" i="4"/>
  <c r="CK200" i="4"/>
  <c r="CI200" i="4"/>
  <c r="CE200" i="4"/>
  <c r="CC200" i="4"/>
  <c r="BZ200" i="4"/>
  <c r="BX200" i="4"/>
  <c r="BT200" i="4"/>
  <c r="BR200" i="4"/>
  <c r="E200" i="4"/>
  <c r="CB200" i="4" s="1"/>
  <c r="D200" i="4"/>
  <c r="CK199" i="4"/>
  <c r="CI199" i="4"/>
  <c r="CE199" i="4"/>
  <c r="CC199" i="4"/>
  <c r="BZ199" i="4"/>
  <c r="BX199" i="4"/>
  <c r="BT199" i="4"/>
  <c r="BR199" i="4"/>
  <c r="E199" i="4"/>
  <c r="CB199" i="4" s="1"/>
  <c r="D199" i="4"/>
  <c r="CK198" i="4"/>
  <c r="CI198" i="4"/>
  <c r="CE198" i="4"/>
  <c r="CC198" i="4"/>
  <c r="BZ198" i="4"/>
  <c r="BX198" i="4"/>
  <c r="BT198" i="4"/>
  <c r="BR198" i="4"/>
  <c r="E198" i="4"/>
  <c r="CB198" i="4" s="1"/>
  <c r="D198" i="4"/>
  <c r="CK197" i="4"/>
  <c r="CI197" i="4"/>
  <c r="CE197" i="4"/>
  <c r="CC197" i="4"/>
  <c r="CB197" i="4"/>
  <c r="BX197" i="4"/>
  <c r="BR197" i="4"/>
  <c r="BQ197" i="4"/>
  <c r="E197" i="4"/>
  <c r="BZ197" i="4" s="1"/>
  <c r="C197" i="4"/>
  <c r="CJ196" i="4"/>
  <c r="CH196" i="4"/>
  <c r="CD196" i="4"/>
  <c r="CB196" i="4"/>
  <c r="BY196" i="4"/>
  <c r="BW196" i="4"/>
  <c r="BS196" i="4"/>
  <c r="E196" i="4"/>
  <c r="D196" i="4"/>
  <c r="C196" i="4"/>
  <c r="CJ195" i="4"/>
  <c r="CH195" i="4"/>
  <c r="CD195" i="4"/>
  <c r="BY195" i="4"/>
  <c r="BW195" i="4"/>
  <c r="BS195" i="4"/>
  <c r="E195" i="4"/>
  <c r="BQ195" i="4" s="1"/>
  <c r="D195" i="4"/>
  <c r="CJ194" i="4"/>
  <c r="CH194" i="4"/>
  <c r="CD194" i="4"/>
  <c r="BY194" i="4"/>
  <c r="BW194" i="4"/>
  <c r="BS194" i="4"/>
  <c r="E194" i="4"/>
  <c r="D194" i="4"/>
  <c r="CJ193" i="4"/>
  <c r="CH193" i="4"/>
  <c r="CD193" i="4"/>
  <c r="CB193" i="4"/>
  <c r="BY193" i="4"/>
  <c r="BW193" i="4"/>
  <c r="BS193" i="4"/>
  <c r="BQ193" i="4"/>
  <c r="E193" i="4"/>
  <c r="D193" i="4"/>
  <c r="C193" i="4"/>
  <c r="CJ192" i="4"/>
  <c r="CH192" i="4"/>
  <c r="CD192" i="4"/>
  <c r="CB192" i="4"/>
  <c r="BY192" i="4"/>
  <c r="BW192" i="4"/>
  <c r="BS192" i="4"/>
  <c r="E192" i="4"/>
  <c r="D192" i="4"/>
  <c r="C192" i="4"/>
  <c r="CF192" i="4" s="1"/>
  <c r="CJ191" i="4"/>
  <c r="CH191" i="4"/>
  <c r="CD191" i="4"/>
  <c r="BY191" i="4"/>
  <c r="BW191" i="4"/>
  <c r="BS191" i="4"/>
  <c r="E191" i="4"/>
  <c r="D191" i="4"/>
  <c r="CJ190" i="4"/>
  <c r="CH190" i="4"/>
  <c r="CD190" i="4"/>
  <c r="BY190" i="4"/>
  <c r="BW190" i="4"/>
  <c r="BS190" i="4"/>
  <c r="E190" i="4"/>
  <c r="CB190" i="4" s="1"/>
  <c r="D190" i="4"/>
  <c r="CJ189" i="4"/>
  <c r="CH189" i="4"/>
  <c r="CD189" i="4"/>
  <c r="CB189" i="4"/>
  <c r="BY189" i="4"/>
  <c r="BW189" i="4"/>
  <c r="BS189" i="4"/>
  <c r="BQ189" i="4"/>
  <c r="E189" i="4"/>
  <c r="D189" i="4"/>
  <c r="C189" i="4"/>
  <c r="BU189" i="4" s="1"/>
  <c r="CJ188" i="4"/>
  <c r="CH188" i="4"/>
  <c r="CD188" i="4"/>
  <c r="CB188" i="4"/>
  <c r="BY188" i="4"/>
  <c r="BW188" i="4"/>
  <c r="BS188" i="4"/>
  <c r="E188" i="4"/>
  <c r="D188" i="4"/>
  <c r="C188" i="4"/>
  <c r="CF188" i="4" s="1"/>
  <c r="CJ186" i="4"/>
  <c r="CH186" i="4"/>
  <c r="CD186" i="4"/>
  <c r="BY186" i="4"/>
  <c r="BW186" i="4"/>
  <c r="BS186" i="4"/>
  <c r="E186" i="4"/>
  <c r="BQ186" i="4" s="1"/>
  <c r="D186" i="4"/>
  <c r="E180" i="4"/>
  <c r="C180" i="4" s="1"/>
  <c r="D180" i="4"/>
  <c r="BQ179" i="4"/>
  <c r="E179" i="4"/>
  <c r="D179" i="4"/>
  <c r="C179" i="4"/>
  <c r="E178" i="4"/>
  <c r="D178" i="4"/>
  <c r="C178" i="4"/>
  <c r="E177" i="4"/>
  <c r="C177" i="4" s="1"/>
  <c r="D177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BR175" i="4"/>
  <c r="E175" i="4"/>
  <c r="D175" i="4"/>
  <c r="C175" i="4" s="1"/>
  <c r="E174" i="4"/>
  <c r="D174" i="4"/>
  <c r="C174" i="4" s="1"/>
  <c r="BR173" i="4"/>
  <c r="E173" i="4"/>
  <c r="E176" i="4" s="1"/>
  <c r="D173" i="4"/>
  <c r="C173" i="4" s="1"/>
  <c r="R168" i="4"/>
  <c r="Q168" i="4"/>
  <c r="P168" i="4"/>
  <c r="P169" i="4" s="1"/>
  <c r="O168" i="4"/>
  <c r="N168" i="4"/>
  <c r="M168" i="4"/>
  <c r="L168" i="4"/>
  <c r="K168" i="4"/>
  <c r="J168" i="4"/>
  <c r="I168" i="4"/>
  <c r="H168" i="4"/>
  <c r="H169" i="4" s="1"/>
  <c r="G168" i="4"/>
  <c r="F168" i="4"/>
  <c r="E167" i="4"/>
  <c r="D167" i="4"/>
  <c r="C167" i="4" s="1"/>
  <c r="BR166" i="4"/>
  <c r="E166" i="4"/>
  <c r="D166" i="4"/>
  <c r="C166" i="4" s="1"/>
  <c r="BR165" i="4"/>
  <c r="E165" i="4"/>
  <c r="D165" i="4"/>
  <c r="C165" i="4" s="1"/>
  <c r="BR164" i="4"/>
  <c r="E164" i="4"/>
  <c r="E168" i="4" s="1"/>
  <c r="D164" i="4"/>
  <c r="C164" i="4" s="1"/>
  <c r="R163" i="4"/>
  <c r="R169" i="4" s="1"/>
  <c r="Q163" i="4"/>
  <c r="Q169" i="4" s="1"/>
  <c r="P163" i="4"/>
  <c r="O163" i="4"/>
  <c r="O169" i="4" s="1"/>
  <c r="N163" i="4"/>
  <c r="N169" i="4" s="1"/>
  <c r="M163" i="4"/>
  <c r="M169" i="4" s="1"/>
  <c r="L163" i="4"/>
  <c r="L169" i="4" s="1"/>
  <c r="K163" i="4"/>
  <c r="K169" i="4" s="1"/>
  <c r="J163" i="4"/>
  <c r="J169" i="4" s="1"/>
  <c r="I163" i="4"/>
  <c r="I169" i="4" s="1"/>
  <c r="H163" i="4"/>
  <c r="G163" i="4"/>
  <c r="G169" i="4" s="1"/>
  <c r="F163" i="4"/>
  <c r="F169" i="4" s="1"/>
  <c r="BR162" i="4"/>
  <c r="E162" i="4"/>
  <c r="D162" i="4"/>
  <c r="C162" i="4" s="1"/>
  <c r="BR161" i="4"/>
  <c r="E161" i="4"/>
  <c r="D161" i="4"/>
  <c r="C161" i="4" s="1"/>
  <c r="E160" i="4"/>
  <c r="E163" i="4" s="1"/>
  <c r="E169" i="4" s="1"/>
  <c r="D160" i="4"/>
  <c r="C160" i="4" s="1"/>
  <c r="M156" i="4"/>
  <c r="I156" i="4"/>
  <c r="O155" i="4"/>
  <c r="N155" i="4"/>
  <c r="N156" i="4" s="1"/>
  <c r="M155" i="4"/>
  <c r="L155" i="4"/>
  <c r="K155" i="4"/>
  <c r="J155" i="4"/>
  <c r="J156" i="4" s="1"/>
  <c r="I155" i="4"/>
  <c r="H155" i="4"/>
  <c r="G155" i="4"/>
  <c r="F155" i="4"/>
  <c r="F156" i="4" s="1"/>
  <c r="BR154" i="4"/>
  <c r="E154" i="4"/>
  <c r="D154" i="4"/>
  <c r="C154" i="4" s="1"/>
  <c r="CC154" i="4" s="1"/>
  <c r="E153" i="4"/>
  <c r="D153" i="4"/>
  <c r="C153" i="4" s="1"/>
  <c r="BR152" i="4"/>
  <c r="E152" i="4"/>
  <c r="D152" i="4"/>
  <c r="C152" i="4" s="1"/>
  <c r="BR151" i="4"/>
  <c r="E151" i="4"/>
  <c r="E155" i="4" s="1"/>
  <c r="D151" i="4"/>
  <c r="C151" i="4" s="1"/>
  <c r="O150" i="4"/>
  <c r="O156" i="4" s="1"/>
  <c r="N150" i="4"/>
  <c r="M150" i="4"/>
  <c r="L150" i="4"/>
  <c r="K150" i="4"/>
  <c r="K156" i="4" s="1"/>
  <c r="J150" i="4"/>
  <c r="I150" i="4"/>
  <c r="H150" i="4"/>
  <c r="G150" i="4"/>
  <c r="G156" i="4" s="1"/>
  <c r="F150" i="4"/>
  <c r="BQ149" i="4"/>
  <c r="E149" i="4"/>
  <c r="D149" i="4"/>
  <c r="C149" i="4"/>
  <c r="E148" i="4"/>
  <c r="D148" i="4"/>
  <c r="C148" i="4"/>
  <c r="E147" i="4"/>
  <c r="E150" i="4" s="1"/>
  <c r="E156" i="4" s="1"/>
  <c r="D147" i="4"/>
  <c r="D150" i="4" s="1"/>
  <c r="E143" i="4"/>
  <c r="C143" i="4" s="1"/>
  <c r="D143" i="4"/>
  <c r="BQ142" i="4"/>
  <c r="E142" i="4"/>
  <c r="D142" i="4"/>
  <c r="C142" i="4"/>
  <c r="E141" i="4"/>
  <c r="D141" i="4"/>
  <c r="C141" i="4"/>
  <c r="E140" i="4"/>
  <c r="C140" i="4" s="1"/>
  <c r="D140" i="4"/>
  <c r="E139" i="4"/>
  <c r="C139" i="4" s="1"/>
  <c r="D139" i="4"/>
  <c r="E134" i="4"/>
  <c r="D134" i="4"/>
  <c r="C134" i="4"/>
  <c r="CC134" i="4" s="1"/>
  <c r="E133" i="4"/>
  <c r="C133" i="4" s="1"/>
  <c r="D133" i="4"/>
  <c r="E132" i="4"/>
  <c r="D132" i="4"/>
  <c r="C132" i="4"/>
  <c r="E131" i="4"/>
  <c r="C131" i="4" s="1"/>
  <c r="D131" i="4"/>
  <c r="E130" i="4"/>
  <c r="D130" i="4"/>
  <c r="C130" i="4"/>
  <c r="E129" i="4"/>
  <c r="C129" i="4" s="1"/>
  <c r="D129" i="4"/>
  <c r="E128" i="4"/>
  <c r="D128" i="4"/>
  <c r="C128" i="4"/>
  <c r="CC128" i="4" s="1"/>
  <c r="E127" i="4"/>
  <c r="C127" i="4" s="1"/>
  <c r="D127" i="4"/>
  <c r="BQ122" i="4"/>
  <c r="E122" i="4"/>
  <c r="D122" i="4"/>
  <c r="C122" i="4"/>
  <c r="CB122" i="4" s="1"/>
  <c r="E121" i="4"/>
  <c r="D121" i="4"/>
  <c r="C121" i="4"/>
  <c r="E120" i="4"/>
  <c r="C120" i="4" s="1"/>
  <c r="D120" i="4"/>
  <c r="E119" i="4"/>
  <c r="C119" i="4" s="1"/>
  <c r="D119" i="4"/>
  <c r="BQ118" i="4"/>
  <c r="E118" i="4"/>
  <c r="D118" i="4"/>
  <c r="C118" i="4"/>
  <c r="E117" i="4"/>
  <c r="D117" i="4"/>
  <c r="C117" i="4"/>
  <c r="E116" i="4"/>
  <c r="C116" i="4" s="1"/>
  <c r="D116" i="4"/>
  <c r="E115" i="4"/>
  <c r="C115" i="4" s="1"/>
  <c r="D115" i="4"/>
  <c r="BQ114" i="4"/>
  <c r="E114" i="4"/>
  <c r="D114" i="4"/>
  <c r="C114" i="4"/>
  <c r="E109" i="4"/>
  <c r="D109" i="4"/>
  <c r="C109" i="4" s="1"/>
  <c r="E108" i="4"/>
  <c r="D108" i="4"/>
  <c r="C108" i="4"/>
  <c r="E107" i="4"/>
  <c r="D107" i="4"/>
  <c r="C107" i="4" s="1"/>
  <c r="M106" i="4"/>
  <c r="L106" i="4"/>
  <c r="K106" i="4"/>
  <c r="J106" i="4"/>
  <c r="I106" i="4"/>
  <c r="E106" i="4" s="1"/>
  <c r="C106" i="4" s="1"/>
  <c r="H106" i="4"/>
  <c r="G106" i="4"/>
  <c r="F106" i="4"/>
  <c r="D106" i="4"/>
  <c r="E101" i="4"/>
  <c r="C101" i="4" s="1"/>
  <c r="D101" i="4"/>
  <c r="BQ100" i="4"/>
  <c r="E100" i="4"/>
  <c r="D100" i="4"/>
  <c r="C100" i="4"/>
  <c r="CB100" i="4" s="1"/>
  <c r="E99" i="4"/>
  <c r="D99" i="4"/>
  <c r="C99" i="4"/>
  <c r="E98" i="4"/>
  <c r="C98" i="4" s="1"/>
  <c r="D98" i="4"/>
  <c r="E93" i="4"/>
  <c r="C93" i="4" s="1"/>
  <c r="D93" i="4"/>
  <c r="BR92" i="4"/>
  <c r="E92" i="4"/>
  <c r="D92" i="4"/>
  <c r="C92" i="4"/>
  <c r="CC92" i="4" s="1"/>
  <c r="E91" i="4"/>
  <c r="C91" i="4" s="1"/>
  <c r="D91" i="4"/>
  <c r="E90" i="4"/>
  <c r="D90" i="4"/>
  <c r="C90" i="4"/>
  <c r="CC90" i="4" s="1"/>
  <c r="C85" i="4"/>
  <c r="CB79" i="4"/>
  <c r="BR79" i="4"/>
  <c r="C79" i="4"/>
  <c r="BQ79" i="4" s="1"/>
  <c r="S79" i="4" s="1"/>
  <c r="CC78" i="4"/>
  <c r="BR78" i="4"/>
  <c r="S78" i="4" s="1"/>
  <c r="BQ78" i="4"/>
  <c r="C78" i="4"/>
  <c r="CB78" i="4" s="1"/>
  <c r="C77" i="4"/>
  <c r="BQ77" i="4" s="1"/>
  <c r="CC76" i="4"/>
  <c r="BR76" i="4"/>
  <c r="BQ76" i="4"/>
  <c r="S76" i="4"/>
  <c r="C76" i="4"/>
  <c r="CB76" i="4" s="1"/>
  <c r="CB75" i="4"/>
  <c r="BR75" i="4"/>
  <c r="C75" i="4"/>
  <c r="BQ75" i="4" s="1"/>
  <c r="S75" i="4" s="1"/>
  <c r="CC74" i="4"/>
  <c r="BR74" i="4"/>
  <c r="S74" i="4" s="1"/>
  <c r="BQ74" i="4"/>
  <c r="C74" i="4"/>
  <c r="CB74" i="4" s="1"/>
  <c r="C73" i="4"/>
  <c r="BQ73" i="4" s="1"/>
  <c r="CC72" i="4"/>
  <c r="BR72" i="4"/>
  <c r="BQ72" i="4"/>
  <c r="S72" i="4"/>
  <c r="C72" i="4"/>
  <c r="CB72" i="4" s="1"/>
  <c r="CB71" i="4"/>
  <c r="BR71" i="4"/>
  <c r="C71" i="4"/>
  <c r="BQ71" i="4" s="1"/>
  <c r="S71" i="4" s="1"/>
  <c r="CC70" i="4"/>
  <c r="BR70" i="4"/>
  <c r="S70" i="4" s="1"/>
  <c r="BQ70" i="4"/>
  <c r="C70" i="4"/>
  <c r="CB70" i="4" s="1"/>
  <c r="C69" i="4"/>
  <c r="BQ69" i="4" s="1"/>
  <c r="CC68" i="4"/>
  <c r="BR68" i="4"/>
  <c r="BQ68" i="4"/>
  <c r="S68" i="4"/>
  <c r="C68" i="4"/>
  <c r="CB68" i="4" s="1"/>
  <c r="CB67" i="4"/>
  <c r="BR67" i="4"/>
  <c r="C67" i="4"/>
  <c r="BQ67" i="4" s="1"/>
  <c r="S67" i="4" s="1"/>
  <c r="CC66" i="4"/>
  <c r="BR66" i="4"/>
  <c r="S66" i="4" s="1"/>
  <c r="BQ66" i="4"/>
  <c r="C66" i="4"/>
  <c r="CB66" i="4" s="1"/>
  <c r="C65" i="4"/>
  <c r="BQ65" i="4" s="1"/>
  <c r="CC64" i="4"/>
  <c r="BR64" i="4"/>
  <c r="BQ64" i="4"/>
  <c r="S64" i="4"/>
  <c r="C64" i="4"/>
  <c r="CB64" i="4" s="1"/>
  <c r="CB63" i="4"/>
  <c r="BR63" i="4"/>
  <c r="C63" i="4"/>
  <c r="BQ63" i="4" s="1"/>
  <c r="S63" i="4" s="1"/>
  <c r="CC62" i="4"/>
  <c r="BR62" i="4"/>
  <c r="S62" i="4" s="1"/>
  <c r="BQ62" i="4"/>
  <c r="C62" i="4"/>
  <c r="CB62" i="4" s="1"/>
  <c r="C61" i="4"/>
  <c r="BQ61" i="4" s="1"/>
  <c r="CC60" i="4"/>
  <c r="BR60" i="4"/>
  <c r="BQ60" i="4"/>
  <c r="S60" i="4"/>
  <c r="C60" i="4"/>
  <c r="CB60" i="4" s="1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 s="1"/>
  <c r="CG55" i="4"/>
  <c r="CE55" i="4"/>
  <c r="CD55" i="4"/>
  <c r="CB55" i="4"/>
  <c r="BU55" i="4"/>
  <c r="BT55" i="4"/>
  <c r="BR55" i="4"/>
  <c r="BQ55" i="4"/>
  <c r="C55" i="4"/>
  <c r="CC55" i="4" s="1"/>
  <c r="CG54" i="4"/>
  <c r="CE54" i="4"/>
  <c r="CD54" i="4"/>
  <c r="CB54" i="4"/>
  <c r="BU54" i="4"/>
  <c r="BT54" i="4"/>
  <c r="BR54" i="4"/>
  <c r="BQ54" i="4"/>
  <c r="C54" i="4"/>
  <c r="CC54" i="4" s="1"/>
  <c r="CG53" i="4"/>
  <c r="CE53" i="4"/>
  <c r="CD53" i="4"/>
  <c r="CB53" i="4"/>
  <c r="BU53" i="4"/>
  <c r="BT53" i="4"/>
  <c r="BR53" i="4"/>
  <c r="BQ53" i="4"/>
  <c r="C53" i="4"/>
  <c r="CC53" i="4" s="1"/>
  <c r="CG52" i="4"/>
  <c r="CE52" i="4"/>
  <c r="CD52" i="4"/>
  <c r="CB52" i="4"/>
  <c r="BU52" i="4"/>
  <c r="BT52" i="4"/>
  <c r="BR52" i="4"/>
  <c r="BQ52" i="4"/>
  <c r="C52" i="4"/>
  <c r="CC52" i="4" s="1"/>
  <c r="CG51" i="4"/>
  <c r="CE51" i="4"/>
  <c r="CD51" i="4"/>
  <c r="CB51" i="4"/>
  <c r="BU51" i="4"/>
  <c r="BT51" i="4"/>
  <c r="BR51" i="4"/>
  <c r="BQ51" i="4"/>
  <c r="C51" i="4"/>
  <c r="CC51" i="4" s="1"/>
  <c r="CG50" i="4"/>
  <c r="CE50" i="4"/>
  <c r="CD50" i="4"/>
  <c r="CB50" i="4"/>
  <c r="BU50" i="4"/>
  <c r="BT50" i="4"/>
  <c r="BR50" i="4"/>
  <c r="BQ50" i="4"/>
  <c r="C50" i="4"/>
  <c r="CC50" i="4" s="1"/>
  <c r="CG49" i="4"/>
  <c r="CE49" i="4"/>
  <c r="CD49" i="4"/>
  <c r="CB49" i="4"/>
  <c r="BU49" i="4"/>
  <c r="BT49" i="4"/>
  <c r="BR49" i="4"/>
  <c r="BQ49" i="4"/>
  <c r="C49" i="4"/>
  <c r="CC49" i="4" s="1"/>
  <c r="CG48" i="4"/>
  <c r="CE48" i="4"/>
  <c r="CD48" i="4"/>
  <c r="CB48" i="4"/>
  <c r="BU48" i="4"/>
  <c r="BT48" i="4"/>
  <c r="BR48" i="4"/>
  <c r="BQ48" i="4"/>
  <c r="C48" i="4"/>
  <c r="CC48" i="4" s="1"/>
  <c r="CG47" i="4"/>
  <c r="CE47" i="4"/>
  <c r="CD47" i="4"/>
  <c r="CB47" i="4"/>
  <c r="BU47" i="4"/>
  <c r="BT47" i="4"/>
  <c r="BR47" i="4"/>
  <c r="BQ47" i="4"/>
  <c r="C47" i="4"/>
  <c r="CC47" i="4" s="1"/>
  <c r="CG46" i="4"/>
  <c r="CE46" i="4"/>
  <c r="CD46" i="4"/>
  <c r="CB46" i="4"/>
  <c r="BU46" i="4"/>
  <c r="BT46" i="4"/>
  <c r="BR46" i="4"/>
  <c r="BQ46" i="4"/>
  <c r="C46" i="4"/>
  <c r="CC46" i="4" s="1"/>
  <c r="CG45" i="4"/>
  <c r="CE45" i="4"/>
  <c r="CD45" i="4"/>
  <c r="CB45" i="4"/>
  <c r="BU45" i="4"/>
  <c r="BT45" i="4"/>
  <c r="BR45" i="4"/>
  <c r="BQ45" i="4"/>
  <c r="C45" i="4"/>
  <c r="CC45" i="4" s="1"/>
  <c r="C44" i="4"/>
  <c r="BQ44" i="4" s="1"/>
  <c r="BS43" i="4"/>
  <c r="C43" i="4"/>
  <c r="CG43" i="4" s="1"/>
  <c r="C42" i="4"/>
  <c r="CG42" i="4" s="1"/>
  <c r="C41" i="4"/>
  <c r="CG41" i="4" s="1"/>
  <c r="C40" i="4"/>
  <c r="CG40" i="4" s="1"/>
  <c r="C39" i="4"/>
  <c r="CG39" i="4" s="1"/>
  <c r="C38" i="4"/>
  <c r="CG38" i="4" s="1"/>
  <c r="C37" i="4"/>
  <c r="CG37" i="4" s="1"/>
  <c r="C36" i="4"/>
  <c r="CG36" i="4" s="1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C35" i="4" s="1"/>
  <c r="E35" i="4"/>
  <c r="D35" i="4"/>
  <c r="CD31" i="4"/>
  <c r="CC31" i="4"/>
  <c r="CB31" i="4"/>
  <c r="BS31" i="4"/>
  <c r="BR31" i="4"/>
  <c r="G31" i="4" s="1"/>
  <c r="BQ31" i="4"/>
  <c r="CD30" i="4"/>
  <c r="CC30" i="4"/>
  <c r="CB30" i="4"/>
  <c r="BS30" i="4"/>
  <c r="BR30" i="4"/>
  <c r="BQ30" i="4"/>
  <c r="G30" i="4" s="1"/>
  <c r="CD29" i="4"/>
  <c r="CC29" i="4"/>
  <c r="CB29" i="4"/>
  <c r="BS29" i="4"/>
  <c r="BR29" i="4"/>
  <c r="BQ29" i="4"/>
  <c r="G29" i="4"/>
  <c r="CD28" i="4"/>
  <c r="CC28" i="4"/>
  <c r="CB28" i="4"/>
  <c r="BS28" i="4"/>
  <c r="G28" i="4" s="1"/>
  <c r="BR28" i="4"/>
  <c r="BQ28" i="4"/>
  <c r="CD27" i="4"/>
  <c r="CC27" i="4"/>
  <c r="CB27" i="4"/>
  <c r="BS27" i="4"/>
  <c r="BR27" i="4"/>
  <c r="G27" i="4" s="1"/>
  <c r="BQ27" i="4"/>
  <c r="CD26" i="4"/>
  <c r="CC26" i="4"/>
  <c r="CB26" i="4"/>
  <c r="BS26" i="4"/>
  <c r="BR26" i="4"/>
  <c r="BQ26" i="4"/>
  <c r="G26" i="4" s="1"/>
  <c r="CD25" i="4"/>
  <c r="CC25" i="4"/>
  <c r="CB25" i="4"/>
  <c r="BS25" i="4"/>
  <c r="BR25" i="4"/>
  <c r="BQ25" i="4"/>
  <c r="G25" i="4"/>
  <c r="CD24" i="4"/>
  <c r="CC24" i="4"/>
  <c r="CB24" i="4"/>
  <c r="BS24" i="4"/>
  <c r="G24" i="4" s="1"/>
  <c r="BR24" i="4"/>
  <c r="BQ24" i="4"/>
  <c r="CD23" i="4"/>
  <c r="CC23" i="4"/>
  <c r="CB23" i="4"/>
  <c r="BS23" i="4"/>
  <c r="BR23" i="4"/>
  <c r="G23" i="4" s="1"/>
  <c r="BQ23" i="4"/>
  <c r="CD22" i="4"/>
  <c r="CC22" i="4"/>
  <c r="CB22" i="4"/>
  <c r="BS22" i="4"/>
  <c r="BR22" i="4"/>
  <c r="BQ22" i="4"/>
  <c r="G22" i="4" s="1"/>
  <c r="CD21" i="4"/>
  <c r="CC21" i="4"/>
  <c r="CB21" i="4"/>
  <c r="BS21" i="4"/>
  <c r="BR21" i="4"/>
  <c r="BQ21" i="4"/>
  <c r="G21" i="4"/>
  <c r="CD20" i="4"/>
  <c r="CC20" i="4"/>
  <c r="CB20" i="4"/>
  <c r="BS20" i="4"/>
  <c r="G20" i="4" s="1"/>
  <c r="BR20" i="4"/>
  <c r="BQ20" i="4"/>
  <c r="CD19" i="4"/>
  <c r="CC19" i="4"/>
  <c r="CB19" i="4"/>
  <c r="BS19" i="4"/>
  <c r="BR19" i="4"/>
  <c r="G19" i="4" s="1"/>
  <c r="BQ19" i="4"/>
  <c r="CD18" i="4"/>
  <c r="CC18" i="4"/>
  <c r="CB18" i="4"/>
  <c r="BS18" i="4"/>
  <c r="BR18" i="4"/>
  <c r="BQ18" i="4"/>
  <c r="G18" i="4" s="1"/>
  <c r="CF14" i="4"/>
  <c r="CE14" i="4"/>
  <c r="CD14" i="4"/>
  <c r="CB14" i="4"/>
  <c r="BU14" i="4"/>
  <c r="BT14" i="4"/>
  <c r="BR14" i="4"/>
  <c r="BQ14" i="4"/>
  <c r="C14" i="4"/>
  <c r="CC14" i="4" s="1"/>
  <c r="CF13" i="4"/>
  <c r="CE13" i="4"/>
  <c r="CD13" i="4"/>
  <c r="CB13" i="4"/>
  <c r="BU13" i="4"/>
  <c r="BT13" i="4"/>
  <c r="BR13" i="4"/>
  <c r="BQ13" i="4"/>
  <c r="C13" i="4"/>
  <c r="CC13" i="4" s="1"/>
  <c r="CF12" i="4"/>
  <c r="CE12" i="4"/>
  <c r="CD12" i="4"/>
  <c r="CB12" i="4"/>
  <c r="BU12" i="4"/>
  <c r="BT12" i="4"/>
  <c r="BR12" i="4"/>
  <c r="BQ12" i="4"/>
  <c r="C12" i="4"/>
  <c r="CC12" i="4" s="1"/>
  <c r="CF11" i="4"/>
  <c r="CE11" i="4"/>
  <c r="CD11" i="4"/>
  <c r="CB11" i="4"/>
  <c r="BU11" i="4"/>
  <c r="BT11" i="4"/>
  <c r="BR11" i="4"/>
  <c r="BQ11" i="4"/>
  <c r="C11" i="4"/>
  <c r="A5" i="4"/>
  <c r="A4" i="4"/>
  <c r="A3" i="4"/>
  <c r="A2" i="4"/>
  <c r="AX322" i="6" l="1"/>
  <c r="AW293" i="6"/>
  <c r="AX320" i="6"/>
  <c r="AY276" i="6"/>
  <c r="W337" i="6"/>
  <c r="AX324" i="6"/>
  <c r="AL331" i="6"/>
  <c r="AX319" i="6"/>
  <c r="W336" i="6"/>
  <c r="C156" i="6"/>
  <c r="A400" i="6" s="1"/>
  <c r="CD317" i="5"/>
  <c r="BU317" i="5"/>
  <c r="BS317" i="5"/>
  <c r="AX317" i="5" s="1"/>
  <c r="CG317" i="5"/>
  <c r="BT317" i="5"/>
  <c r="CF317" i="5"/>
  <c r="CE317" i="5"/>
  <c r="BV317" i="5"/>
  <c r="CD315" i="5"/>
  <c r="BU315" i="5"/>
  <c r="BS315" i="5"/>
  <c r="AX315" i="5" s="1"/>
  <c r="CG315" i="5"/>
  <c r="CE315" i="5"/>
  <c r="BV315" i="5"/>
  <c r="CF315" i="5"/>
  <c r="BT315" i="5"/>
  <c r="CH304" i="5"/>
  <c r="BV304" i="5"/>
  <c r="CG304" i="5"/>
  <c r="BU304" i="5"/>
  <c r="BW304" i="5"/>
  <c r="CF304" i="5"/>
  <c r="BT304" i="5"/>
  <c r="AW304" i="5" s="1"/>
  <c r="CE304" i="5"/>
  <c r="CG261" i="5"/>
  <c r="BW261" i="5"/>
  <c r="CF261" i="5"/>
  <c r="BV261" i="5"/>
  <c r="CI261" i="5"/>
  <c r="BY261" i="5"/>
  <c r="CH261" i="5"/>
  <c r="BX261" i="5"/>
  <c r="BV219" i="5"/>
  <c r="BU219" i="5"/>
  <c r="AX219" i="5" s="1"/>
  <c r="CG219" i="5"/>
  <c r="CF219" i="5"/>
  <c r="CG218" i="5"/>
  <c r="BV218" i="5"/>
  <c r="CF218" i="5"/>
  <c r="BU218" i="5"/>
  <c r="CF216" i="5"/>
  <c r="BU216" i="5"/>
  <c r="AX216" i="5" s="1"/>
  <c r="CG216" i="5"/>
  <c r="BV216" i="5"/>
  <c r="BV206" i="5"/>
  <c r="BU206" i="5"/>
  <c r="AX206" i="5" s="1"/>
  <c r="CF206" i="5"/>
  <c r="CG206" i="5"/>
  <c r="CI244" i="5"/>
  <c r="BY244" i="5"/>
  <c r="CH244" i="5"/>
  <c r="BX244" i="5"/>
  <c r="CG244" i="5"/>
  <c r="CF244" i="5"/>
  <c r="BW244" i="5"/>
  <c r="BV244" i="5"/>
  <c r="AY244" i="5" s="1"/>
  <c r="CG228" i="5"/>
  <c r="BV228" i="5"/>
  <c r="AX228" i="5" s="1"/>
  <c r="CF228" i="5"/>
  <c r="BU228" i="5"/>
  <c r="CG224" i="5"/>
  <c r="BV224" i="5"/>
  <c r="CF224" i="5"/>
  <c r="BU224" i="5"/>
  <c r="AX199" i="5"/>
  <c r="BT336" i="5"/>
  <c r="CE336" i="5"/>
  <c r="BS336" i="5"/>
  <c r="CD336" i="5"/>
  <c r="CF305" i="5"/>
  <c r="BT305" i="5"/>
  <c r="CE305" i="5"/>
  <c r="BW305" i="5"/>
  <c r="CH305" i="5"/>
  <c r="BU305" i="5"/>
  <c r="BV305" i="5"/>
  <c r="CG305" i="5"/>
  <c r="CH293" i="5"/>
  <c r="BU293" i="5"/>
  <c r="CE293" i="5"/>
  <c r="BT293" i="5"/>
  <c r="CF293" i="5"/>
  <c r="BV293" i="5"/>
  <c r="CG293" i="5"/>
  <c r="BW293" i="5"/>
  <c r="CG266" i="5"/>
  <c r="BY266" i="5"/>
  <c r="CF266" i="5"/>
  <c r="BX266" i="5"/>
  <c r="CI266" i="5"/>
  <c r="BW266" i="5"/>
  <c r="CH266" i="5"/>
  <c r="BV266" i="5"/>
  <c r="AY266" i="5" s="1"/>
  <c r="CG260" i="5"/>
  <c r="BW260" i="5"/>
  <c r="CF260" i="5"/>
  <c r="BV260" i="5"/>
  <c r="AY260" i="5" s="1"/>
  <c r="CH260" i="5"/>
  <c r="BX260" i="5"/>
  <c r="CI260" i="5"/>
  <c r="BY260" i="5"/>
  <c r="CG321" i="5"/>
  <c r="BT321" i="5"/>
  <c r="CF321" i="5"/>
  <c r="BV321" i="5"/>
  <c r="CE321" i="5"/>
  <c r="BU321" i="5"/>
  <c r="CD321" i="5"/>
  <c r="BS321" i="5"/>
  <c r="AX321" i="5" s="1"/>
  <c r="AY261" i="5"/>
  <c r="AY236" i="5"/>
  <c r="CF230" i="5"/>
  <c r="BV230" i="5"/>
  <c r="BU230" i="5"/>
  <c r="AX230" i="5" s="1"/>
  <c r="CG230" i="5"/>
  <c r="BV213" i="5"/>
  <c r="BU213" i="5"/>
  <c r="CG213" i="5"/>
  <c r="CF213" i="5"/>
  <c r="CG207" i="5"/>
  <c r="CF207" i="5"/>
  <c r="BV207" i="5"/>
  <c r="AX207" i="5" s="1"/>
  <c r="BU207" i="5"/>
  <c r="BV203" i="5"/>
  <c r="BU203" i="5"/>
  <c r="AX203" i="5" s="1"/>
  <c r="CG203" i="5"/>
  <c r="CF203" i="5"/>
  <c r="BV199" i="5"/>
  <c r="BU199" i="5"/>
  <c r="CG199" i="5"/>
  <c r="CF199" i="5"/>
  <c r="AX196" i="5"/>
  <c r="AX192" i="5"/>
  <c r="BV186" i="5"/>
  <c r="AX186" i="5" s="1"/>
  <c r="CF186" i="5"/>
  <c r="CG186" i="5"/>
  <c r="BU186" i="5"/>
  <c r="BQ162" i="5"/>
  <c r="S162" i="5" s="1"/>
  <c r="CB162" i="5"/>
  <c r="BR162" i="5"/>
  <c r="CC162" i="5"/>
  <c r="V53" i="5"/>
  <c r="V49" i="5"/>
  <c r="V47" i="5"/>
  <c r="V43" i="5"/>
  <c r="V39" i="5"/>
  <c r="V37" i="5"/>
  <c r="CI241" i="5"/>
  <c r="BY241" i="5"/>
  <c r="CH241" i="5"/>
  <c r="BX241" i="5"/>
  <c r="CF241" i="5"/>
  <c r="BW241" i="5"/>
  <c r="BV241" i="5"/>
  <c r="AY241" i="5" s="1"/>
  <c r="CG241" i="5"/>
  <c r="CG226" i="5"/>
  <c r="BV226" i="5"/>
  <c r="CF226" i="5"/>
  <c r="BU226" i="5"/>
  <c r="CG253" i="5"/>
  <c r="BW253" i="5"/>
  <c r="CF253" i="5"/>
  <c r="BV253" i="5"/>
  <c r="CI253" i="5"/>
  <c r="BX253" i="5"/>
  <c r="CH253" i="5"/>
  <c r="BY253" i="5"/>
  <c r="AN129" i="5"/>
  <c r="BR91" i="5"/>
  <c r="CC91" i="5"/>
  <c r="BQ91" i="5"/>
  <c r="CB91" i="5"/>
  <c r="B400" i="5" s="1"/>
  <c r="S13" i="5"/>
  <c r="S164" i="5"/>
  <c r="BR92" i="5"/>
  <c r="CC92" i="5"/>
  <c r="BQ92" i="5"/>
  <c r="AF92" i="5" s="1"/>
  <c r="CB92" i="5"/>
  <c r="S12" i="5"/>
  <c r="CD318" i="5"/>
  <c r="BU318" i="5"/>
  <c r="BS318" i="5"/>
  <c r="AX318" i="5" s="1"/>
  <c r="CG318" i="5"/>
  <c r="BV318" i="5"/>
  <c r="BT318" i="5"/>
  <c r="CF318" i="5"/>
  <c r="CE318" i="5"/>
  <c r="CD316" i="5"/>
  <c r="BU316" i="5"/>
  <c r="BS316" i="5"/>
  <c r="AX316" i="5" s="1"/>
  <c r="CG316" i="5"/>
  <c r="CF316" i="5"/>
  <c r="CE316" i="5"/>
  <c r="BV316" i="5"/>
  <c r="BT316" i="5"/>
  <c r="CH308" i="5"/>
  <c r="BV308" i="5"/>
  <c r="CG308" i="5"/>
  <c r="BU308" i="5"/>
  <c r="BW308" i="5"/>
  <c r="CF308" i="5"/>
  <c r="BT308" i="5"/>
  <c r="AW308" i="5" s="1"/>
  <c r="CE308" i="5"/>
  <c r="AW296" i="5"/>
  <c r="CG324" i="5"/>
  <c r="BT324" i="5"/>
  <c r="AX324" i="5" s="1"/>
  <c r="CF324" i="5"/>
  <c r="BV324" i="5"/>
  <c r="CE324" i="5"/>
  <c r="BU324" i="5"/>
  <c r="CD324" i="5"/>
  <c r="BS324" i="5"/>
  <c r="AN351" i="5"/>
  <c r="CG323" i="5"/>
  <c r="BT323" i="5"/>
  <c r="CF323" i="5"/>
  <c r="BV323" i="5"/>
  <c r="CE323" i="5"/>
  <c r="BU323" i="5"/>
  <c r="CD323" i="5"/>
  <c r="BS323" i="5"/>
  <c r="AX323" i="5" s="1"/>
  <c r="CH297" i="5"/>
  <c r="BU297" i="5"/>
  <c r="CE297" i="5"/>
  <c r="BT297" i="5"/>
  <c r="AW297" i="5" s="1"/>
  <c r="CF297" i="5"/>
  <c r="BV297" i="5"/>
  <c r="CG297" i="5"/>
  <c r="BW297" i="5"/>
  <c r="CI275" i="5"/>
  <c r="BY275" i="5"/>
  <c r="BW275" i="5"/>
  <c r="CF275" i="5"/>
  <c r="BV275" i="5"/>
  <c r="AY275" i="5" s="1"/>
  <c r="BX275" i="5"/>
  <c r="CH275" i="5"/>
  <c r="CG275" i="5"/>
  <c r="CG254" i="5"/>
  <c r="BW254" i="5"/>
  <c r="AY254" i="5" s="1"/>
  <c r="CF254" i="5"/>
  <c r="BV254" i="5"/>
  <c r="CH254" i="5"/>
  <c r="BX254" i="5"/>
  <c r="CI254" i="5"/>
  <c r="BY254" i="5"/>
  <c r="CG322" i="5"/>
  <c r="BT322" i="5"/>
  <c r="CF322" i="5"/>
  <c r="BV322" i="5"/>
  <c r="CE322" i="5"/>
  <c r="BU322" i="5"/>
  <c r="CD322" i="5"/>
  <c r="BS322" i="5"/>
  <c r="CF309" i="5"/>
  <c r="BT309" i="5"/>
  <c r="AW309" i="5" s="1"/>
  <c r="CH309" i="5"/>
  <c r="BU309" i="5"/>
  <c r="CG309" i="5"/>
  <c r="CE309" i="5"/>
  <c r="BW309" i="5"/>
  <c r="BV309" i="5"/>
  <c r="CG246" i="5"/>
  <c r="BW246" i="5"/>
  <c r="CF246" i="5"/>
  <c r="BV246" i="5"/>
  <c r="CH246" i="5"/>
  <c r="BX246" i="5"/>
  <c r="CI246" i="5"/>
  <c r="BY246" i="5"/>
  <c r="CE329" i="5"/>
  <c r="BT329" i="5"/>
  <c r="BS329" i="5"/>
  <c r="CD329" i="5"/>
  <c r="CG263" i="5"/>
  <c r="BW263" i="5"/>
  <c r="CF263" i="5"/>
  <c r="BV263" i="5"/>
  <c r="AY263" i="5" s="1"/>
  <c r="BY263" i="5"/>
  <c r="CI263" i="5"/>
  <c r="BX263" i="5"/>
  <c r="CH263" i="5"/>
  <c r="CG256" i="5"/>
  <c r="BV256" i="5"/>
  <c r="AY256" i="5" s="1"/>
  <c r="CF256" i="5"/>
  <c r="BY256" i="5"/>
  <c r="BX256" i="5"/>
  <c r="BW256" i="5"/>
  <c r="CI256" i="5"/>
  <c r="CH256" i="5"/>
  <c r="AY248" i="5"/>
  <c r="AY245" i="5"/>
  <c r="BV214" i="5"/>
  <c r="BU214" i="5"/>
  <c r="AX214" i="5" s="1"/>
  <c r="CF214" i="5"/>
  <c r="CG214" i="5"/>
  <c r="CG209" i="5"/>
  <c r="CF209" i="5"/>
  <c r="BV209" i="5"/>
  <c r="BU209" i="5"/>
  <c r="BV204" i="5"/>
  <c r="BU204" i="5"/>
  <c r="CG204" i="5"/>
  <c r="CF204" i="5"/>
  <c r="BV200" i="5"/>
  <c r="BU200" i="5"/>
  <c r="AX200" i="5" s="1"/>
  <c r="CG200" i="5"/>
  <c r="CF200" i="5"/>
  <c r="C163" i="5"/>
  <c r="C169" i="5" s="1"/>
  <c r="BQ160" i="5"/>
  <c r="S160" i="5" s="1"/>
  <c r="CB160" i="5"/>
  <c r="BR160" i="5"/>
  <c r="CC160" i="5"/>
  <c r="AX204" i="5"/>
  <c r="P151" i="5"/>
  <c r="AX226" i="5"/>
  <c r="AX224" i="5"/>
  <c r="BQ167" i="5"/>
  <c r="S167" i="5" s="1"/>
  <c r="CC167" i="5"/>
  <c r="CB167" i="5"/>
  <c r="BR167" i="5"/>
  <c r="CG259" i="5"/>
  <c r="BW259" i="5"/>
  <c r="CF259" i="5"/>
  <c r="BV259" i="5"/>
  <c r="AY259" i="5" s="1"/>
  <c r="CH259" i="5"/>
  <c r="BX259" i="5"/>
  <c r="CI259" i="5"/>
  <c r="BY259" i="5"/>
  <c r="CF229" i="5"/>
  <c r="BV229" i="5"/>
  <c r="CG229" i="5"/>
  <c r="BU229" i="5"/>
  <c r="AX229" i="5" s="1"/>
  <c r="AY253" i="5"/>
  <c r="CC147" i="5"/>
  <c r="CB147" i="5"/>
  <c r="BR147" i="5"/>
  <c r="BQ147" i="5"/>
  <c r="C150" i="5"/>
  <c r="C156" i="5" s="1"/>
  <c r="CC140" i="5"/>
  <c r="CB140" i="5"/>
  <c r="BQ140" i="5"/>
  <c r="AS140" i="5" s="1"/>
  <c r="BR140" i="5"/>
  <c r="CC120" i="5"/>
  <c r="CB120" i="5"/>
  <c r="BQ120" i="5"/>
  <c r="AJ120" i="5" s="1"/>
  <c r="BR120" i="5"/>
  <c r="CC116" i="5"/>
  <c r="CB116" i="5"/>
  <c r="BQ116" i="5"/>
  <c r="AJ116" i="5" s="1"/>
  <c r="BR116" i="5"/>
  <c r="P149" i="5"/>
  <c r="AJ122" i="5"/>
  <c r="AJ114" i="5"/>
  <c r="AF101" i="5"/>
  <c r="A400" i="5"/>
  <c r="AF90" i="5"/>
  <c r="AY246" i="5"/>
  <c r="CG250" i="5"/>
  <c r="BW250" i="5"/>
  <c r="CF250" i="5"/>
  <c r="BV250" i="5"/>
  <c r="CH250" i="5"/>
  <c r="BX250" i="5"/>
  <c r="BY250" i="5"/>
  <c r="CI250" i="5"/>
  <c r="CG252" i="5"/>
  <c r="BW252" i="5"/>
  <c r="CF252" i="5"/>
  <c r="BV252" i="5"/>
  <c r="CI252" i="5"/>
  <c r="BY252" i="5"/>
  <c r="BX252" i="5"/>
  <c r="CH252" i="5"/>
  <c r="CI240" i="5"/>
  <c r="BY240" i="5"/>
  <c r="CH240" i="5"/>
  <c r="BX240" i="5"/>
  <c r="CG240" i="5"/>
  <c r="CF240" i="5"/>
  <c r="BW240" i="5"/>
  <c r="AY240" i="5" s="1"/>
  <c r="BV240" i="5"/>
  <c r="CG217" i="5"/>
  <c r="BV217" i="5"/>
  <c r="CF217" i="5"/>
  <c r="BU217" i="5"/>
  <c r="BV212" i="5"/>
  <c r="BU212" i="5"/>
  <c r="CG212" i="5"/>
  <c r="CF212" i="5"/>
  <c r="BV202" i="5"/>
  <c r="BU202" i="5"/>
  <c r="AX202" i="5" s="1"/>
  <c r="CF202" i="5"/>
  <c r="CG202" i="5"/>
  <c r="BV198" i="5"/>
  <c r="BU198" i="5"/>
  <c r="CF198" i="5"/>
  <c r="CG198" i="5"/>
  <c r="C176" i="5"/>
  <c r="BQ173" i="5"/>
  <c r="R173" i="5" s="1"/>
  <c r="CB173" i="5"/>
  <c r="BR173" i="5"/>
  <c r="CC173" i="5"/>
  <c r="CE331" i="5"/>
  <c r="BT331" i="5"/>
  <c r="BS331" i="5"/>
  <c r="CD331" i="5"/>
  <c r="CH302" i="5"/>
  <c r="BV302" i="5"/>
  <c r="CG302" i="5"/>
  <c r="BU302" i="5"/>
  <c r="CE302" i="5"/>
  <c r="BW302" i="5"/>
  <c r="BT302" i="5"/>
  <c r="CF302" i="5"/>
  <c r="CG320" i="5"/>
  <c r="BT320" i="5"/>
  <c r="CF320" i="5"/>
  <c r="BV320" i="5"/>
  <c r="CE320" i="5"/>
  <c r="BU320" i="5"/>
  <c r="CD320" i="5"/>
  <c r="BS320" i="5"/>
  <c r="AX320" i="5" s="1"/>
  <c r="AP285" i="5"/>
  <c r="CI272" i="5"/>
  <c r="BY272" i="5"/>
  <c r="CF272" i="5"/>
  <c r="BX272" i="5"/>
  <c r="BW272" i="5"/>
  <c r="CH272" i="5"/>
  <c r="BV272" i="5"/>
  <c r="AY272" i="5" s="1"/>
  <c r="CG272" i="5"/>
  <c r="BV220" i="5"/>
  <c r="BU220" i="5"/>
  <c r="AX220" i="5" s="1"/>
  <c r="CF220" i="5"/>
  <c r="CG220" i="5"/>
  <c r="AX195" i="5"/>
  <c r="AX191" i="5"/>
  <c r="AY252" i="5"/>
  <c r="AX198" i="5"/>
  <c r="V55" i="5"/>
  <c r="V51" i="5"/>
  <c r="V45" i="5"/>
  <c r="V41" i="5"/>
  <c r="AX212" i="5"/>
  <c r="CG319" i="5"/>
  <c r="BS319" i="5"/>
  <c r="CF319" i="5"/>
  <c r="BU319" i="5"/>
  <c r="CE319" i="5"/>
  <c r="BT319" i="5"/>
  <c r="CD319" i="5"/>
  <c r="BV319" i="5"/>
  <c r="CH306" i="5"/>
  <c r="BV306" i="5"/>
  <c r="CG306" i="5"/>
  <c r="BU306" i="5"/>
  <c r="CE306" i="5"/>
  <c r="BW306" i="5"/>
  <c r="BT306" i="5"/>
  <c r="AW306" i="5" s="1"/>
  <c r="CF306" i="5"/>
  <c r="CF299" i="5"/>
  <c r="BW299" i="5"/>
  <c r="CE299" i="5"/>
  <c r="BU299" i="5"/>
  <c r="BT299" i="5"/>
  <c r="AW299" i="5" s="1"/>
  <c r="CH299" i="5"/>
  <c r="BV299" i="5"/>
  <c r="CG299" i="5"/>
  <c r="CF295" i="5"/>
  <c r="BW295" i="5"/>
  <c r="CE295" i="5"/>
  <c r="BU295" i="5"/>
  <c r="BT295" i="5"/>
  <c r="AW295" i="5" s="1"/>
  <c r="CH295" i="5"/>
  <c r="BV295" i="5"/>
  <c r="CG295" i="5"/>
  <c r="CF301" i="5"/>
  <c r="BT301" i="5"/>
  <c r="AW301" i="5" s="1"/>
  <c r="CE301" i="5"/>
  <c r="BW301" i="5"/>
  <c r="CH301" i="5"/>
  <c r="CG301" i="5"/>
  <c r="BV301" i="5"/>
  <c r="BU301" i="5"/>
  <c r="AP286" i="5"/>
  <c r="CG264" i="5"/>
  <c r="BY264" i="5"/>
  <c r="CF264" i="5"/>
  <c r="BX264" i="5"/>
  <c r="CI264" i="5"/>
  <c r="BW264" i="5"/>
  <c r="AY264" i="5" s="1"/>
  <c r="CH264" i="5"/>
  <c r="BV264" i="5"/>
  <c r="CI257" i="5"/>
  <c r="BX257" i="5"/>
  <c r="CH257" i="5"/>
  <c r="BW257" i="5"/>
  <c r="CG257" i="5"/>
  <c r="BY257" i="5"/>
  <c r="CF257" i="5"/>
  <c r="BV257" i="5"/>
  <c r="AY257" i="5" s="1"/>
  <c r="AY250" i="5"/>
  <c r="CG249" i="5"/>
  <c r="BW249" i="5"/>
  <c r="CF249" i="5"/>
  <c r="BV249" i="5"/>
  <c r="AY249" i="5" s="1"/>
  <c r="BY249" i="5"/>
  <c r="BX249" i="5"/>
  <c r="CI249" i="5"/>
  <c r="CH249" i="5"/>
  <c r="CI269" i="5"/>
  <c r="BY269" i="5"/>
  <c r="CG269" i="5"/>
  <c r="CF269" i="5"/>
  <c r="BX269" i="5"/>
  <c r="BW269" i="5"/>
  <c r="BV269" i="5"/>
  <c r="AY269" i="5" s="1"/>
  <c r="CH269" i="5"/>
  <c r="CI255" i="5"/>
  <c r="BX255" i="5"/>
  <c r="CH255" i="5"/>
  <c r="BW255" i="5"/>
  <c r="CG255" i="5"/>
  <c r="BY255" i="5"/>
  <c r="BV255" i="5"/>
  <c r="AY255" i="5" s="1"/>
  <c r="CF255" i="5"/>
  <c r="AY251" i="5"/>
  <c r="AN345" i="5"/>
  <c r="AW302" i="5"/>
  <c r="CI273" i="5"/>
  <c r="BY273" i="5"/>
  <c r="CG273" i="5"/>
  <c r="CF273" i="5"/>
  <c r="BX273" i="5"/>
  <c r="CH273" i="5"/>
  <c r="BV273" i="5"/>
  <c r="AY273" i="5" s="1"/>
  <c r="BW273" i="5"/>
  <c r="CG262" i="5"/>
  <c r="BW262" i="5"/>
  <c r="CF262" i="5"/>
  <c r="BV262" i="5"/>
  <c r="CI262" i="5"/>
  <c r="BY262" i="5"/>
  <c r="BX262" i="5"/>
  <c r="AY262" i="5" s="1"/>
  <c r="CH262" i="5"/>
  <c r="AN349" i="5"/>
  <c r="CG265" i="5"/>
  <c r="BY265" i="5"/>
  <c r="CF265" i="5"/>
  <c r="BX265" i="5"/>
  <c r="CH265" i="5"/>
  <c r="CI265" i="5"/>
  <c r="BW265" i="5"/>
  <c r="BV265" i="5"/>
  <c r="AY265" i="5" s="1"/>
  <c r="AX218" i="5"/>
  <c r="AX217" i="5"/>
  <c r="BV215" i="5"/>
  <c r="BU215" i="5"/>
  <c r="AX215" i="5" s="1"/>
  <c r="CG215" i="5"/>
  <c r="CF215" i="5"/>
  <c r="BV211" i="5"/>
  <c r="BU211" i="5"/>
  <c r="AX211" i="5" s="1"/>
  <c r="CG211" i="5"/>
  <c r="CF211" i="5"/>
  <c r="BV205" i="5"/>
  <c r="BU205" i="5"/>
  <c r="AX205" i="5" s="1"/>
  <c r="CG205" i="5"/>
  <c r="CF205" i="5"/>
  <c r="BV201" i="5"/>
  <c r="BU201" i="5"/>
  <c r="AX201" i="5" s="1"/>
  <c r="CG201" i="5"/>
  <c r="CF201" i="5"/>
  <c r="CI268" i="5"/>
  <c r="BY268" i="5"/>
  <c r="CF268" i="5"/>
  <c r="BX268" i="5"/>
  <c r="BW268" i="5"/>
  <c r="CG268" i="5"/>
  <c r="BV268" i="5"/>
  <c r="AY268" i="5" s="1"/>
  <c r="CH268" i="5"/>
  <c r="AX189" i="5"/>
  <c r="BQ175" i="5"/>
  <c r="R175" i="5" s="1"/>
  <c r="CB175" i="5"/>
  <c r="BR175" i="5"/>
  <c r="CC175" i="5"/>
  <c r="V54" i="5"/>
  <c r="V52" i="5"/>
  <c r="V50" i="5"/>
  <c r="V48" i="5"/>
  <c r="V46" i="5"/>
  <c r="V44" i="5"/>
  <c r="V42" i="5"/>
  <c r="V40" i="5"/>
  <c r="V38" i="5"/>
  <c r="V36" i="5"/>
  <c r="CG267" i="5"/>
  <c r="BW267" i="5"/>
  <c r="CF267" i="5"/>
  <c r="BV267" i="5"/>
  <c r="AY267" i="5" s="1"/>
  <c r="CI267" i="5"/>
  <c r="BY267" i="5"/>
  <c r="BX267" i="5"/>
  <c r="CH267" i="5"/>
  <c r="AX213" i="5"/>
  <c r="AX209" i="5"/>
  <c r="BU208" i="5"/>
  <c r="AX208" i="5" s="1"/>
  <c r="BV208" i="5"/>
  <c r="CG208" i="5"/>
  <c r="CF208" i="5"/>
  <c r="BQ165" i="5"/>
  <c r="CC165" i="5"/>
  <c r="BR165" i="5"/>
  <c r="CB165" i="5"/>
  <c r="CG222" i="5"/>
  <c r="BV222" i="5"/>
  <c r="BU222" i="5"/>
  <c r="AX222" i="5" s="1"/>
  <c r="CF222" i="5"/>
  <c r="CI271" i="5"/>
  <c r="BY271" i="5"/>
  <c r="BW271" i="5"/>
  <c r="CH271" i="5"/>
  <c r="BV271" i="5"/>
  <c r="AY271" i="5" s="1"/>
  <c r="CG271" i="5"/>
  <c r="CF271" i="5"/>
  <c r="BX271" i="5"/>
  <c r="BV188" i="5"/>
  <c r="AX188" i="5" s="1"/>
  <c r="CG188" i="5"/>
  <c r="BU188" i="5"/>
  <c r="CF188" i="5"/>
  <c r="BR99" i="5"/>
  <c r="CC99" i="5"/>
  <c r="BQ99" i="5"/>
  <c r="CB99" i="5"/>
  <c r="BR100" i="5"/>
  <c r="BQ100" i="5"/>
  <c r="CC100" i="5"/>
  <c r="CB100" i="5"/>
  <c r="AF93" i="5"/>
  <c r="S11" i="5"/>
  <c r="AF98" i="5"/>
  <c r="CC91" i="4"/>
  <c r="CB91" i="4"/>
  <c r="BR91" i="4"/>
  <c r="BQ91" i="4"/>
  <c r="BR98" i="4"/>
  <c r="CC98" i="4"/>
  <c r="CB98" i="4"/>
  <c r="BQ98" i="4"/>
  <c r="BR120" i="4"/>
  <c r="CC120" i="4"/>
  <c r="CB120" i="4"/>
  <c r="BQ120" i="4"/>
  <c r="CD133" i="4"/>
  <c r="BR133" i="4"/>
  <c r="CB133" i="4"/>
  <c r="CC133" i="4"/>
  <c r="BS133" i="4"/>
  <c r="BQ133" i="4"/>
  <c r="BR143" i="4"/>
  <c r="CC143" i="4"/>
  <c r="CB143" i="4"/>
  <c r="BQ143" i="4"/>
  <c r="V45" i="4"/>
  <c r="V53" i="4"/>
  <c r="BR101" i="4"/>
  <c r="CC101" i="4"/>
  <c r="BQ101" i="4"/>
  <c r="AF101" i="4" s="1"/>
  <c r="CB101" i="4"/>
  <c r="BR116" i="4"/>
  <c r="CC116" i="4"/>
  <c r="CB116" i="4"/>
  <c r="BQ116" i="4"/>
  <c r="CD127" i="4"/>
  <c r="BR127" i="4"/>
  <c r="CB127" i="4"/>
  <c r="CC127" i="4"/>
  <c r="BQ127" i="4"/>
  <c r="AN127" i="4" s="1"/>
  <c r="BS127" i="4"/>
  <c r="BR139" i="4"/>
  <c r="CC139" i="4"/>
  <c r="CB139" i="4"/>
  <c r="BQ139" i="4"/>
  <c r="CC177" i="4"/>
  <c r="BR177" i="4"/>
  <c r="CB177" i="4"/>
  <c r="BQ177" i="4"/>
  <c r="R177" i="4" s="1"/>
  <c r="BR93" i="4"/>
  <c r="CC93" i="4"/>
  <c r="CB93" i="4"/>
  <c r="BQ93" i="4"/>
  <c r="AF93" i="4" s="1"/>
  <c r="BR119" i="4"/>
  <c r="CC119" i="4"/>
  <c r="CB119" i="4"/>
  <c r="BQ119" i="4"/>
  <c r="AJ119" i="4" s="1"/>
  <c r="CD129" i="4"/>
  <c r="BR129" i="4"/>
  <c r="CB129" i="4"/>
  <c r="CC129" i="4"/>
  <c r="BQ129" i="4"/>
  <c r="BS129" i="4"/>
  <c r="CC180" i="4"/>
  <c r="BR180" i="4"/>
  <c r="CB180" i="4"/>
  <c r="BQ180" i="4"/>
  <c r="V47" i="4"/>
  <c r="V55" i="4"/>
  <c r="BR115" i="4"/>
  <c r="CC115" i="4"/>
  <c r="CB115" i="4"/>
  <c r="BQ115" i="4"/>
  <c r="AJ115" i="4" s="1"/>
  <c r="CD131" i="4"/>
  <c r="BR131" i="4"/>
  <c r="CB131" i="4"/>
  <c r="CC131" i="4"/>
  <c r="BS131" i="4"/>
  <c r="BQ131" i="4"/>
  <c r="AN131" i="4" s="1"/>
  <c r="BR140" i="4"/>
  <c r="CC140" i="4"/>
  <c r="CB140" i="4"/>
  <c r="BQ140" i="4"/>
  <c r="AS140" i="4" s="1"/>
  <c r="CC36" i="4"/>
  <c r="BS37" i="4"/>
  <c r="CC38" i="4"/>
  <c r="BS39" i="4"/>
  <c r="CC69" i="4"/>
  <c r="CC73" i="4"/>
  <c r="CC77" i="4"/>
  <c r="BR90" i="4"/>
  <c r="AF100" i="4"/>
  <c r="BR117" i="4"/>
  <c r="CC117" i="4"/>
  <c r="CB117" i="4"/>
  <c r="AJ122" i="4"/>
  <c r="CB130" i="4"/>
  <c r="CD130" i="4"/>
  <c r="BR130" i="4"/>
  <c r="BS130" i="4"/>
  <c r="CB132" i="4"/>
  <c r="CD132" i="4"/>
  <c r="BR132" i="4"/>
  <c r="BS132" i="4"/>
  <c r="AS142" i="4"/>
  <c r="P149" i="4"/>
  <c r="CB167" i="4"/>
  <c r="BQ167" i="4"/>
  <c r="CC178" i="4"/>
  <c r="BR178" i="4"/>
  <c r="CB178" i="4"/>
  <c r="CK194" i="4"/>
  <c r="CC194" i="4"/>
  <c r="BX194" i="4"/>
  <c r="BT194" i="4"/>
  <c r="CI194" i="4"/>
  <c r="CE194" i="4"/>
  <c r="BZ194" i="4"/>
  <c r="BR194" i="4"/>
  <c r="CG196" i="4"/>
  <c r="BV196" i="4"/>
  <c r="CI214" i="4"/>
  <c r="CE214" i="4"/>
  <c r="BZ214" i="4"/>
  <c r="BR214" i="4"/>
  <c r="CB214" i="4"/>
  <c r="BX214" i="4"/>
  <c r="BU216" i="4"/>
  <c r="CF216" i="4"/>
  <c r="CI218" i="4"/>
  <c r="CE218" i="4"/>
  <c r="BX218" i="4"/>
  <c r="BT218" i="4"/>
  <c r="BZ218" i="4"/>
  <c r="CK218" i="4"/>
  <c r="BV221" i="4"/>
  <c r="CG221" i="4"/>
  <c r="BU221" i="4"/>
  <c r="CI223" i="4"/>
  <c r="CE223" i="4"/>
  <c r="BZ223" i="4"/>
  <c r="BR223" i="4"/>
  <c r="BX223" i="4"/>
  <c r="CB223" i="4"/>
  <c r="CH237" i="4"/>
  <c r="BX237" i="4"/>
  <c r="CG237" i="4"/>
  <c r="BW237" i="4"/>
  <c r="BV237" i="4"/>
  <c r="CI237" i="4"/>
  <c r="CE253" i="4"/>
  <c r="BU253" i="4"/>
  <c r="CC253" i="4"/>
  <c r="BS253" i="4"/>
  <c r="C253" i="4"/>
  <c r="BR253" i="4"/>
  <c r="CB253" i="4"/>
  <c r="CI266" i="4"/>
  <c r="BW266" i="4"/>
  <c r="CG266" i="4"/>
  <c r="BY266" i="4"/>
  <c r="BX266" i="4"/>
  <c r="CH266" i="4"/>
  <c r="CF266" i="4"/>
  <c r="CD36" i="4"/>
  <c r="BT37" i="4"/>
  <c r="CD39" i="4"/>
  <c r="BT40" i="4"/>
  <c r="BT41" i="4"/>
  <c r="CD42" i="4"/>
  <c r="CD43" i="4"/>
  <c r="CB90" i="4"/>
  <c r="CB92" i="4"/>
  <c r="BR114" i="4"/>
  <c r="CC114" i="4"/>
  <c r="CB114" i="4"/>
  <c r="BR118" i="4"/>
  <c r="CC118" i="4"/>
  <c r="CB118" i="4"/>
  <c r="CC130" i="4"/>
  <c r="BR142" i="4"/>
  <c r="CC142" i="4"/>
  <c r="CB161" i="4"/>
  <c r="BQ161" i="4"/>
  <c r="S161" i="4" s="1"/>
  <c r="CC161" i="4"/>
  <c r="CB164" i="4"/>
  <c r="C168" i="4"/>
  <c r="BQ164" i="4"/>
  <c r="S164" i="4" s="1"/>
  <c r="CC164" i="4"/>
  <c r="CB175" i="4"/>
  <c r="BQ175" i="4"/>
  <c r="R175" i="4" s="1"/>
  <c r="CC179" i="4"/>
  <c r="BR179" i="4"/>
  <c r="BU188" i="4"/>
  <c r="CK191" i="4"/>
  <c r="CC191" i="4"/>
  <c r="BX191" i="4"/>
  <c r="BT191" i="4"/>
  <c r="CI191" i="4"/>
  <c r="CE191" i="4"/>
  <c r="BZ191" i="4"/>
  <c r="BR191" i="4"/>
  <c r="CG193" i="4"/>
  <c r="BV193" i="4"/>
  <c r="BU196" i="4"/>
  <c r="BV197" i="4"/>
  <c r="CF197" i="4"/>
  <c r="BU210" i="4"/>
  <c r="CG210" i="4"/>
  <c r="CI212" i="4"/>
  <c r="CE212" i="4"/>
  <c r="BZ212" i="4"/>
  <c r="BR212" i="4"/>
  <c r="BX212" i="4"/>
  <c r="CB212" i="4"/>
  <c r="BQ214" i="4"/>
  <c r="CI217" i="4"/>
  <c r="CE217" i="4"/>
  <c r="BX217" i="4"/>
  <c r="BT217" i="4"/>
  <c r="BZ217" i="4"/>
  <c r="CK217" i="4"/>
  <c r="BQ223" i="4"/>
  <c r="AY234" i="4"/>
  <c r="CH236" i="4"/>
  <c r="BX236" i="4"/>
  <c r="CG236" i="4"/>
  <c r="BW236" i="4"/>
  <c r="CI236" i="4"/>
  <c r="BV236" i="4"/>
  <c r="CE274" i="4"/>
  <c r="BU274" i="4"/>
  <c r="BR274" i="4"/>
  <c r="CB274" i="4"/>
  <c r="BS274" i="4"/>
  <c r="C274" i="4"/>
  <c r="CC274" i="4"/>
  <c r="BU36" i="4"/>
  <c r="BU37" i="4"/>
  <c r="BQ38" i="4"/>
  <c r="BQ39" i="4"/>
  <c r="BQ40" i="4"/>
  <c r="BQ41" i="4"/>
  <c r="BU42" i="4"/>
  <c r="BR61" i="4"/>
  <c r="S61" i="4" s="1"/>
  <c r="CC63" i="4"/>
  <c r="BR65" i="4"/>
  <c r="S65" i="4" s="1"/>
  <c r="CC67" i="4"/>
  <c r="BR69" i="4"/>
  <c r="S69" i="4" s="1"/>
  <c r="CC71" i="4"/>
  <c r="BR73" i="4"/>
  <c r="S73" i="4" s="1"/>
  <c r="CC75" i="4"/>
  <c r="BR77" i="4"/>
  <c r="S77" i="4" s="1"/>
  <c r="CC79" i="4"/>
  <c r="H156" i="4"/>
  <c r="L156" i="4"/>
  <c r="C155" i="4"/>
  <c r="BQ151" i="4"/>
  <c r="P151" i="4" s="1"/>
  <c r="CB151" i="4"/>
  <c r="CC151" i="4"/>
  <c r="D155" i="4"/>
  <c r="CB162" i="4"/>
  <c r="BQ162" i="4"/>
  <c r="S162" i="4" s="1"/>
  <c r="CC162" i="4"/>
  <c r="CB165" i="4"/>
  <c r="BQ165" i="4"/>
  <c r="S165" i="4" s="1"/>
  <c r="CC165" i="4"/>
  <c r="D176" i="4"/>
  <c r="CK188" i="4"/>
  <c r="CC188" i="4"/>
  <c r="BX188" i="4"/>
  <c r="BT188" i="4"/>
  <c r="CI188" i="4"/>
  <c r="CE188" i="4"/>
  <c r="BZ188" i="4"/>
  <c r="BR188" i="4"/>
  <c r="C190" i="4"/>
  <c r="BQ191" i="4"/>
  <c r="CK192" i="4"/>
  <c r="CC192" i="4"/>
  <c r="BX192" i="4"/>
  <c r="BT192" i="4"/>
  <c r="CI192" i="4"/>
  <c r="CE192" i="4"/>
  <c r="BZ192" i="4"/>
  <c r="BR192" i="4"/>
  <c r="BU193" i="4"/>
  <c r="AX193" i="4" s="1"/>
  <c r="C194" i="4"/>
  <c r="CB194" i="4"/>
  <c r="CK196" i="4"/>
  <c r="CC196" i="4"/>
  <c r="BX196" i="4"/>
  <c r="BT196" i="4"/>
  <c r="CI196" i="4"/>
  <c r="CE196" i="4"/>
  <c r="BZ196" i="4"/>
  <c r="BR196" i="4"/>
  <c r="CF196" i="4"/>
  <c r="BU197" i="4"/>
  <c r="CJ198" i="4"/>
  <c r="BW198" i="4"/>
  <c r="BS198" i="4"/>
  <c r="CH198" i="4"/>
  <c r="CD198" i="4"/>
  <c r="BY198" i="4"/>
  <c r="C198" i="4"/>
  <c r="CJ202" i="4"/>
  <c r="BW202" i="4"/>
  <c r="BS202" i="4"/>
  <c r="CH202" i="4"/>
  <c r="CD202" i="4"/>
  <c r="BY202" i="4"/>
  <c r="C202" i="4"/>
  <c r="BW206" i="4"/>
  <c r="BS206" i="4"/>
  <c r="CJ206" i="4"/>
  <c r="CD206" i="4"/>
  <c r="BY206" i="4"/>
  <c r="C206" i="4"/>
  <c r="BQ212" i="4"/>
  <c r="C214" i="4"/>
  <c r="CC214" i="4"/>
  <c r="CI216" i="4"/>
  <c r="CE216" i="4"/>
  <c r="BX216" i="4"/>
  <c r="AX216" i="4" s="1"/>
  <c r="BT216" i="4"/>
  <c r="BZ216" i="4"/>
  <c r="CK216" i="4"/>
  <c r="C218" i="4"/>
  <c r="CI221" i="4"/>
  <c r="CE221" i="4"/>
  <c r="BZ221" i="4"/>
  <c r="BR221" i="4"/>
  <c r="CB221" i="4"/>
  <c r="BX221" i="4"/>
  <c r="CF221" i="4"/>
  <c r="C223" i="4"/>
  <c r="CC223" i="4"/>
  <c r="CH234" i="4"/>
  <c r="BX234" i="4"/>
  <c r="CG234" i="4"/>
  <c r="BW234" i="4"/>
  <c r="BV234" i="4"/>
  <c r="CI234" i="4"/>
  <c r="BY237" i="4"/>
  <c r="CF237" i="4"/>
  <c r="CG239" i="4"/>
  <c r="CI239" i="4"/>
  <c r="BX239" i="4"/>
  <c r="CH239" i="4"/>
  <c r="BW239" i="4"/>
  <c r="BV239" i="4"/>
  <c r="CI262" i="4"/>
  <c r="BY262" i="4"/>
  <c r="CG262" i="4"/>
  <c r="BW262" i="4"/>
  <c r="CH262" i="4"/>
  <c r="BX262" i="4"/>
  <c r="CF262" i="4"/>
  <c r="BV262" i="4"/>
  <c r="BS36" i="4"/>
  <c r="CC37" i="4"/>
  <c r="BS38" i="4"/>
  <c r="CC39" i="4"/>
  <c r="BS40" i="4"/>
  <c r="CC40" i="4"/>
  <c r="BS41" i="4"/>
  <c r="CC41" i="4"/>
  <c r="BS42" i="4"/>
  <c r="CC42" i="4"/>
  <c r="CC43" i="4"/>
  <c r="CC44" i="4"/>
  <c r="BS44" i="4"/>
  <c r="BT44" i="4"/>
  <c r="CE44" i="4"/>
  <c r="CC61" i="4"/>
  <c r="CC65" i="4"/>
  <c r="BR99" i="4"/>
  <c r="CC99" i="4"/>
  <c r="CB99" i="4"/>
  <c r="AJ114" i="4"/>
  <c r="AJ118" i="4"/>
  <c r="BR121" i="4"/>
  <c r="CC121" i="4"/>
  <c r="CB121" i="4"/>
  <c r="CB128" i="4"/>
  <c r="CD128" i="4"/>
  <c r="BR128" i="4"/>
  <c r="BS128" i="4"/>
  <c r="CB134" i="4"/>
  <c r="CD134" i="4"/>
  <c r="BR134" i="4"/>
  <c r="BS134" i="4"/>
  <c r="BR141" i="4"/>
  <c r="CC141" i="4"/>
  <c r="CB141" i="4"/>
  <c r="D156" i="4"/>
  <c r="BR148" i="4"/>
  <c r="CC148" i="4"/>
  <c r="CB148" i="4"/>
  <c r="BQ153" i="4"/>
  <c r="CB153" i="4"/>
  <c r="CC153" i="4"/>
  <c r="CB160" i="4"/>
  <c r="C163" i="4"/>
  <c r="C169" i="4" s="1"/>
  <c r="BQ160" i="4"/>
  <c r="CC160" i="4"/>
  <c r="CC167" i="4"/>
  <c r="CB174" i="4"/>
  <c r="BQ174" i="4"/>
  <c r="R174" i="4" s="1"/>
  <c r="CC174" i="4"/>
  <c r="R179" i="4"/>
  <c r="CG188" i="4"/>
  <c r="BV188" i="4"/>
  <c r="CK190" i="4"/>
  <c r="CC190" i="4"/>
  <c r="BX190" i="4"/>
  <c r="BT190" i="4"/>
  <c r="CI190" i="4"/>
  <c r="CE190" i="4"/>
  <c r="BZ190" i="4"/>
  <c r="BR190" i="4"/>
  <c r="CG192" i="4"/>
  <c r="BV192" i="4"/>
  <c r="CJ200" i="4"/>
  <c r="BW200" i="4"/>
  <c r="BS200" i="4"/>
  <c r="CH200" i="4"/>
  <c r="CD200" i="4"/>
  <c r="BY200" i="4"/>
  <c r="C200" i="4"/>
  <c r="CJ204" i="4"/>
  <c r="BW204" i="4"/>
  <c r="BS204" i="4"/>
  <c r="CH204" i="4"/>
  <c r="CD204" i="4"/>
  <c r="BY204" i="4"/>
  <c r="C204" i="4"/>
  <c r="BV216" i="4"/>
  <c r="CG216" i="4"/>
  <c r="CF227" i="4"/>
  <c r="BV227" i="4"/>
  <c r="BU227" i="4"/>
  <c r="CG227" i="4"/>
  <c r="CC243" i="4"/>
  <c r="BS243" i="4"/>
  <c r="CE243" i="4"/>
  <c r="BU243" i="4"/>
  <c r="C243" i="4"/>
  <c r="CB243" i="4"/>
  <c r="BR243" i="4"/>
  <c r="CE249" i="4"/>
  <c r="BU249" i="4"/>
  <c r="CC249" i="4"/>
  <c r="BS249" i="4"/>
  <c r="C249" i="4"/>
  <c r="BR249" i="4"/>
  <c r="CB249" i="4"/>
  <c r="BV266" i="4"/>
  <c r="CC344" i="4"/>
  <c r="BQ344" i="4"/>
  <c r="AN344" i="4" s="1"/>
  <c r="CB344" i="4"/>
  <c r="BR344" i="4"/>
  <c r="BT36" i="4"/>
  <c r="CD37" i="4"/>
  <c r="BT38" i="4"/>
  <c r="CD38" i="4"/>
  <c r="BT39" i="4"/>
  <c r="CD40" i="4"/>
  <c r="CD41" i="4"/>
  <c r="BT42" i="4"/>
  <c r="BT43" i="4"/>
  <c r="BU44" i="4"/>
  <c r="CG44" i="4"/>
  <c r="BR100" i="4"/>
  <c r="CC100" i="4"/>
  <c r="BR122" i="4"/>
  <c r="CC122" i="4"/>
  <c r="CC132" i="4"/>
  <c r="CB142" i="4"/>
  <c r="BR149" i="4"/>
  <c r="CC149" i="4"/>
  <c r="CB149" i="4"/>
  <c r="BQ154" i="4"/>
  <c r="P154" i="4" s="1"/>
  <c r="CB154" i="4"/>
  <c r="D168" i="4"/>
  <c r="CC175" i="4"/>
  <c r="CB179" i="4"/>
  <c r="CK186" i="4"/>
  <c r="CC186" i="4"/>
  <c r="BX186" i="4"/>
  <c r="BT186" i="4"/>
  <c r="CI186" i="4"/>
  <c r="CE186" i="4"/>
  <c r="BZ186" i="4"/>
  <c r="BR186" i="4"/>
  <c r="CG189" i="4"/>
  <c r="BV189" i="4"/>
  <c r="AX189" i="4" s="1"/>
  <c r="BQ190" i="4"/>
  <c r="BU192" i="4"/>
  <c r="BQ194" i="4"/>
  <c r="CK195" i="4"/>
  <c r="CC195" i="4"/>
  <c r="BX195" i="4"/>
  <c r="BT195" i="4"/>
  <c r="CI195" i="4"/>
  <c r="CE195" i="4"/>
  <c r="BZ195" i="4"/>
  <c r="BR195" i="4"/>
  <c r="CJ201" i="4"/>
  <c r="BW201" i="4"/>
  <c r="BS201" i="4"/>
  <c r="CH201" i="4"/>
  <c r="CD201" i="4"/>
  <c r="BY201" i="4"/>
  <c r="C201" i="4"/>
  <c r="CJ205" i="4"/>
  <c r="BW205" i="4"/>
  <c r="BS205" i="4"/>
  <c r="CH205" i="4"/>
  <c r="CD205" i="4"/>
  <c r="BY205" i="4"/>
  <c r="C205" i="4"/>
  <c r="BU208" i="4"/>
  <c r="CG208" i="4"/>
  <c r="BV208" i="4"/>
  <c r="BV210" i="4"/>
  <c r="BV219" i="4"/>
  <c r="CG219" i="4"/>
  <c r="BU219" i="4"/>
  <c r="CF225" i="4"/>
  <c r="BV225" i="4"/>
  <c r="CG225" i="4"/>
  <c r="BU225" i="4"/>
  <c r="CI245" i="4"/>
  <c r="BY245" i="4"/>
  <c r="CG245" i="4"/>
  <c r="BW245" i="4"/>
  <c r="CF245" i="4"/>
  <c r="BX245" i="4"/>
  <c r="BV245" i="4"/>
  <c r="CH245" i="4"/>
  <c r="CG257" i="4"/>
  <c r="BV257" i="4"/>
  <c r="CI257" i="4"/>
  <c r="BX257" i="4"/>
  <c r="BY257" i="4"/>
  <c r="CF257" i="4"/>
  <c r="C270" i="4"/>
  <c r="CD270" i="4"/>
  <c r="BT270" i="4"/>
  <c r="BQ36" i="4"/>
  <c r="CE36" i="4"/>
  <c r="BQ37" i="4"/>
  <c r="CE37" i="4"/>
  <c r="BU38" i="4"/>
  <c r="CE38" i="4"/>
  <c r="BU39" i="4"/>
  <c r="CE39" i="4"/>
  <c r="BU40" i="4"/>
  <c r="CE40" i="4"/>
  <c r="BU41" i="4"/>
  <c r="CE41" i="4"/>
  <c r="BQ42" i="4"/>
  <c r="CE42" i="4"/>
  <c r="BQ43" i="4"/>
  <c r="BU43" i="4"/>
  <c r="CE43" i="4"/>
  <c r="CB44" i="4"/>
  <c r="BS11" i="4"/>
  <c r="S11" i="4" s="1"/>
  <c r="CC11" i="4"/>
  <c r="BS12" i="4"/>
  <c r="S12" i="4" s="1"/>
  <c r="BS13" i="4"/>
  <c r="S13" i="4" s="1"/>
  <c r="BS14" i="4"/>
  <c r="S14" i="4" s="1"/>
  <c r="BR36" i="4"/>
  <c r="CB36" i="4"/>
  <c r="BR37" i="4"/>
  <c r="CB37" i="4"/>
  <c r="BR38" i="4"/>
  <c r="CB38" i="4"/>
  <c r="BR39" i="4"/>
  <c r="CB39" i="4"/>
  <c r="BR40" i="4"/>
  <c r="CB40" i="4"/>
  <c r="BR41" i="4"/>
  <c r="CB41" i="4"/>
  <c r="BR42" i="4"/>
  <c r="CB42" i="4"/>
  <c r="BR43" i="4"/>
  <c r="CB43" i="4"/>
  <c r="BR44" i="4"/>
  <c r="V44" i="4" s="1"/>
  <c r="CD44" i="4"/>
  <c r="CB61" i="4"/>
  <c r="CB65" i="4"/>
  <c r="CB69" i="4"/>
  <c r="CB73" i="4"/>
  <c r="CB77" i="4"/>
  <c r="BQ90" i="4"/>
  <c r="AF90" i="4" s="1"/>
  <c r="BQ92" i="4"/>
  <c r="AF92" i="4" s="1"/>
  <c r="BQ99" i="4"/>
  <c r="BQ117" i="4"/>
  <c r="AJ117" i="4" s="1"/>
  <c r="BQ121" i="4"/>
  <c r="BQ128" i="4"/>
  <c r="AN128" i="4" s="1"/>
  <c r="BQ130" i="4"/>
  <c r="BQ132" i="4"/>
  <c r="AN132" i="4" s="1"/>
  <c r="BQ134" i="4"/>
  <c r="BQ141" i="4"/>
  <c r="AS141" i="4" s="1"/>
  <c r="C147" i="4"/>
  <c r="BQ148" i="4"/>
  <c r="P148" i="4" s="1"/>
  <c r="BQ152" i="4"/>
  <c r="P152" i="4" s="1"/>
  <c r="CB152" i="4"/>
  <c r="CC152" i="4"/>
  <c r="BR153" i="4"/>
  <c r="BR160" i="4"/>
  <c r="D163" i="4"/>
  <c r="D169" i="4" s="1"/>
  <c r="CB166" i="4"/>
  <c r="BQ166" i="4"/>
  <c r="S166" i="4" s="1"/>
  <c r="CC166" i="4"/>
  <c r="BR167" i="4"/>
  <c r="CB173" i="4"/>
  <c r="C176" i="4"/>
  <c r="BQ173" i="4"/>
  <c r="R173" i="4" s="1"/>
  <c r="CC173" i="4"/>
  <c r="BR174" i="4"/>
  <c r="BQ178" i="4"/>
  <c r="R178" i="4" s="1"/>
  <c r="C186" i="4"/>
  <c r="CB186" i="4"/>
  <c r="BQ188" i="4"/>
  <c r="CK189" i="4"/>
  <c r="CC189" i="4"/>
  <c r="BX189" i="4"/>
  <c r="BT189" i="4"/>
  <c r="CI189" i="4"/>
  <c r="CE189" i="4"/>
  <c r="BZ189" i="4"/>
  <c r="BR189" i="4"/>
  <c r="CF189" i="4"/>
  <c r="C191" i="4"/>
  <c r="CB191" i="4"/>
  <c r="BQ192" i="4"/>
  <c r="CK193" i="4"/>
  <c r="CC193" i="4"/>
  <c r="BX193" i="4"/>
  <c r="BT193" i="4"/>
  <c r="CI193" i="4"/>
  <c r="CE193" i="4"/>
  <c r="BZ193" i="4"/>
  <c r="BR193" i="4"/>
  <c r="CF193" i="4"/>
  <c r="C195" i="4"/>
  <c r="CB195" i="4"/>
  <c r="BQ196" i="4"/>
  <c r="CG197" i="4"/>
  <c r="CJ199" i="4"/>
  <c r="BW199" i="4"/>
  <c r="BS199" i="4"/>
  <c r="CH199" i="4"/>
  <c r="CD199" i="4"/>
  <c r="BY199" i="4"/>
  <c r="C199" i="4"/>
  <c r="CJ203" i="4"/>
  <c r="BW203" i="4"/>
  <c r="BS203" i="4"/>
  <c r="CH203" i="4"/>
  <c r="CD203" i="4"/>
  <c r="BY203" i="4"/>
  <c r="C203" i="4"/>
  <c r="CI208" i="4"/>
  <c r="CE208" i="4"/>
  <c r="BQ208" i="4"/>
  <c r="BZ208" i="4"/>
  <c r="BT208" i="4"/>
  <c r="BX208" i="4"/>
  <c r="CI210" i="4"/>
  <c r="CE210" i="4"/>
  <c r="BZ210" i="4"/>
  <c r="BT210" i="4"/>
  <c r="BQ210" i="4"/>
  <c r="CB210" i="4"/>
  <c r="C212" i="4"/>
  <c r="CC212" i="4"/>
  <c r="BT214" i="4"/>
  <c r="CK214" i="4"/>
  <c r="C217" i="4"/>
  <c r="CI219" i="4"/>
  <c r="CE219" i="4"/>
  <c r="BZ219" i="4"/>
  <c r="BR219" i="4"/>
  <c r="AX219" i="4" s="1"/>
  <c r="BX219" i="4"/>
  <c r="CB219" i="4"/>
  <c r="CF219" i="4"/>
  <c r="BQ221" i="4"/>
  <c r="AX221" i="4" s="1"/>
  <c r="BT223" i="4"/>
  <c r="CK223" i="4"/>
  <c r="CF229" i="4"/>
  <c r="BV229" i="4"/>
  <c r="CG229" i="4"/>
  <c r="BU229" i="4"/>
  <c r="BY236" i="4"/>
  <c r="CF236" i="4"/>
  <c r="AY237" i="4"/>
  <c r="CH238" i="4"/>
  <c r="BX238" i="4"/>
  <c r="CG238" i="4"/>
  <c r="BW238" i="4"/>
  <c r="CI238" i="4"/>
  <c r="BV238" i="4"/>
  <c r="CE256" i="4"/>
  <c r="CB256" i="4"/>
  <c r="BU256" i="4"/>
  <c r="C256" i="4"/>
  <c r="BR256" i="4"/>
  <c r="CH257" i="4"/>
  <c r="CE264" i="4"/>
  <c r="BU264" i="4"/>
  <c r="C264" i="4"/>
  <c r="CI268" i="4"/>
  <c r="BY268" i="4"/>
  <c r="CH268" i="4"/>
  <c r="BV268" i="4"/>
  <c r="CF268" i="4"/>
  <c r="BX268" i="4"/>
  <c r="BW268" i="4"/>
  <c r="CG268" i="4"/>
  <c r="CI276" i="4"/>
  <c r="BY276" i="4"/>
  <c r="CG276" i="4"/>
  <c r="BW276" i="4"/>
  <c r="CH276" i="4"/>
  <c r="BX276" i="4"/>
  <c r="BV276" i="4"/>
  <c r="CF276" i="4"/>
  <c r="BS45" i="4"/>
  <c r="BS46" i="4"/>
  <c r="V46" i="4" s="1"/>
  <c r="BS47" i="4"/>
  <c r="BS48" i="4"/>
  <c r="V48" i="4" s="1"/>
  <c r="BS49" i="4"/>
  <c r="V49" i="4" s="1"/>
  <c r="BS50" i="4"/>
  <c r="V50" i="4" s="1"/>
  <c r="BS51" i="4"/>
  <c r="V51" i="4" s="1"/>
  <c r="BS52" i="4"/>
  <c r="V52" i="4" s="1"/>
  <c r="BS53" i="4"/>
  <c r="BS54" i="4"/>
  <c r="V54" i="4" s="1"/>
  <c r="BS55" i="4"/>
  <c r="BT197" i="4"/>
  <c r="AX197" i="4" s="1"/>
  <c r="BQ198" i="4"/>
  <c r="BQ199" i="4"/>
  <c r="BQ200" i="4"/>
  <c r="BQ201" i="4"/>
  <c r="BQ202" i="4"/>
  <c r="BQ203" i="4"/>
  <c r="BQ204" i="4"/>
  <c r="BQ205" i="4"/>
  <c r="CK207" i="4"/>
  <c r="CB207" i="4"/>
  <c r="BU207" i="4"/>
  <c r="BZ207" i="4"/>
  <c r="C209" i="4"/>
  <c r="BQ209" i="4"/>
  <c r="BX209" i="4"/>
  <c r="BW210" i="4"/>
  <c r="CD210" i="4"/>
  <c r="CJ210" i="4"/>
  <c r="CI211" i="4"/>
  <c r="CE211" i="4"/>
  <c r="BZ211" i="4"/>
  <c r="BR211" i="4"/>
  <c r="AX211" i="4" s="1"/>
  <c r="BT211" i="4"/>
  <c r="CF211" i="4"/>
  <c r="CK211" i="4"/>
  <c r="C213" i="4"/>
  <c r="BQ213" i="4"/>
  <c r="CI215" i="4"/>
  <c r="CE215" i="4"/>
  <c r="BZ215" i="4"/>
  <c r="BR215" i="4"/>
  <c r="BT215" i="4"/>
  <c r="CF215" i="4"/>
  <c r="CK215" i="4"/>
  <c r="C220" i="4"/>
  <c r="BQ220" i="4"/>
  <c r="CI222" i="4"/>
  <c r="CE222" i="4"/>
  <c r="BZ222" i="4"/>
  <c r="BR222" i="4"/>
  <c r="AX222" i="4" s="1"/>
  <c r="BT222" i="4"/>
  <c r="CF222" i="4"/>
  <c r="CK222" i="4"/>
  <c r="CF224" i="4"/>
  <c r="BV224" i="4"/>
  <c r="CF228" i="4"/>
  <c r="BV228" i="4"/>
  <c r="CG240" i="4"/>
  <c r="BW240" i="4"/>
  <c r="CI240" i="4"/>
  <c r="BV240" i="4"/>
  <c r="CH240" i="4"/>
  <c r="CG242" i="4"/>
  <c r="BX242" i="4"/>
  <c r="CI242" i="4"/>
  <c r="BW242" i="4"/>
  <c r="CH242" i="4"/>
  <c r="BV242" i="4"/>
  <c r="CF242" i="4"/>
  <c r="CI250" i="4"/>
  <c r="BY250" i="4"/>
  <c r="CG250" i="4"/>
  <c r="BW250" i="4"/>
  <c r="CH250" i="4"/>
  <c r="BX250" i="4"/>
  <c r="CF250" i="4"/>
  <c r="BV250" i="4"/>
  <c r="CE252" i="4"/>
  <c r="BU252" i="4"/>
  <c r="CC252" i="4"/>
  <c r="BS252" i="4"/>
  <c r="C252" i="4"/>
  <c r="CB252" i="4"/>
  <c r="BR252" i="4"/>
  <c r="CI265" i="4"/>
  <c r="BW265" i="4"/>
  <c r="AY265" i="4" s="1"/>
  <c r="CG265" i="4"/>
  <c r="BY265" i="4"/>
  <c r="CF265" i="4"/>
  <c r="CH265" i="4"/>
  <c r="BV265" i="4"/>
  <c r="CI271" i="4"/>
  <c r="BY271" i="4"/>
  <c r="CG271" i="4"/>
  <c r="BW271" i="4"/>
  <c r="BX271" i="4"/>
  <c r="CH271" i="4"/>
  <c r="BV271" i="4"/>
  <c r="BS304" i="4"/>
  <c r="C304" i="4"/>
  <c r="CD304" i="4"/>
  <c r="BS308" i="4"/>
  <c r="C308" i="4"/>
  <c r="CD308" i="4"/>
  <c r="CC346" i="4"/>
  <c r="BQ346" i="4"/>
  <c r="AN346" i="4" s="1"/>
  <c r="CB346" i="4"/>
  <c r="BR346" i="4"/>
  <c r="CI206" i="4"/>
  <c r="CE206" i="4"/>
  <c r="CB206" i="4"/>
  <c r="CK209" i="4"/>
  <c r="CB209" i="4"/>
  <c r="BZ209" i="4"/>
  <c r="CI213" i="4"/>
  <c r="CE213" i="4"/>
  <c r="BZ213" i="4"/>
  <c r="BR213" i="4"/>
  <c r="BT213" i="4"/>
  <c r="CK213" i="4"/>
  <c r="CI220" i="4"/>
  <c r="CE220" i="4"/>
  <c r="BZ220" i="4"/>
  <c r="BR220" i="4"/>
  <c r="BT220" i="4"/>
  <c r="CK220" i="4"/>
  <c r="CF226" i="4"/>
  <c r="BV226" i="4"/>
  <c r="CF230" i="4"/>
  <c r="BV230" i="4"/>
  <c r="CG241" i="4"/>
  <c r="BW241" i="4"/>
  <c r="CI241" i="4"/>
  <c r="BV241" i="4"/>
  <c r="CH241" i="4"/>
  <c r="BY242" i="4"/>
  <c r="CC244" i="4"/>
  <c r="BS244" i="4"/>
  <c r="CE244" i="4"/>
  <c r="BU244" i="4"/>
  <c r="C244" i="4"/>
  <c r="BR244" i="4"/>
  <c r="CI246" i="4"/>
  <c r="BY246" i="4"/>
  <c r="CG246" i="4"/>
  <c r="BW246" i="4"/>
  <c r="CH246" i="4"/>
  <c r="BX246" i="4"/>
  <c r="CF246" i="4"/>
  <c r="BV246" i="4"/>
  <c r="CE248" i="4"/>
  <c r="BU248" i="4"/>
  <c r="CC248" i="4"/>
  <c r="BS248" i="4"/>
  <c r="C248" i="4"/>
  <c r="CB248" i="4"/>
  <c r="BR248" i="4"/>
  <c r="CI254" i="4"/>
  <c r="BY254" i="4"/>
  <c r="CG254" i="4"/>
  <c r="BW254" i="4"/>
  <c r="CH254" i="4"/>
  <c r="BX254" i="4"/>
  <c r="CF254" i="4"/>
  <c r="BV254" i="4"/>
  <c r="CI263" i="4"/>
  <c r="BY263" i="4"/>
  <c r="CG263" i="4"/>
  <c r="BW263" i="4"/>
  <c r="CH263" i="4"/>
  <c r="BX263" i="4"/>
  <c r="CF263" i="4"/>
  <c r="BV263" i="4"/>
  <c r="CE267" i="4"/>
  <c r="BU267" i="4"/>
  <c r="CC267" i="4"/>
  <c r="BS267" i="4"/>
  <c r="C267" i="4"/>
  <c r="BR267" i="4"/>
  <c r="CE269" i="4"/>
  <c r="BU269" i="4"/>
  <c r="BR269" i="4"/>
  <c r="CB269" i="4"/>
  <c r="C269" i="4"/>
  <c r="CC269" i="4"/>
  <c r="BS207" i="4"/>
  <c r="BS209" i="4"/>
  <c r="BR224" i="4"/>
  <c r="BZ224" i="4"/>
  <c r="CE224" i="4"/>
  <c r="CI224" i="4"/>
  <c r="BR225" i="4"/>
  <c r="BZ225" i="4"/>
  <c r="AX225" i="4" s="1"/>
  <c r="CE225" i="4"/>
  <c r="CI225" i="4"/>
  <c r="BR226" i="4"/>
  <c r="BZ226" i="4"/>
  <c r="CE226" i="4"/>
  <c r="CI226" i="4"/>
  <c r="BR227" i="4"/>
  <c r="AX227" i="4" s="1"/>
  <c r="BZ227" i="4"/>
  <c r="CE227" i="4"/>
  <c r="CI227" i="4"/>
  <c r="BR228" i="4"/>
  <c r="BZ228" i="4"/>
  <c r="CE228" i="4"/>
  <c r="CI228" i="4"/>
  <c r="BR229" i="4"/>
  <c r="AX229" i="4" s="1"/>
  <c r="BZ229" i="4"/>
  <c r="CE229" i="4"/>
  <c r="CI229" i="4"/>
  <c r="BR230" i="4"/>
  <c r="BZ230" i="4"/>
  <c r="CE230" i="4"/>
  <c r="CI230" i="4"/>
  <c r="BS234" i="4"/>
  <c r="BS236" i="4"/>
  <c r="AY236" i="4" s="1"/>
  <c r="BS237" i="4"/>
  <c r="BS238" i="4"/>
  <c r="AY238" i="4" s="1"/>
  <c r="BS239" i="4"/>
  <c r="AY239" i="4" s="1"/>
  <c r="CC240" i="4"/>
  <c r="BS240" i="4"/>
  <c r="AY240" i="4" s="1"/>
  <c r="BU240" i="4"/>
  <c r="CB240" i="4"/>
  <c r="CC241" i="4"/>
  <c r="BS241" i="4"/>
  <c r="AY241" i="4" s="1"/>
  <c r="BU241" i="4"/>
  <c r="CB241" i="4"/>
  <c r="CE258" i="4"/>
  <c r="CB258" i="4"/>
  <c r="BU258" i="4"/>
  <c r="C258" i="4"/>
  <c r="CI259" i="4"/>
  <c r="BY259" i="4"/>
  <c r="CG259" i="4"/>
  <c r="BW259" i="4"/>
  <c r="CH259" i="4"/>
  <c r="BX259" i="4"/>
  <c r="BV259" i="4"/>
  <c r="CE260" i="4"/>
  <c r="BU260" i="4"/>
  <c r="CC260" i="4"/>
  <c r="BS260" i="4"/>
  <c r="C260" i="4"/>
  <c r="CB260" i="4"/>
  <c r="BR260" i="4"/>
  <c r="CE261" i="4"/>
  <c r="BU261" i="4"/>
  <c r="CC261" i="4"/>
  <c r="BS261" i="4"/>
  <c r="C261" i="4"/>
  <c r="CB261" i="4"/>
  <c r="CE286" i="4"/>
  <c r="BT286" i="4"/>
  <c r="BS286" i="4"/>
  <c r="CC286" i="4"/>
  <c r="BQ286" i="4"/>
  <c r="CD286" i="4"/>
  <c r="BR286" i="4"/>
  <c r="CB286" i="4"/>
  <c r="CI247" i="4"/>
  <c r="BY247" i="4"/>
  <c r="CG247" i="4"/>
  <c r="BW247" i="4"/>
  <c r="CH247" i="4"/>
  <c r="BX247" i="4"/>
  <c r="CF247" i="4"/>
  <c r="CI251" i="4"/>
  <c r="BY251" i="4"/>
  <c r="CG251" i="4"/>
  <c r="BW251" i="4"/>
  <c r="CH251" i="4"/>
  <c r="BX251" i="4"/>
  <c r="CF251" i="4"/>
  <c r="CG255" i="4"/>
  <c r="BV255" i="4"/>
  <c r="CI255" i="4"/>
  <c r="BX255" i="4"/>
  <c r="BY255" i="4"/>
  <c r="AY255" i="4" s="1"/>
  <c r="CH255" i="4"/>
  <c r="AY266" i="4"/>
  <c r="CE273" i="4"/>
  <c r="BU273" i="4"/>
  <c r="BR273" i="4"/>
  <c r="CB273" i="4"/>
  <c r="C273" i="4"/>
  <c r="BS242" i="4"/>
  <c r="AY242" i="4" s="1"/>
  <c r="CE247" i="4"/>
  <c r="BU247" i="4"/>
  <c r="CC247" i="4"/>
  <c r="BS247" i="4"/>
  <c r="AY247" i="4" s="1"/>
  <c r="CE251" i="4"/>
  <c r="BU251" i="4"/>
  <c r="AY251" i="4" s="1"/>
  <c r="CC251" i="4"/>
  <c r="BS251" i="4"/>
  <c r="CB255" i="4"/>
  <c r="CE255" i="4"/>
  <c r="CB257" i="4"/>
  <c r="CE257" i="4"/>
  <c r="CE259" i="4"/>
  <c r="BU259" i="4"/>
  <c r="CC259" i="4"/>
  <c r="BS259" i="4"/>
  <c r="CE263" i="4"/>
  <c r="BU263" i="4"/>
  <c r="CC263" i="4"/>
  <c r="BS263" i="4"/>
  <c r="CE265" i="4"/>
  <c r="BU265" i="4"/>
  <c r="CI272" i="4"/>
  <c r="BY272" i="4"/>
  <c r="CH272" i="4"/>
  <c r="BV272" i="4"/>
  <c r="CF272" i="4"/>
  <c r="BX272" i="4"/>
  <c r="BW272" i="4"/>
  <c r="C275" i="4"/>
  <c r="BT275" i="4"/>
  <c r="CE276" i="4"/>
  <c r="BU276" i="4"/>
  <c r="CB276" i="4"/>
  <c r="BR276" i="4"/>
  <c r="BS276" i="4"/>
  <c r="CH293" i="4"/>
  <c r="BU293" i="4"/>
  <c r="CF293" i="4"/>
  <c r="BV293" i="4"/>
  <c r="BW293" i="4"/>
  <c r="CE293" i="4"/>
  <c r="BT293" i="4"/>
  <c r="AW293" i="4" s="1"/>
  <c r="BR295" i="4"/>
  <c r="C295" i="4"/>
  <c r="CC295" i="4"/>
  <c r="CC348" i="4"/>
  <c r="BQ348" i="4"/>
  <c r="CB348" i="4"/>
  <c r="BR348" i="4"/>
  <c r="CE242" i="4"/>
  <c r="CE246" i="4"/>
  <c r="BU246" i="4"/>
  <c r="CC246" i="4"/>
  <c r="BS246" i="4"/>
  <c r="AY246" i="4" s="1"/>
  <c r="CE250" i="4"/>
  <c r="BU250" i="4"/>
  <c r="AY250" i="4" s="1"/>
  <c r="CC250" i="4"/>
  <c r="BS250" i="4"/>
  <c r="CE254" i="4"/>
  <c r="BU254" i="4"/>
  <c r="CC254" i="4"/>
  <c r="BS254" i="4"/>
  <c r="AY254" i="4" s="1"/>
  <c r="BR257" i="4"/>
  <c r="AY257" i="4" s="1"/>
  <c r="BR259" i="4"/>
  <c r="CB259" i="4"/>
  <c r="CE262" i="4"/>
  <c r="BU262" i="4"/>
  <c r="AY262" i="4" s="1"/>
  <c r="CC262" i="4"/>
  <c r="BS262" i="4"/>
  <c r="BR263" i="4"/>
  <c r="CB263" i="4"/>
  <c r="CE266" i="4"/>
  <c r="BU266" i="4"/>
  <c r="CE268" i="4"/>
  <c r="BU268" i="4"/>
  <c r="CC268" i="4"/>
  <c r="BS268" i="4"/>
  <c r="AY268" i="4" s="1"/>
  <c r="CB268" i="4"/>
  <c r="CE271" i="4"/>
  <c r="BU271" i="4"/>
  <c r="CB271" i="4"/>
  <c r="BR271" i="4"/>
  <c r="AY271" i="4" s="1"/>
  <c r="CC271" i="4"/>
  <c r="CD275" i="4"/>
  <c r="C277" i="4"/>
  <c r="CD277" i="4"/>
  <c r="BT277" i="4"/>
  <c r="CI278" i="4"/>
  <c r="BY278" i="4"/>
  <c r="BW278" i="4"/>
  <c r="CG278" i="4"/>
  <c r="CH278" i="4"/>
  <c r="BV278" i="4"/>
  <c r="CE283" i="4"/>
  <c r="BT283" i="4"/>
  <c r="CD283" i="4"/>
  <c r="BR283" i="4"/>
  <c r="AP283" i="4" s="1"/>
  <c r="CB283" i="4"/>
  <c r="BS283" i="4"/>
  <c r="BR298" i="4"/>
  <c r="C298" i="4"/>
  <c r="CC298" i="4"/>
  <c r="CE300" i="4"/>
  <c r="BV300" i="4"/>
  <c r="CG300" i="4"/>
  <c r="BT300" i="4"/>
  <c r="AW300" i="4" s="1"/>
  <c r="CF300" i="4"/>
  <c r="BU300" i="4"/>
  <c r="BW300" i="4"/>
  <c r="C317" i="4"/>
  <c r="BR317" i="4"/>
  <c r="CC317" i="4"/>
  <c r="CC342" i="4"/>
  <c r="BQ342" i="4"/>
  <c r="AN342" i="4" s="1"/>
  <c r="CB342" i="4"/>
  <c r="BR342" i="4"/>
  <c r="CC350" i="4"/>
  <c r="BQ350" i="4"/>
  <c r="AN350" i="4" s="1"/>
  <c r="CB350" i="4"/>
  <c r="BR350" i="4"/>
  <c r="CE270" i="4"/>
  <c r="BU270" i="4"/>
  <c r="CC270" i="4"/>
  <c r="CD271" i="4"/>
  <c r="CE285" i="4"/>
  <c r="BT285" i="4"/>
  <c r="AP285" i="4" s="1"/>
  <c r="CB285" i="4"/>
  <c r="CD285" i="4"/>
  <c r="BR285" i="4"/>
  <c r="CC285" i="4"/>
  <c r="CH297" i="4"/>
  <c r="BU297" i="4"/>
  <c r="CF297" i="4"/>
  <c r="BV297" i="4"/>
  <c r="BT297" i="4"/>
  <c r="CG297" i="4"/>
  <c r="BR299" i="4"/>
  <c r="C299" i="4"/>
  <c r="CC299" i="4"/>
  <c r="C307" i="4"/>
  <c r="BS307" i="4"/>
  <c r="CD307" i="4"/>
  <c r="C315" i="4"/>
  <c r="BR315" i="4"/>
  <c r="CC315" i="4"/>
  <c r="CC321" i="4"/>
  <c r="BR321" i="4"/>
  <c r="C321" i="4"/>
  <c r="CC323" i="4"/>
  <c r="BR323" i="4"/>
  <c r="C323" i="4"/>
  <c r="BR329" i="4"/>
  <c r="C329" i="4"/>
  <c r="BR331" i="4"/>
  <c r="C331" i="4"/>
  <c r="CC343" i="4"/>
  <c r="CB343" i="4"/>
  <c r="BQ343" i="4"/>
  <c r="AN343" i="4" s="1"/>
  <c r="CC347" i="4"/>
  <c r="CB347" i="4"/>
  <c r="BQ347" i="4"/>
  <c r="AN347" i="4" s="1"/>
  <c r="CC351" i="4"/>
  <c r="CB351" i="4"/>
  <c r="BQ351" i="4"/>
  <c r="AN351" i="4" s="1"/>
  <c r="BU245" i="4"/>
  <c r="AY245" i="4" s="1"/>
  <c r="CE272" i="4"/>
  <c r="BU272" i="4"/>
  <c r="AY272" i="4" s="1"/>
  <c r="CC272" i="4"/>
  <c r="CE278" i="4"/>
  <c r="BU278" i="4"/>
  <c r="BR278" i="4"/>
  <c r="CB278" i="4"/>
  <c r="CC278" i="4"/>
  <c r="CE284" i="4"/>
  <c r="BT284" i="4"/>
  <c r="CC284" i="4"/>
  <c r="BQ284" i="4"/>
  <c r="AP284" i="4" s="1"/>
  <c r="BS284" i="4"/>
  <c r="CB284" i="4"/>
  <c r="AW292" i="4"/>
  <c r="BR294" i="4"/>
  <c r="C294" i="4"/>
  <c r="AW297" i="4"/>
  <c r="C303" i="4"/>
  <c r="BS303" i="4"/>
  <c r="CD303" i="4"/>
  <c r="CC319" i="4"/>
  <c r="C319" i="4"/>
  <c r="CC320" i="4"/>
  <c r="BR320" i="4"/>
  <c r="C320" i="4"/>
  <c r="CC322" i="4"/>
  <c r="BR322" i="4"/>
  <c r="C322" i="4"/>
  <c r="CC324" i="4"/>
  <c r="BR324" i="4"/>
  <c r="C324" i="4"/>
  <c r="CC345" i="4"/>
  <c r="CB345" i="4"/>
  <c r="BQ345" i="4"/>
  <c r="AN345" i="4" s="1"/>
  <c r="CC349" i="4"/>
  <c r="CB349" i="4"/>
  <c r="BQ349" i="4"/>
  <c r="AN349" i="4" s="1"/>
  <c r="CE275" i="4"/>
  <c r="BU275" i="4"/>
  <c r="CC275" i="4"/>
  <c r="BT278" i="4"/>
  <c r="CG292" i="4"/>
  <c r="BT292" i="4"/>
  <c r="CH292" i="4"/>
  <c r="CG296" i="4"/>
  <c r="BT296" i="4"/>
  <c r="CH296" i="4"/>
  <c r="C305" i="4"/>
  <c r="BS305" i="4"/>
  <c r="BS306" i="4"/>
  <c r="C306" i="4"/>
  <c r="CD306" i="4"/>
  <c r="C318" i="4"/>
  <c r="BR318" i="4"/>
  <c r="CG337" i="4"/>
  <c r="BV337" i="4"/>
  <c r="B337" i="4"/>
  <c r="BS275" i="4"/>
  <c r="CE277" i="4"/>
  <c r="BU277" i="4"/>
  <c r="CC277" i="4"/>
  <c r="BV292" i="4"/>
  <c r="CE292" i="4"/>
  <c r="BV296" i="4"/>
  <c r="AW296" i="4" s="1"/>
  <c r="CE296" i="4"/>
  <c r="C301" i="4"/>
  <c r="BS301" i="4"/>
  <c r="BS302" i="4"/>
  <c r="C302" i="4"/>
  <c r="CD302" i="4"/>
  <c r="CD309" i="4"/>
  <c r="C309" i="4"/>
  <c r="BS309" i="4"/>
  <c r="C316" i="4"/>
  <c r="BR316" i="4"/>
  <c r="C330" i="4"/>
  <c r="CB330" i="4"/>
  <c r="B336" i="4"/>
  <c r="CC357" i="4"/>
  <c r="BQ357" i="4"/>
  <c r="AP357" i="4" s="1"/>
  <c r="CB357" i="4"/>
  <c r="CC358" i="4"/>
  <c r="CB358" i="4"/>
  <c r="BQ358" i="4"/>
  <c r="AP358" i="4" s="1"/>
  <c r="CC359" i="4"/>
  <c r="BQ359" i="4"/>
  <c r="AP359" i="4" s="1"/>
  <c r="CB359" i="4"/>
  <c r="BV314" i="4"/>
  <c r="CB315" i="4"/>
  <c r="CB316" i="4"/>
  <c r="CB317" i="4"/>
  <c r="CB318" i="4"/>
  <c r="CD314" i="4"/>
  <c r="BT314" i="4"/>
  <c r="AX314" i="4" s="1"/>
  <c r="BS314" i="4"/>
  <c r="CE314" i="4"/>
  <c r="CG336" i="4"/>
  <c r="BV336" i="4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67" i="3"/>
  <c r="B366" i="3"/>
  <c r="B370" i="3" s="1"/>
  <c r="B365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C360" i="3" s="1"/>
  <c r="D360" i="3"/>
  <c r="E359" i="3"/>
  <c r="C359" i="3" s="1"/>
  <c r="D359" i="3"/>
  <c r="BR358" i="3"/>
  <c r="E358" i="3"/>
  <c r="C358" i="3" s="1"/>
  <c r="D358" i="3"/>
  <c r="BR357" i="3"/>
  <c r="E357" i="3"/>
  <c r="C357" i="3" s="1"/>
  <c r="D357" i="3"/>
  <c r="E351" i="3"/>
  <c r="C351" i="3" s="1"/>
  <c r="D351" i="3"/>
  <c r="E350" i="3"/>
  <c r="C350" i="3" s="1"/>
  <c r="D350" i="3"/>
  <c r="BR349" i="3"/>
  <c r="E349" i="3"/>
  <c r="C349" i="3" s="1"/>
  <c r="D349" i="3"/>
  <c r="BR348" i="3"/>
  <c r="E348" i="3"/>
  <c r="C348" i="3" s="1"/>
  <c r="D348" i="3"/>
  <c r="BR347" i="3"/>
  <c r="E347" i="3"/>
  <c r="C347" i="3" s="1"/>
  <c r="D347" i="3"/>
  <c r="E346" i="3"/>
  <c r="C346" i="3" s="1"/>
  <c r="D346" i="3"/>
  <c r="BR345" i="3"/>
  <c r="E345" i="3"/>
  <c r="C345" i="3" s="1"/>
  <c r="D345" i="3"/>
  <c r="BR344" i="3"/>
  <c r="E344" i="3"/>
  <c r="C344" i="3" s="1"/>
  <c r="D344" i="3"/>
  <c r="E343" i="3"/>
  <c r="C343" i="3" s="1"/>
  <c r="D343" i="3"/>
  <c r="E342" i="3"/>
  <c r="C342" i="3" s="1"/>
  <c r="D342" i="3"/>
  <c r="CF337" i="3"/>
  <c r="BU337" i="3"/>
  <c r="D337" i="3"/>
  <c r="C337" i="3"/>
  <c r="CF336" i="3"/>
  <c r="D336" i="3"/>
  <c r="BU336" i="3" s="1"/>
  <c r="C336" i="3"/>
  <c r="BQ331" i="3"/>
  <c r="E331" i="3"/>
  <c r="CB331" i="3" s="1"/>
  <c r="D331" i="3"/>
  <c r="CC330" i="3"/>
  <c r="BR330" i="3"/>
  <c r="E330" i="3"/>
  <c r="BQ330" i="3" s="1"/>
  <c r="D330" i="3"/>
  <c r="BQ329" i="3"/>
  <c r="E329" i="3"/>
  <c r="CB329" i="3" s="1"/>
  <c r="D329" i="3"/>
  <c r="CB324" i="3"/>
  <c r="BQ324" i="3"/>
  <c r="E324" i="3"/>
  <c r="D324" i="3"/>
  <c r="CB323" i="3"/>
  <c r="BQ323" i="3"/>
  <c r="E323" i="3"/>
  <c r="D323" i="3"/>
  <c r="CB322" i="3"/>
  <c r="BQ322" i="3"/>
  <c r="E322" i="3"/>
  <c r="D322" i="3"/>
  <c r="CB321" i="3"/>
  <c r="BQ321" i="3"/>
  <c r="E321" i="3"/>
  <c r="D321" i="3"/>
  <c r="CB320" i="3"/>
  <c r="BQ320" i="3"/>
  <c r="E320" i="3"/>
  <c r="D320" i="3"/>
  <c r="E319" i="3"/>
  <c r="D319" i="3"/>
  <c r="CC318" i="3"/>
  <c r="E318" i="3"/>
  <c r="BQ318" i="3" s="1"/>
  <c r="D318" i="3"/>
  <c r="E317" i="3"/>
  <c r="BQ317" i="3" s="1"/>
  <c r="D317" i="3"/>
  <c r="CC316" i="3"/>
  <c r="E316" i="3"/>
  <c r="BQ316" i="3" s="1"/>
  <c r="D316" i="3"/>
  <c r="E315" i="3"/>
  <c r="BQ315" i="3" s="1"/>
  <c r="D315" i="3"/>
  <c r="CF314" i="3"/>
  <c r="CB314" i="3"/>
  <c r="BU314" i="3"/>
  <c r="BQ314" i="3"/>
  <c r="E314" i="3"/>
  <c r="C314" i="3"/>
  <c r="CG314" i="3" s="1"/>
  <c r="CC309" i="3"/>
  <c r="CB309" i="3"/>
  <c r="BR309" i="3"/>
  <c r="BQ309" i="3"/>
  <c r="E309" i="3"/>
  <c r="D309" i="3"/>
  <c r="CB308" i="3"/>
  <c r="BR308" i="3"/>
  <c r="BQ308" i="3"/>
  <c r="E308" i="3"/>
  <c r="CC308" i="3" s="1"/>
  <c r="D308" i="3"/>
  <c r="CC307" i="3"/>
  <c r="CB307" i="3"/>
  <c r="BR307" i="3"/>
  <c r="BQ307" i="3"/>
  <c r="E307" i="3"/>
  <c r="D307" i="3"/>
  <c r="CB306" i="3"/>
  <c r="BR306" i="3"/>
  <c r="BQ306" i="3"/>
  <c r="E306" i="3"/>
  <c r="CC306" i="3" s="1"/>
  <c r="D306" i="3"/>
  <c r="CD305" i="3"/>
  <c r="CC305" i="3"/>
  <c r="CB305" i="3"/>
  <c r="BR305" i="3"/>
  <c r="BQ305" i="3"/>
  <c r="E305" i="3"/>
  <c r="D305" i="3"/>
  <c r="CD304" i="3"/>
  <c r="CB304" i="3"/>
  <c r="BR304" i="3"/>
  <c r="BQ304" i="3"/>
  <c r="E304" i="3"/>
  <c r="CC304" i="3" s="1"/>
  <c r="D304" i="3"/>
  <c r="CC303" i="3"/>
  <c r="CB303" i="3"/>
  <c r="BR303" i="3"/>
  <c r="BQ303" i="3"/>
  <c r="E303" i="3"/>
  <c r="D303" i="3"/>
  <c r="CB302" i="3"/>
  <c r="BR302" i="3"/>
  <c r="BQ302" i="3"/>
  <c r="E302" i="3"/>
  <c r="CC302" i="3" s="1"/>
  <c r="D302" i="3"/>
  <c r="CD301" i="3"/>
  <c r="CC301" i="3"/>
  <c r="CB301" i="3"/>
  <c r="BR301" i="3"/>
  <c r="BQ301" i="3"/>
  <c r="E301" i="3"/>
  <c r="D301" i="3"/>
  <c r="BS301" i="3" s="1"/>
  <c r="C301" i="3"/>
  <c r="CF300" i="3"/>
  <c r="CC300" i="3"/>
  <c r="CB300" i="3"/>
  <c r="BW300" i="3"/>
  <c r="BU300" i="3"/>
  <c r="BR300" i="3"/>
  <c r="BQ300" i="3"/>
  <c r="E300" i="3"/>
  <c r="C300" i="3"/>
  <c r="CB299" i="3"/>
  <c r="BQ299" i="3"/>
  <c r="E299" i="3"/>
  <c r="CC298" i="3"/>
  <c r="CB298" i="3"/>
  <c r="BQ298" i="3"/>
  <c r="E298" i="3"/>
  <c r="CG297" i="3"/>
  <c r="CB297" i="3"/>
  <c r="BR297" i="3"/>
  <c r="BQ297" i="3"/>
  <c r="E297" i="3"/>
  <c r="CC297" i="3" s="1"/>
  <c r="C297" i="3"/>
  <c r="CE297" i="3" s="1"/>
  <c r="CF296" i="3"/>
  <c r="CC296" i="3"/>
  <c r="CB296" i="3"/>
  <c r="BW296" i="3"/>
  <c r="BU296" i="3"/>
  <c r="BR296" i="3"/>
  <c r="BQ296" i="3"/>
  <c r="E296" i="3"/>
  <c r="C296" i="3"/>
  <c r="CB295" i="3"/>
  <c r="BQ295" i="3"/>
  <c r="E295" i="3"/>
  <c r="CB294" i="3"/>
  <c r="BQ294" i="3"/>
  <c r="E294" i="3"/>
  <c r="CE293" i="3"/>
  <c r="CB293" i="3"/>
  <c r="BW293" i="3"/>
  <c r="BR293" i="3"/>
  <c r="BQ293" i="3"/>
  <c r="E293" i="3"/>
  <c r="CC293" i="3" s="1"/>
  <c r="C293" i="3"/>
  <c r="CF292" i="3"/>
  <c r="CC292" i="3"/>
  <c r="CB292" i="3"/>
  <c r="BW292" i="3"/>
  <c r="BU292" i="3"/>
  <c r="BR292" i="3"/>
  <c r="BQ292" i="3"/>
  <c r="E292" i="3"/>
  <c r="C292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 s="1"/>
  <c r="BR286" i="3"/>
  <c r="E286" i="3"/>
  <c r="C286" i="3" s="1"/>
  <c r="CD286" i="3" s="1"/>
  <c r="D286" i="3"/>
  <c r="BS285" i="3"/>
  <c r="BQ285" i="3"/>
  <c r="E285" i="3"/>
  <c r="D285" i="3"/>
  <c r="C285" i="3" s="1"/>
  <c r="E284" i="3"/>
  <c r="D284" i="3"/>
  <c r="C284" i="3"/>
  <c r="BS283" i="3"/>
  <c r="BQ283" i="3"/>
  <c r="E283" i="3"/>
  <c r="D283" i="3"/>
  <c r="C283" i="3" s="1"/>
  <c r="E278" i="3"/>
  <c r="D278" i="3"/>
  <c r="CD278" i="3" s="1"/>
  <c r="CB277" i="3"/>
  <c r="BX277" i="3"/>
  <c r="BS277" i="3"/>
  <c r="BR277" i="3"/>
  <c r="E277" i="3"/>
  <c r="D277" i="3"/>
  <c r="CD277" i="3" s="1"/>
  <c r="C277" i="3"/>
  <c r="CF277" i="3" s="1"/>
  <c r="CF276" i="3"/>
  <c r="CD276" i="3"/>
  <c r="CC276" i="3"/>
  <c r="BW276" i="3"/>
  <c r="BS276" i="3"/>
  <c r="BR276" i="3"/>
  <c r="E276" i="3"/>
  <c r="D276" i="3"/>
  <c r="BT276" i="3" s="1"/>
  <c r="C276" i="3"/>
  <c r="CH276" i="3" s="1"/>
  <c r="CC275" i="3"/>
  <c r="BT275" i="3"/>
  <c r="BR275" i="3"/>
  <c r="E275" i="3"/>
  <c r="D275" i="3"/>
  <c r="CC274" i="3"/>
  <c r="BT274" i="3"/>
  <c r="E274" i="3"/>
  <c r="D274" i="3"/>
  <c r="CD274" i="3" s="1"/>
  <c r="C274" i="3"/>
  <c r="CB273" i="3"/>
  <c r="BW273" i="3"/>
  <c r="BS273" i="3"/>
  <c r="BR273" i="3"/>
  <c r="E273" i="3"/>
  <c r="D273" i="3"/>
  <c r="CD273" i="3" s="1"/>
  <c r="C273" i="3"/>
  <c r="CD272" i="3"/>
  <c r="CC272" i="3"/>
  <c r="BS272" i="3"/>
  <c r="E272" i="3"/>
  <c r="D272" i="3"/>
  <c r="BT272" i="3" s="1"/>
  <c r="C272" i="3"/>
  <c r="BT271" i="3"/>
  <c r="E271" i="3"/>
  <c r="CC271" i="3" s="1"/>
  <c r="D271" i="3"/>
  <c r="CC270" i="3"/>
  <c r="CB270" i="3"/>
  <c r="BS270" i="3"/>
  <c r="E270" i="3"/>
  <c r="D270" i="3"/>
  <c r="CD269" i="3"/>
  <c r="CB269" i="3"/>
  <c r="BS269" i="3"/>
  <c r="BR269" i="3"/>
  <c r="E269" i="3"/>
  <c r="D269" i="3"/>
  <c r="C269" i="3" s="1"/>
  <c r="CH268" i="3"/>
  <c r="CD268" i="3"/>
  <c r="CC268" i="3"/>
  <c r="BX268" i="3"/>
  <c r="BV268" i="3"/>
  <c r="BS268" i="3"/>
  <c r="BR268" i="3"/>
  <c r="E268" i="3"/>
  <c r="D268" i="3"/>
  <c r="BT268" i="3" s="1"/>
  <c r="C268" i="3"/>
  <c r="CE267" i="3"/>
  <c r="CC267" i="3"/>
  <c r="CB267" i="3"/>
  <c r="BU267" i="3"/>
  <c r="BS267" i="3"/>
  <c r="BR267" i="3"/>
  <c r="E267" i="3"/>
  <c r="D267" i="3"/>
  <c r="C267" i="3"/>
  <c r="CE266" i="3"/>
  <c r="BU266" i="3"/>
  <c r="E266" i="3"/>
  <c r="D266" i="3"/>
  <c r="CI265" i="3"/>
  <c r="CE265" i="3"/>
  <c r="BY265" i="3"/>
  <c r="BW265" i="3"/>
  <c r="BU265" i="3"/>
  <c r="BT265" i="3"/>
  <c r="E265" i="3"/>
  <c r="D265" i="3"/>
  <c r="CD265" i="3" s="1"/>
  <c r="C265" i="3"/>
  <c r="CE264" i="3"/>
  <c r="BU264" i="3"/>
  <c r="E264" i="3"/>
  <c r="D264" i="3"/>
  <c r="CE263" i="3"/>
  <c r="CC263" i="3"/>
  <c r="CB263" i="3"/>
  <c r="BU263" i="3"/>
  <c r="BS263" i="3"/>
  <c r="BR263" i="3"/>
  <c r="E263" i="3"/>
  <c r="D263" i="3"/>
  <c r="CE262" i="3"/>
  <c r="CC262" i="3"/>
  <c r="CB262" i="3"/>
  <c r="BU262" i="3"/>
  <c r="BS262" i="3"/>
  <c r="BR262" i="3"/>
  <c r="E262" i="3"/>
  <c r="D262" i="3"/>
  <c r="CF261" i="3"/>
  <c r="CC261" i="3"/>
  <c r="BV261" i="3"/>
  <c r="BT261" i="3"/>
  <c r="BR261" i="3"/>
  <c r="E261" i="3"/>
  <c r="D261" i="3"/>
  <c r="CD261" i="3" s="1"/>
  <c r="C261" i="3"/>
  <c r="CD260" i="3"/>
  <c r="CB260" i="3"/>
  <c r="BT260" i="3"/>
  <c r="BR260" i="3"/>
  <c r="E260" i="3"/>
  <c r="D260" i="3"/>
  <c r="C260" i="3"/>
  <c r="CD259" i="3"/>
  <c r="BT259" i="3"/>
  <c r="BR259" i="3"/>
  <c r="E259" i="3"/>
  <c r="D259" i="3"/>
  <c r="CF258" i="3"/>
  <c r="CD258" i="3"/>
  <c r="BW258" i="3"/>
  <c r="BU258" i="3"/>
  <c r="BR258" i="3"/>
  <c r="E258" i="3"/>
  <c r="D258" i="3"/>
  <c r="BT258" i="3" s="1"/>
  <c r="C258" i="3"/>
  <c r="CD257" i="3"/>
  <c r="BR257" i="3"/>
  <c r="E257" i="3"/>
  <c r="D257" i="3"/>
  <c r="BT257" i="3" s="1"/>
  <c r="CF256" i="3"/>
  <c r="CD256" i="3"/>
  <c r="BW256" i="3"/>
  <c r="BU256" i="3"/>
  <c r="BR256" i="3"/>
  <c r="E256" i="3"/>
  <c r="D256" i="3"/>
  <c r="BT256" i="3" s="1"/>
  <c r="C256" i="3"/>
  <c r="CD255" i="3"/>
  <c r="BR255" i="3"/>
  <c r="E255" i="3"/>
  <c r="D255" i="3"/>
  <c r="BT255" i="3" s="1"/>
  <c r="CD254" i="3"/>
  <c r="BT254" i="3"/>
  <c r="E254" i="3"/>
  <c r="D254" i="3"/>
  <c r="CD253" i="3"/>
  <c r="CB253" i="3"/>
  <c r="BV253" i="3"/>
  <c r="BT253" i="3"/>
  <c r="BR253" i="3"/>
  <c r="E253" i="3"/>
  <c r="D253" i="3"/>
  <c r="C253" i="3"/>
  <c r="CD252" i="3"/>
  <c r="CB252" i="3"/>
  <c r="BT252" i="3"/>
  <c r="BR252" i="3"/>
  <c r="E252" i="3"/>
  <c r="D252" i="3"/>
  <c r="C252" i="3"/>
  <c r="CD251" i="3"/>
  <c r="BT251" i="3"/>
  <c r="BR251" i="3"/>
  <c r="E251" i="3"/>
  <c r="D251" i="3"/>
  <c r="CD250" i="3"/>
  <c r="BT250" i="3"/>
  <c r="E250" i="3"/>
  <c r="D250" i="3"/>
  <c r="CD249" i="3"/>
  <c r="CB249" i="3"/>
  <c r="BV249" i="3"/>
  <c r="BT249" i="3"/>
  <c r="BR249" i="3"/>
  <c r="E249" i="3"/>
  <c r="D249" i="3"/>
  <c r="C249" i="3"/>
  <c r="CD248" i="3"/>
  <c r="CB248" i="3"/>
  <c r="BT248" i="3"/>
  <c r="BR248" i="3"/>
  <c r="E248" i="3"/>
  <c r="D248" i="3"/>
  <c r="C248" i="3"/>
  <c r="CD247" i="3"/>
  <c r="BT247" i="3"/>
  <c r="BR247" i="3"/>
  <c r="E247" i="3"/>
  <c r="D247" i="3"/>
  <c r="CD246" i="3"/>
  <c r="BT246" i="3"/>
  <c r="E246" i="3"/>
  <c r="D246" i="3"/>
  <c r="CF245" i="3"/>
  <c r="CD245" i="3"/>
  <c r="CC245" i="3"/>
  <c r="CB245" i="3"/>
  <c r="BX245" i="3"/>
  <c r="BV245" i="3"/>
  <c r="BS245" i="3"/>
  <c r="BR245" i="3"/>
  <c r="E245" i="3"/>
  <c r="CE245" i="3" s="1"/>
  <c r="C245" i="3"/>
  <c r="CH245" i="3" s="1"/>
  <c r="CF244" i="3"/>
  <c r="CD244" i="3"/>
  <c r="CB244" i="3"/>
  <c r="BT244" i="3"/>
  <c r="BR244" i="3"/>
  <c r="E244" i="3"/>
  <c r="D244" i="3"/>
  <c r="C244" i="3"/>
  <c r="CD243" i="3"/>
  <c r="CB243" i="3"/>
  <c r="BT243" i="3"/>
  <c r="BR243" i="3"/>
  <c r="E243" i="3"/>
  <c r="D243" i="3"/>
  <c r="C243" i="3"/>
  <c r="CD242" i="3"/>
  <c r="CB242" i="3"/>
  <c r="BT242" i="3"/>
  <c r="E242" i="3"/>
  <c r="D242" i="3"/>
  <c r="CD241" i="3"/>
  <c r="BT241" i="3"/>
  <c r="E241" i="3"/>
  <c r="D241" i="3"/>
  <c r="CD240" i="3"/>
  <c r="CB240" i="3"/>
  <c r="BT240" i="3"/>
  <c r="BR240" i="3"/>
  <c r="E240" i="3"/>
  <c r="D240" i="3"/>
  <c r="C240" i="3"/>
  <c r="CD239" i="3"/>
  <c r="CB239" i="3"/>
  <c r="BT239" i="3"/>
  <c r="BR239" i="3"/>
  <c r="E239" i="3"/>
  <c r="D239" i="3"/>
  <c r="C239" i="3"/>
  <c r="CD238" i="3"/>
  <c r="BT238" i="3"/>
  <c r="E238" i="3"/>
  <c r="D238" i="3"/>
  <c r="CD237" i="3"/>
  <c r="BT237" i="3"/>
  <c r="E237" i="3"/>
  <c r="D237" i="3"/>
  <c r="CF236" i="3"/>
  <c r="CD236" i="3"/>
  <c r="CB236" i="3"/>
  <c r="BT236" i="3"/>
  <c r="BR236" i="3"/>
  <c r="E236" i="3"/>
  <c r="D236" i="3"/>
  <c r="C236" i="3"/>
  <c r="CD234" i="3"/>
  <c r="CB234" i="3"/>
  <c r="BT234" i="3"/>
  <c r="BR234" i="3"/>
  <c r="E234" i="3"/>
  <c r="D234" i="3"/>
  <c r="C234" i="3"/>
  <c r="CJ230" i="3"/>
  <c r="CH230" i="3"/>
  <c r="CD230" i="3"/>
  <c r="BY230" i="3"/>
  <c r="BW230" i="3"/>
  <c r="BS230" i="3"/>
  <c r="E230" i="3"/>
  <c r="D230" i="3"/>
  <c r="CJ229" i="3"/>
  <c r="CH229" i="3"/>
  <c r="CD229" i="3"/>
  <c r="CC229" i="3"/>
  <c r="CB229" i="3"/>
  <c r="BY229" i="3"/>
  <c r="BX229" i="3"/>
  <c r="BW229" i="3"/>
  <c r="BS229" i="3"/>
  <c r="BQ229" i="3"/>
  <c r="E229" i="3"/>
  <c r="D229" i="3"/>
  <c r="C229" i="3"/>
  <c r="CJ228" i="3"/>
  <c r="CH228" i="3"/>
  <c r="CD228" i="3"/>
  <c r="CC228" i="3"/>
  <c r="CB228" i="3"/>
  <c r="BY228" i="3"/>
  <c r="BW228" i="3"/>
  <c r="BU228" i="3"/>
  <c r="BS228" i="3"/>
  <c r="BQ228" i="3"/>
  <c r="E228" i="3"/>
  <c r="BX228" i="3" s="1"/>
  <c r="D228" i="3"/>
  <c r="C228" i="3"/>
  <c r="CK227" i="3"/>
  <c r="CJ227" i="3"/>
  <c r="CH227" i="3"/>
  <c r="CD227" i="3"/>
  <c r="CB227" i="3"/>
  <c r="BY227" i="3"/>
  <c r="BW227" i="3"/>
  <c r="BT227" i="3"/>
  <c r="BS227" i="3"/>
  <c r="E227" i="3"/>
  <c r="D227" i="3"/>
  <c r="CJ226" i="3"/>
  <c r="CH226" i="3"/>
  <c r="CD226" i="3"/>
  <c r="BY226" i="3"/>
  <c r="BW226" i="3"/>
  <c r="BS226" i="3"/>
  <c r="E226" i="3"/>
  <c r="CK226" i="3" s="1"/>
  <c r="D226" i="3"/>
  <c r="CJ225" i="3"/>
  <c r="CH225" i="3"/>
  <c r="CD225" i="3"/>
  <c r="CC225" i="3"/>
  <c r="CB225" i="3"/>
  <c r="BY225" i="3"/>
  <c r="BX225" i="3"/>
  <c r="BW225" i="3"/>
  <c r="BS225" i="3"/>
  <c r="BQ225" i="3"/>
  <c r="E225" i="3"/>
  <c r="D225" i="3"/>
  <c r="C225" i="3"/>
  <c r="CJ224" i="3"/>
  <c r="CH224" i="3"/>
  <c r="CG224" i="3"/>
  <c r="CD224" i="3"/>
  <c r="CC224" i="3"/>
  <c r="CB224" i="3"/>
  <c r="BY224" i="3"/>
  <c r="BW224" i="3"/>
  <c r="BS224" i="3"/>
  <c r="BQ224" i="3"/>
  <c r="E224" i="3"/>
  <c r="BX224" i="3" s="1"/>
  <c r="D224" i="3"/>
  <c r="C224" i="3"/>
  <c r="BW223" i="3"/>
  <c r="BS223" i="3"/>
  <c r="E223" i="3"/>
  <c r="D223" i="3"/>
  <c r="CJ222" i="3"/>
  <c r="CB222" i="3"/>
  <c r="BW222" i="3"/>
  <c r="BS222" i="3"/>
  <c r="E222" i="3"/>
  <c r="D222" i="3"/>
  <c r="CJ221" i="3"/>
  <c r="CB221" i="3"/>
  <c r="BW221" i="3"/>
  <c r="BS221" i="3"/>
  <c r="E221" i="3"/>
  <c r="D221" i="3"/>
  <c r="CJ220" i="3"/>
  <c r="CB220" i="3"/>
  <c r="BW220" i="3"/>
  <c r="BS220" i="3"/>
  <c r="E220" i="3"/>
  <c r="D220" i="3"/>
  <c r="CJ219" i="3"/>
  <c r="BW219" i="3"/>
  <c r="BS219" i="3"/>
  <c r="E219" i="3"/>
  <c r="D219" i="3"/>
  <c r="CJ218" i="3"/>
  <c r="BY218" i="3"/>
  <c r="E218" i="3"/>
  <c r="D218" i="3"/>
  <c r="CJ217" i="3"/>
  <c r="BY217" i="3"/>
  <c r="E217" i="3"/>
  <c r="D217" i="3"/>
  <c r="CJ216" i="3"/>
  <c r="BY216" i="3"/>
  <c r="E216" i="3"/>
  <c r="D216" i="3"/>
  <c r="CJ215" i="3"/>
  <c r="CB215" i="3"/>
  <c r="BW215" i="3"/>
  <c r="BS215" i="3"/>
  <c r="E215" i="3"/>
  <c r="D215" i="3"/>
  <c r="CJ214" i="3"/>
  <c r="BW214" i="3"/>
  <c r="BS214" i="3"/>
  <c r="E214" i="3"/>
  <c r="D214" i="3"/>
  <c r="CJ213" i="3"/>
  <c r="CB213" i="3"/>
  <c r="BW213" i="3"/>
  <c r="BS213" i="3"/>
  <c r="E213" i="3"/>
  <c r="D213" i="3"/>
  <c r="CJ212" i="3"/>
  <c r="CB212" i="3"/>
  <c r="BW212" i="3"/>
  <c r="BS212" i="3"/>
  <c r="E212" i="3"/>
  <c r="D212" i="3"/>
  <c r="CJ211" i="3"/>
  <c r="CB211" i="3"/>
  <c r="BW211" i="3"/>
  <c r="BS211" i="3"/>
  <c r="E211" i="3"/>
  <c r="D211" i="3"/>
  <c r="CJ210" i="3"/>
  <c r="CI210" i="3"/>
  <c r="CH210" i="3"/>
  <c r="CE210" i="3"/>
  <c r="CD210" i="3"/>
  <c r="BZ210" i="3"/>
  <c r="BY210" i="3"/>
  <c r="BQ210" i="3"/>
  <c r="E210" i="3"/>
  <c r="BX210" i="3" s="1"/>
  <c r="D210" i="3"/>
  <c r="BW210" i="3" s="1"/>
  <c r="C210" i="3"/>
  <c r="CH209" i="3"/>
  <c r="CD209" i="3"/>
  <c r="E209" i="3"/>
  <c r="BT209" i="3" s="1"/>
  <c r="D209" i="3"/>
  <c r="BS209" i="3" s="1"/>
  <c r="CJ208" i="3"/>
  <c r="CH208" i="3"/>
  <c r="CE208" i="3"/>
  <c r="CD208" i="3"/>
  <c r="BY208" i="3"/>
  <c r="BQ208" i="3"/>
  <c r="E208" i="3"/>
  <c r="D208" i="3"/>
  <c r="BW208" i="3" s="1"/>
  <c r="C208" i="3"/>
  <c r="CK207" i="3"/>
  <c r="CD207" i="3"/>
  <c r="BZ207" i="3"/>
  <c r="BX207" i="3"/>
  <c r="BT207" i="3"/>
  <c r="BQ207" i="3"/>
  <c r="E207" i="3"/>
  <c r="D207" i="3"/>
  <c r="CE206" i="3"/>
  <c r="CB206" i="3"/>
  <c r="BQ206" i="3"/>
  <c r="E206" i="3"/>
  <c r="CI206" i="3" s="1"/>
  <c r="D206" i="3"/>
  <c r="CI205" i="3"/>
  <c r="CE205" i="3"/>
  <c r="CB205" i="3"/>
  <c r="BR205" i="3"/>
  <c r="BQ205" i="3"/>
  <c r="E205" i="3"/>
  <c r="D205" i="3"/>
  <c r="CE204" i="3"/>
  <c r="CB204" i="3"/>
  <c r="BS204" i="3"/>
  <c r="BQ204" i="3"/>
  <c r="E204" i="3"/>
  <c r="CI204" i="3" s="1"/>
  <c r="D204" i="3"/>
  <c r="CJ203" i="3"/>
  <c r="CI203" i="3"/>
  <c r="CE203" i="3"/>
  <c r="CB203" i="3"/>
  <c r="BY203" i="3"/>
  <c r="BR203" i="3"/>
  <c r="BQ203" i="3"/>
  <c r="E203" i="3"/>
  <c r="D203" i="3"/>
  <c r="CE202" i="3"/>
  <c r="CB202" i="3"/>
  <c r="BQ202" i="3"/>
  <c r="E202" i="3"/>
  <c r="CI202" i="3" s="1"/>
  <c r="D202" i="3"/>
  <c r="CI201" i="3"/>
  <c r="CE201" i="3"/>
  <c r="CB201" i="3"/>
  <c r="BR201" i="3"/>
  <c r="BQ201" i="3"/>
  <c r="E201" i="3"/>
  <c r="D201" i="3"/>
  <c r="BY201" i="3" s="1"/>
  <c r="CE200" i="3"/>
  <c r="CB200" i="3"/>
  <c r="BS200" i="3"/>
  <c r="BQ200" i="3"/>
  <c r="E200" i="3"/>
  <c r="CI200" i="3" s="1"/>
  <c r="D200" i="3"/>
  <c r="CJ199" i="3"/>
  <c r="CH199" i="3"/>
  <c r="CD199" i="3"/>
  <c r="CB199" i="3"/>
  <c r="BY199" i="3"/>
  <c r="BW199" i="3"/>
  <c r="BS199" i="3"/>
  <c r="BQ199" i="3"/>
  <c r="E199" i="3"/>
  <c r="D199" i="3"/>
  <c r="C199" i="3"/>
  <c r="BU199" i="3" s="1"/>
  <c r="CJ198" i="3"/>
  <c r="CH198" i="3"/>
  <c r="CD198" i="3"/>
  <c r="CB198" i="3"/>
  <c r="BY198" i="3"/>
  <c r="BW198" i="3"/>
  <c r="BS198" i="3"/>
  <c r="E198" i="3"/>
  <c r="D198" i="3"/>
  <c r="C198" i="3"/>
  <c r="CF198" i="3" s="1"/>
  <c r="E197" i="3"/>
  <c r="CK196" i="3"/>
  <c r="CI196" i="3"/>
  <c r="CE196" i="3"/>
  <c r="CC196" i="3"/>
  <c r="BZ196" i="3"/>
  <c r="BX196" i="3"/>
  <c r="BT196" i="3"/>
  <c r="BR196" i="3"/>
  <c r="E196" i="3"/>
  <c r="CB196" i="3" s="1"/>
  <c r="D196" i="3"/>
  <c r="CK195" i="3"/>
  <c r="CI195" i="3"/>
  <c r="CE195" i="3"/>
  <c r="CC195" i="3"/>
  <c r="BZ195" i="3"/>
  <c r="BX195" i="3"/>
  <c r="BT195" i="3"/>
  <c r="BR195" i="3"/>
  <c r="E195" i="3"/>
  <c r="CB195" i="3" s="1"/>
  <c r="D195" i="3"/>
  <c r="CK194" i="3"/>
  <c r="CI194" i="3"/>
  <c r="CE194" i="3"/>
  <c r="CC194" i="3"/>
  <c r="BZ194" i="3"/>
  <c r="BX194" i="3"/>
  <c r="BT194" i="3"/>
  <c r="BR194" i="3"/>
  <c r="E194" i="3"/>
  <c r="CB194" i="3" s="1"/>
  <c r="D194" i="3"/>
  <c r="CK193" i="3"/>
  <c r="CI193" i="3"/>
  <c r="CE193" i="3"/>
  <c r="CC193" i="3"/>
  <c r="BZ193" i="3"/>
  <c r="BX193" i="3"/>
  <c r="BT193" i="3"/>
  <c r="BR193" i="3"/>
  <c r="E193" i="3"/>
  <c r="CB193" i="3" s="1"/>
  <c r="D193" i="3"/>
  <c r="CK192" i="3"/>
  <c r="CI192" i="3"/>
  <c r="CE192" i="3"/>
  <c r="CC192" i="3"/>
  <c r="BZ192" i="3"/>
  <c r="BX192" i="3"/>
  <c r="BT192" i="3"/>
  <c r="BR192" i="3"/>
  <c r="E192" i="3"/>
  <c r="CB192" i="3" s="1"/>
  <c r="D192" i="3"/>
  <c r="CK191" i="3"/>
  <c r="CI191" i="3"/>
  <c r="CE191" i="3"/>
  <c r="CC191" i="3"/>
  <c r="BZ191" i="3"/>
  <c r="BX191" i="3"/>
  <c r="BT191" i="3"/>
  <c r="BR191" i="3"/>
  <c r="E191" i="3"/>
  <c r="CB191" i="3" s="1"/>
  <c r="D191" i="3"/>
  <c r="CK190" i="3"/>
  <c r="CI190" i="3"/>
  <c r="CE190" i="3"/>
  <c r="CC190" i="3"/>
  <c r="BZ190" i="3"/>
  <c r="BX190" i="3"/>
  <c r="BT190" i="3"/>
  <c r="BR190" i="3"/>
  <c r="E190" i="3"/>
  <c r="CB190" i="3" s="1"/>
  <c r="D190" i="3"/>
  <c r="CK189" i="3"/>
  <c r="CI189" i="3"/>
  <c r="CE189" i="3"/>
  <c r="CC189" i="3"/>
  <c r="BZ189" i="3"/>
  <c r="BX189" i="3"/>
  <c r="BT189" i="3"/>
  <c r="BR189" i="3"/>
  <c r="E189" i="3"/>
  <c r="CB189" i="3" s="1"/>
  <c r="D189" i="3"/>
  <c r="CK188" i="3"/>
  <c r="CI188" i="3"/>
  <c r="CE188" i="3"/>
  <c r="CC188" i="3"/>
  <c r="BZ188" i="3"/>
  <c r="BX188" i="3"/>
  <c r="BT188" i="3"/>
  <c r="BR188" i="3"/>
  <c r="E188" i="3"/>
  <c r="CB188" i="3" s="1"/>
  <c r="D188" i="3"/>
  <c r="CK186" i="3"/>
  <c r="CI186" i="3"/>
  <c r="CE186" i="3"/>
  <c r="CC186" i="3"/>
  <c r="BZ186" i="3"/>
  <c r="BX186" i="3"/>
  <c r="BT186" i="3"/>
  <c r="BR186" i="3"/>
  <c r="E186" i="3"/>
  <c r="CB186" i="3" s="1"/>
  <c r="D186" i="3"/>
  <c r="BR180" i="3"/>
  <c r="E180" i="3"/>
  <c r="D180" i="3"/>
  <c r="C180" i="3" s="1"/>
  <c r="CC180" i="3" s="1"/>
  <c r="E179" i="3"/>
  <c r="D179" i="3"/>
  <c r="C179" i="3" s="1"/>
  <c r="BR178" i="3"/>
  <c r="E178" i="3"/>
  <c r="D178" i="3"/>
  <c r="C178" i="3" s="1"/>
  <c r="BR177" i="3"/>
  <c r="E177" i="3"/>
  <c r="D177" i="3"/>
  <c r="C177" i="3" s="1"/>
  <c r="Q176" i="3"/>
  <c r="P176" i="3"/>
  <c r="O176" i="3"/>
  <c r="N176" i="3"/>
  <c r="M176" i="3"/>
  <c r="L176" i="3"/>
  <c r="K176" i="3"/>
  <c r="J176" i="3"/>
  <c r="I176" i="3"/>
  <c r="H176" i="3"/>
  <c r="G176" i="3"/>
  <c r="F176" i="3"/>
  <c r="E175" i="3"/>
  <c r="C175" i="3" s="1"/>
  <c r="D175" i="3"/>
  <c r="E174" i="3"/>
  <c r="E176" i="3" s="1"/>
  <c r="D174" i="3"/>
  <c r="BQ173" i="3"/>
  <c r="E173" i="3"/>
  <c r="D173" i="3"/>
  <c r="D176" i="3" s="1"/>
  <c r="C173" i="3"/>
  <c r="R168" i="3"/>
  <c r="Q168" i="3"/>
  <c r="P168" i="3"/>
  <c r="O168" i="3"/>
  <c r="N168" i="3"/>
  <c r="M168" i="3"/>
  <c r="L168" i="3"/>
  <c r="K168" i="3"/>
  <c r="K169" i="3" s="1"/>
  <c r="J168" i="3"/>
  <c r="I168" i="3"/>
  <c r="H168" i="3"/>
  <c r="G168" i="3"/>
  <c r="F168" i="3"/>
  <c r="BQ167" i="3"/>
  <c r="E167" i="3"/>
  <c r="D167" i="3"/>
  <c r="C167" i="3"/>
  <c r="CB167" i="3" s="1"/>
  <c r="E166" i="3"/>
  <c r="D166" i="3"/>
  <c r="C166" i="3"/>
  <c r="E165" i="3"/>
  <c r="C165" i="3" s="1"/>
  <c r="D165" i="3"/>
  <c r="E164" i="3"/>
  <c r="E168" i="3" s="1"/>
  <c r="D164" i="3"/>
  <c r="D168" i="3" s="1"/>
  <c r="R163" i="3"/>
  <c r="R169" i="3" s="1"/>
  <c r="Q163" i="3"/>
  <c r="Q169" i="3" s="1"/>
  <c r="P163" i="3"/>
  <c r="P169" i="3" s="1"/>
  <c r="O163" i="3"/>
  <c r="O169" i="3" s="1"/>
  <c r="N163" i="3"/>
  <c r="N169" i="3" s="1"/>
  <c r="M163" i="3"/>
  <c r="M169" i="3" s="1"/>
  <c r="L163" i="3"/>
  <c r="L169" i="3" s="1"/>
  <c r="K163" i="3"/>
  <c r="J163" i="3"/>
  <c r="J169" i="3" s="1"/>
  <c r="I163" i="3"/>
  <c r="I169" i="3" s="1"/>
  <c r="H163" i="3"/>
  <c r="H169" i="3" s="1"/>
  <c r="G163" i="3"/>
  <c r="G169" i="3" s="1"/>
  <c r="F163" i="3"/>
  <c r="F169" i="3" s="1"/>
  <c r="E162" i="3"/>
  <c r="E163" i="3" s="1"/>
  <c r="D162" i="3"/>
  <c r="BQ161" i="3"/>
  <c r="E161" i="3"/>
  <c r="D161" i="3"/>
  <c r="C161" i="3"/>
  <c r="E160" i="3"/>
  <c r="D160" i="3"/>
  <c r="D163" i="3" s="1"/>
  <c r="D169" i="3" s="1"/>
  <c r="C160" i="3"/>
  <c r="H156" i="3"/>
  <c r="O155" i="3"/>
  <c r="N155" i="3"/>
  <c r="M155" i="3"/>
  <c r="M156" i="3" s="1"/>
  <c r="L155" i="3"/>
  <c r="K155" i="3"/>
  <c r="J155" i="3"/>
  <c r="I155" i="3"/>
  <c r="I156" i="3" s="1"/>
  <c r="H155" i="3"/>
  <c r="G155" i="3"/>
  <c r="F155" i="3"/>
  <c r="BQ154" i="3"/>
  <c r="E154" i="3"/>
  <c r="D154" i="3"/>
  <c r="C154" i="3"/>
  <c r="E153" i="3"/>
  <c r="D153" i="3"/>
  <c r="C153" i="3"/>
  <c r="E152" i="3"/>
  <c r="C152" i="3" s="1"/>
  <c r="D152" i="3"/>
  <c r="E151" i="3"/>
  <c r="E155" i="3" s="1"/>
  <c r="D151" i="3"/>
  <c r="D155" i="3" s="1"/>
  <c r="O150" i="3"/>
  <c r="O156" i="3" s="1"/>
  <c r="N150" i="3"/>
  <c r="N156" i="3" s="1"/>
  <c r="M150" i="3"/>
  <c r="L150" i="3"/>
  <c r="L156" i="3" s="1"/>
  <c r="K150" i="3"/>
  <c r="K156" i="3" s="1"/>
  <c r="J150" i="3"/>
  <c r="J156" i="3" s="1"/>
  <c r="I150" i="3"/>
  <c r="H150" i="3"/>
  <c r="G150" i="3"/>
  <c r="G156" i="3" s="1"/>
  <c r="F150" i="3"/>
  <c r="F156" i="3" s="1"/>
  <c r="BR149" i="3"/>
  <c r="E149" i="3"/>
  <c r="D149" i="3"/>
  <c r="C149" i="3" s="1"/>
  <c r="BR148" i="3"/>
  <c r="E148" i="3"/>
  <c r="D148" i="3"/>
  <c r="C148" i="3" s="1"/>
  <c r="E147" i="3"/>
  <c r="E150" i="3" s="1"/>
  <c r="D147" i="3"/>
  <c r="C147" i="3" s="1"/>
  <c r="BR143" i="3"/>
  <c r="E143" i="3"/>
  <c r="D143" i="3"/>
  <c r="C143" i="3" s="1"/>
  <c r="BR142" i="3"/>
  <c r="E142" i="3"/>
  <c r="D142" i="3"/>
  <c r="C142" i="3" s="1"/>
  <c r="BR141" i="3"/>
  <c r="E141" i="3"/>
  <c r="D141" i="3"/>
  <c r="C141" i="3" s="1"/>
  <c r="E140" i="3"/>
  <c r="D140" i="3"/>
  <c r="C140" i="3" s="1"/>
  <c r="BR139" i="3"/>
  <c r="E139" i="3"/>
  <c r="D139" i="3"/>
  <c r="C139" i="3" s="1"/>
  <c r="BR134" i="3"/>
  <c r="E134" i="3"/>
  <c r="D134" i="3"/>
  <c r="C134" i="3" s="1"/>
  <c r="CD134" i="3" s="1"/>
  <c r="CD133" i="3"/>
  <c r="BR133" i="3"/>
  <c r="E133" i="3"/>
  <c r="D133" i="3"/>
  <c r="C133" i="3" s="1"/>
  <c r="BR132" i="3"/>
  <c r="E132" i="3"/>
  <c r="D132" i="3"/>
  <c r="C132" i="3" s="1"/>
  <c r="CD131" i="3"/>
  <c r="BR131" i="3"/>
  <c r="E131" i="3"/>
  <c r="D131" i="3"/>
  <c r="C131" i="3" s="1"/>
  <c r="BR130" i="3"/>
  <c r="E130" i="3"/>
  <c r="D130" i="3"/>
  <c r="C130" i="3" s="1"/>
  <c r="CD130" i="3" s="1"/>
  <c r="CD129" i="3"/>
  <c r="BR129" i="3"/>
  <c r="E129" i="3"/>
  <c r="D129" i="3"/>
  <c r="C129" i="3" s="1"/>
  <c r="BR128" i="3"/>
  <c r="E128" i="3"/>
  <c r="D128" i="3"/>
  <c r="C128" i="3" s="1"/>
  <c r="CD128" i="3" s="1"/>
  <c r="CD127" i="3"/>
  <c r="BR127" i="3"/>
  <c r="E127" i="3"/>
  <c r="D127" i="3"/>
  <c r="C127" i="3" s="1"/>
  <c r="CC122" i="3"/>
  <c r="BR122" i="3"/>
  <c r="E122" i="3"/>
  <c r="D122" i="3"/>
  <c r="C122" i="3" s="1"/>
  <c r="BR121" i="3"/>
  <c r="E121" i="3"/>
  <c r="D121" i="3"/>
  <c r="C121" i="3" s="1"/>
  <c r="E120" i="3"/>
  <c r="D120" i="3"/>
  <c r="C120" i="3" s="1"/>
  <c r="BR119" i="3"/>
  <c r="E119" i="3"/>
  <c r="D119" i="3"/>
  <c r="C119" i="3" s="1"/>
  <c r="BR118" i="3"/>
  <c r="E118" i="3"/>
  <c r="D118" i="3"/>
  <c r="C118" i="3" s="1"/>
  <c r="BR117" i="3"/>
  <c r="E117" i="3"/>
  <c r="D117" i="3"/>
  <c r="C117" i="3" s="1"/>
  <c r="E116" i="3"/>
  <c r="D116" i="3"/>
  <c r="C116" i="3" s="1"/>
  <c r="BR115" i="3"/>
  <c r="E115" i="3"/>
  <c r="D115" i="3"/>
  <c r="C115" i="3" s="1"/>
  <c r="BR114" i="3"/>
  <c r="E114" i="3"/>
  <c r="D114" i="3"/>
  <c r="C114" i="3" s="1"/>
  <c r="E109" i="3"/>
  <c r="C109" i="3" s="1"/>
  <c r="D109" i="3"/>
  <c r="E108" i="3"/>
  <c r="D108" i="3"/>
  <c r="C108" i="3" s="1"/>
  <c r="E107" i="3"/>
  <c r="C107" i="3" s="1"/>
  <c r="D107" i="3"/>
  <c r="M106" i="3"/>
  <c r="L106" i="3"/>
  <c r="K106" i="3"/>
  <c r="J106" i="3"/>
  <c r="I106" i="3"/>
  <c r="H106" i="3"/>
  <c r="D106" i="3" s="1"/>
  <c r="C106" i="3" s="1"/>
  <c r="G106" i="3"/>
  <c r="E106" i="3" s="1"/>
  <c r="F106" i="3"/>
  <c r="E101" i="3"/>
  <c r="D101" i="3"/>
  <c r="C101" i="3" s="1"/>
  <c r="CC101" i="3" s="1"/>
  <c r="BR100" i="3"/>
  <c r="E100" i="3"/>
  <c r="D100" i="3"/>
  <c r="C100" i="3" s="1"/>
  <c r="BR99" i="3"/>
  <c r="E99" i="3"/>
  <c r="D99" i="3"/>
  <c r="C99" i="3" s="1"/>
  <c r="BR98" i="3"/>
  <c r="E98" i="3"/>
  <c r="D98" i="3"/>
  <c r="C98" i="3" s="1"/>
  <c r="E93" i="3"/>
  <c r="D93" i="3"/>
  <c r="C93" i="3" s="1"/>
  <c r="BR92" i="3"/>
  <c r="E92" i="3"/>
  <c r="D92" i="3"/>
  <c r="C92" i="3" s="1"/>
  <c r="BR91" i="3"/>
  <c r="E91" i="3"/>
  <c r="D91" i="3"/>
  <c r="C91" i="3" s="1"/>
  <c r="BR90" i="3"/>
  <c r="E90" i="3"/>
  <c r="D90" i="3"/>
  <c r="C90" i="3" s="1"/>
  <c r="C85" i="3"/>
  <c r="C79" i="3"/>
  <c r="C78" i="3"/>
  <c r="BR78" i="3" s="1"/>
  <c r="C77" i="3"/>
  <c r="CC77" i="3" s="1"/>
  <c r="CB76" i="3"/>
  <c r="BQ76" i="3"/>
  <c r="S76" i="3"/>
  <c r="C76" i="3"/>
  <c r="BR76" i="3" s="1"/>
  <c r="CB75" i="3"/>
  <c r="BR75" i="3"/>
  <c r="BQ75" i="3"/>
  <c r="S75" i="3" s="1"/>
  <c r="C75" i="3"/>
  <c r="CC75" i="3" s="1"/>
  <c r="CB74" i="3"/>
  <c r="BQ74" i="3"/>
  <c r="S74" i="3" s="1"/>
  <c r="C74" i="3"/>
  <c r="BR74" i="3" s="1"/>
  <c r="CB73" i="3"/>
  <c r="BR73" i="3"/>
  <c r="C73" i="3"/>
  <c r="CC73" i="3" s="1"/>
  <c r="CB72" i="3"/>
  <c r="C72" i="3"/>
  <c r="BR72" i="3" s="1"/>
  <c r="CB71" i="3"/>
  <c r="C71" i="3"/>
  <c r="CC71" i="3" s="1"/>
  <c r="C70" i="3"/>
  <c r="BR70" i="3" s="1"/>
  <c r="C69" i="3"/>
  <c r="CC69" i="3" s="1"/>
  <c r="CB68" i="3"/>
  <c r="BQ68" i="3"/>
  <c r="S68" i="3"/>
  <c r="C68" i="3"/>
  <c r="BR68" i="3" s="1"/>
  <c r="CB67" i="3"/>
  <c r="BR67" i="3"/>
  <c r="BQ67" i="3"/>
  <c r="S67" i="3" s="1"/>
  <c r="C67" i="3"/>
  <c r="CC67" i="3" s="1"/>
  <c r="CB66" i="3"/>
  <c r="BQ66" i="3"/>
  <c r="S66" i="3" s="1"/>
  <c r="C66" i="3"/>
  <c r="BR66" i="3" s="1"/>
  <c r="CB65" i="3"/>
  <c r="BR65" i="3"/>
  <c r="C65" i="3"/>
  <c r="CC65" i="3" s="1"/>
  <c r="CB64" i="3"/>
  <c r="C64" i="3"/>
  <c r="BR64" i="3" s="1"/>
  <c r="CB63" i="3"/>
  <c r="C63" i="3"/>
  <c r="CC63" i="3" s="1"/>
  <c r="C62" i="3"/>
  <c r="BR62" i="3" s="1"/>
  <c r="C61" i="3"/>
  <c r="CC61" i="3" s="1"/>
  <c r="CB60" i="3"/>
  <c r="BQ60" i="3"/>
  <c r="S60" i="3"/>
  <c r="C60" i="3"/>
  <c r="BR60" i="3" s="1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 s="1"/>
  <c r="CD55" i="3"/>
  <c r="CC55" i="3"/>
  <c r="BS55" i="3"/>
  <c r="BQ55" i="3"/>
  <c r="C55" i="3"/>
  <c r="CD54" i="3"/>
  <c r="BS54" i="3"/>
  <c r="C54" i="3"/>
  <c r="BU54" i="3" s="1"/>
  <c r="C53" i="3"/>
  <c r="CD52" i="3"/>
  <c r="CC52" i="3"/>
  <c r="BU52" i="3"/>
  <c r="BS52" i="3"/>
  <c r="BQ52" i="3"/>
  <c r="C52" i="3"/>
  <c r="CD51" i="3"/>
  <c r="CC51" i="3"/>
  <c r="BS51" i="3"/>
  <c r="BQ51" i="3"/>
  <c r="C51" i="3"/>
  <c r="CD50" i="3"/>
  <c r="BS50" i="3"/>
  <c r="C50" i="3"/>
  <c r="C49" i="3"/>
  <c r="CD48" i="3"/>
  <c r="CC48" i="3"/>
  <c r="BU48" i="3"/>
  <c r="BS48" i="3"/>
  <c r="BQ48" i="3"/>
  <c r="C48" i="3"/>
  <c r="CD47" i="3"/>
  <c r="CC47" i="3"/>
  <c r="BS47" i="3"/>
  <c r="BQ47" i="3"/>
  <c r="C47" i="3"/>
  <c r="CD46" i="3"/>
  <c r="BS46" i="3"/>
  <c r="C46" i="3"/>
  <c r="BU46" i="3" s="1"/>
  <c r="C45" i="3"/>
  <c r="BQ45" i="3" s="1"/>
  <c r="CD44" i="3"/>
  <c r="CC44" i="3"/>
  <c r="BU44" i="3"/>
  <c r="BS44" i="3"/>
  <c r="BQ44" i="3"/>
  <c r="C44" i="3"/>
  <c r="CG43" i="3"/>
  <c r="CE43" i="3"/>
  <c r="CD43" i="3"/>
  <c r="CB43" i="3"/>
  <c r="BU43" i="3"/>
  <c r="BT43" i="3"/>
  <c r="BR43" i="3"/>
  <c r="BQ43" i="3"/>
  <c r="C43" i="3"/>
  <c r="CC43" i="3" s="1"/>
  <c r="CG42" i="3"/>
  <c r="CE42" i="3"/>
  <c r="CD42" i="3"/>
  <c r="CB42" i="3"/>
  <c r="BU42" i="3"/>
  <c r="BT42" i="3"/>
  <c r="BR42" i="3"/>
  <c r="BQ42" i="3"/>
  <c r="C42" i="3"/>
  <c r="CC42" i="3" s="1"/>
  <c r="CG41" i="3"/>
  <c r="CE41" i="3"/>
  <c r="CD41" i="3"/>
  <c r="CB41" i="3"/>
  <c r="BU41" i="3"/>
  <c r="BT41" i="3"/>
  <c r="BR41" i="3"/>
  <c r="BQ41" i="3"/>
  <c r="C41" i="3"/>
  <c r="CC41" i="3" s="1"/>
  <c r="CG40" i="3"/>
  <c r="CE40" i="3"/>
  <c r="CD40" i="3"/>
  <c r="CB40" i="3"/>
  <c r="BU40" i="3"/>
  <c r="BT40" i="3"/>
  <c r="BR40" i="3"/>
  <c r="BQ40" i="3"/>
  <c r="C40" i="3"/>
  <c r="CC40" i="3" s="1"/>
  <c r="CG39" i="3"/>
  <c r="CE39" i="3"/>
  <c r="CD39" i="3"/>
  <c r="CB39" i="3"/>
  <c r="BU39" i="3"/>
  <c r="BT39" i="3"/>
  <c r="BR39" i="3"/>
  <c r="BQ39" i="3"/>
  <c r="C39" i="3"/>
  <c r="CC39" i="3" s="1"/>
  <c r="CG38" i="3"/>
  <c r="CE38" i="3"/>
  <c r="CD38" i="3"/>
  <c r="CB38" i="3"/>
  <c r="BU38" i="3"/>
  <c r="BT38" i="3"/>
  <c r="BR38" i="3"/>
  <c r="BQ38" i="3"/>
  <c r="C38" i="3"/>
  <c r="CC38" i="3" s="1"/>
  <c r="CG37" i="3"/>
  <c r="CE37" i="3"/>
  <c r="CD37" i="3"/>
  <c r="CB37" i="3"/>
  <c r="BU37" i="3"/>
  <c r="BT37" i="3"/>
  <c r="BR37" i="3"/>
  <c r="BQ37" i="3"/>
  <c r="C37" i="3"/>
  <c r="CC37" i="3" s="1"/>
  <c r="CG36" i="3"/>
  <c r="CE36" i="3"/>
  <c r="CD36" i="3"/>
  <c r="CB36" i="3"/>
  <c r="BU36" i="3"/>
  <c r="BT36" i="3"/>
  <c r="BR36" i="3"/>
  <c r="BQ36" i="3"/>
  <c r="C36" i="3"/>
  <c r="CC36" i="3" s="1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CD31" i="3"/>
  <c r="CC31" i="3"/>
  <c r="CB31" i="3"/>
  <c r="BS31" i="3"/>
  <c r="G31" i="3" s="1"/>
  <c r="BR31" i="3"/>
  <c r="BQ31" i="3"/>
  <c r="CD30" i="3"/>
  <c r="CC30" i="3"/>
  <c r="CB30" i="3"/>
  <c r="BS30" i="3"/>
  <c r="BR30" i="3"/>
  <c r="G30" i="3" s="1"/>
  <c r="BQ30" i="3"/>
  <c r="CD29" i="3"/>
  <c r="CC29" i="3"/>
  <c r="CB29" i="3"/>
  <c r="BS29" i="3"/>
  <c r="BR29" i="3"/>
  <c r="BQ29" i="3"/>
  <c r="G29" i="3" s="1"/>
  <c r="CD28" i="3"/>
  <c r="CC28" i="3"/>
  <c r="CB28" i="3"/>
  <c r="BS28" i="3"/>
  <c r="BR28" i="3"/>
  <c r="BQ28" i="3"/>
  <c r="G28" i="3"/>
  <c r="CD27" i="3"/>
  <c r="CC27" i="3"/>
  <c r="CB27" i="3"/>
  <c r="BS27" i="3"/>
  <c r="G27" i="3" s="1"/>
  <c r="BR27" i="3"/>
  <c r="BQ27" i="3"/>
  <c r="CD26" i="3"/>
  <c r="CC26" i="3"/>
  <c r="CB26" i="3"/>
  <c r="BS26" i="3"/>
  <c r="BR26" i="3"/>
  <c r="G26" i="3" s="1"/>
  <c r="BQ26" i="3"/>
  <c r="CD25" i="3"/>
  <c r="CC25" i="3"/>
  <c r="CB25" i="3"/>
  <c r="BS25" i="3"/>
  <c r="BR25" i="3"/>
  <c r="BQ25" i="3"/>
  <c r="G25" i="3" s="1"/>
  <c r="CD24" i="3"/>
  <c r="CC24" i="3"/>
  <c r="CB24" i="3"/>
  <c r="BS24" i="3"/>
  <c r="BR24" i="3"/>
  <c r="BQ24" i="3"/>
  <c r="G24" i="3"/>
  <c r="CD23" i="3"/>
  <c r="CC23" i="3"/>
  <c r="CB23" i="3"/>
  <c r="BS23" i="3"/>
  <c r="G23" i="3" s="1"/>
  <c r="BR23" i="3"/>
  <c r="BQ23" i="3"/>
  <c r="CD22" i="3"/>
  <c r="CC22" i="3"/>
  <c r="CB22" i="3"/>
  <c r="BS22" i="3"/>
  <c r="BR22" i="3"/>
  <c r="G22" i="3" s="1"/>
  <c r="BQ22" i="3"/>
  <c r="CD21" i="3"/>
  <c r="CC21" i="3"/>
  <c r="CB21" i="3"/>
  <c r="BS21" i="3"/>
  <c r="BR21" i="3"/>
  <c r="BQ21" i="3"/>
  <c r="G21" i="3" s="1"/>
  <c r="CD20" i="3"/>
  <c r="CC20" i="3"/>
  <c r="CB20" i="3"/>
  <c r="BS20" i="3"/>
  <c r="BR20" i="3"/>
  <c r="BQ20" i="3"/>
  <c r="G20" i="3"/>
  <c r="CD19" i="3"/>
  <c r="CC19" i="3"/>
  <c r="CB19" i="3"/>
  <c r="BS19" i="3"/>
  <c r="G19" i="3" s="1"/>
  <c r="BR19" i="3"/>
  <c r="BQ19" i="3"/>
  <c r="CD18" i="3"/>
  <c r="CC18" i="3"/>
  <c r="CB18" i="3"/>
  <c r="BS18" i="3"/>
  <c r="BR18" i="3"/>
  <c r="G18" i="3" s="1"/>
  <c r="BQ18" i="3"/>
  <c r="CF14" i="3"/>
  <c r="CE14" i="3"/>
  <c r="CB14" i="3"/>
  <c r="BU14" i="3"/>
  <c r="BR14" i="3"/>
  <c r="BQ14" i="3"/>
  <c r="C14" i="3"/>
  <c r="CD14" i="3" s="1"/>
  <c r="CF13" i="3"/>
  <c r="CE13" i="3"/>
  <c r="CB13" i="3"/>
  <c r="BU13" i="3"/>
  <c r="BR13" i="3"/>
  <c r="BQ13" i="3"/>
  <c r="C13" i="3"/>
  <c r="CD13" i="3" s="1"/>
  <c r="CF12" i="3"/>
  <c r="CE12" i="3"/>
  <c r="CB12" i="3"/>
  <c r="BU12" i="3"/>
  <c r="BR12" i="3"/>
  <c r="BQ12" i="3"/>
  <c r="C12" i="3"/>
  <c r="CD12" i="3" s="1"/>
  <c r="CF11" i="3"/>
  <c r="CE11" i="3"/>
  <c r="CB11" i="3"/>
  <c r="BU11" i="3"/>
  <c r="BR11" i="3"/>
  <c r="BQ11" i="3"/>
  <c r="C11" i="3"/>
  <c r="A5" i="3"/>
  <c r="A4" i="3"/>
  <c r="A3" i="3"/>
  <c r="A2" i="3"/>
  <c r="AF99" i="5" l="1"/>
  <c r="S165" i="5"/>
  <c r="AX319" i="5"/>
  <c r="AL331" i="5"/>
  <c r="AX322" i="5"/>
  <c r="AW293" i="5"/>
  <c r="AF100" i="5"/>
  <c r="P147" i="5"/>
  <c r="AL329" i="5"/>
  <c r="AF91" i="5"/>
  <c r="AW305" i="5"/>
  <c r="W336" i="5"/>
  <c r="AL329" i="4"/>
  <c r="AX195" i="4"/>
  <c r="CG322" i="4"/>
  <c r="BT322" i="4"/>
  <c r="CE322" i="4"/>
  <c r="BU322" i="4"/>
  <c r="CF322" i="4"/>
  <c r="BS322" i="4"/>
  <c r="AX322" i="4" s="1"/>
  <c r="CD322" i="4"/>
  <c r="BV322" i="4"/>
  <c r="CG320" i="4"/>
  <c r="BT320" i="4"/>
  <c r="CE320" i="4"/>
  <c r="BU320" i="4"/>
  <c r="CF320" i="4"/>
  <c r="BS320" i="4"/>
  <c r="AX320" i="4" s="1"/>
  <c r="CD320" i="4"/>
  <c r="BV320" i="4"/>
  <c r="CE329" i="4"/>
  <c r="BT329" i="4"/>
  <c r="CD329" i="4"/>
  <c r="BS329" i="4"/>
  <c r="CH299" i="4"/>
  <c r="CF299" i="4"/>
  <c r="BW299" i="4"/>
  <c r="CG299" i="4"/>
  <c r="BV299" i="4"/>
  <c r="BT299" i="4"/>
  <c r="AW299" i="4" s="1"/>
  <c r="BU299" i="4"/>
  <c r="CE299" i="4"/>
  <c r="CD317" i="4"/>
  <c r="BU317" i="4"/>
  <c r="CE317" i="4"/>
  <c r="BT317" i="4"/>
  <c r="CG317" i="4"/>
  <c r="BS317" i="4"/>
  <c r="AX317" i="4" s="1"/>
  <c r="BV317" i="4"/>
  <c r="CF317" i="4"/>
  <c r="CE336" i="4"/>
  <c r="BS336" i="4"/>
  <c r="W336" i="4" s="1"/>
  <c r="CD336" i="4"/>
  <c r="BT336" i="4"/>
  <c r="CD316" i="4"/>
  <c r="BU316" i="4"/>
  <c r="CE316" i="4"/>
  <c r="BT316" i="4"/>
  <c r="CG316" i="4"/>
  <c r="BV316" i="4"/>
  <c r="CF316" i="4"/>
  <c r="BS316" i="4"/>
  <c r="AX316" i="4" s="1"/>
  <c r="CG301" i="4"/>
  <c r="BU301" i="4"/>
  <c r="CE301" i="4"/>
  <c r="BW301" i="4"/>
  <c r="CF301" i="4"/>
  <c r="BV301" i="4"/>
  <c r="CH301" i="4"/>
  <c r="BT301" i="4"/>
  <c r="CE306" i="4"/>
  <c r="BW306" i="4"/>
  <c r="CG306" i="4"/>
  <c r="BU306" i="4"/>
  <c r="CH306" i="4"/>
  <c r="BV306" i="4"/>
  <c r="BT306" i="4"/>
  <c r="CF306" i="4"/>
  <c r="CE294" i="4"/>
  <c r="BV294" i="4"/>
  <c r="CF294" i="4"/>
  <c r="BU294" i="4"/>
  <c r="CH294" i="4"/>
  <c r="CG294" i="4"/>
  <c r="BT294" i="4"/>
  <c r="BW294" i="4"/>
  <c r="AY278" i="4"/>
  <c r="CE331" i="4"/>
  <c r="BT331" i="4"/>
  <c r="CD331" i="4"/>
  <c r="BS331" i="4"/>
  <c r="AL331" i="4" s="1"/>
  <c r="CI275" i="4"/>
  <c r="BY275" i="4"/>
  <c r="CF275" i="4"/>
  <c r="BX275" i="4"/>
  <c r="CH275" i="4"/>
  <c r="BV275" i="4"/>
  <c r="CG275" i="4"/>
  <c r="BW275" i="4"/>
  <c r="CI273" i="4"/>
  <c r="BY273" i="4"/>
  <c r="CH273" i="4"/>
  <c r="BW273" i="4"/>
  <c r="CG273" i="4"/>
  <c r="BX273" i="4"/>
  <c r="CF273" i="4"/>
  <c r="BV273" i="4"/>
  <c r="CI261" i="4"/>
  <c r="BY261" i="4"/>
  <c r="CG261" i="4"/>
  <c r="BW261" i="4"/>
  <c r="CF261" i="4"/>
  <c r="BV261" i="4"/>
  <c r="CH261" i="4"/>
  <c r="BX261" i="4"/>
  <c r="CE304" i="4"/>
  <c r="BW304" i="4"/>
  <c r="CG304" i="4"/>
  <c r="BU304" i="4"/>
  <c r="CF304" i="4"/>
  <c r="BT304" i="4"/>
  <c r="BV304" i="4"/>
  <c r="CH304" i="4"/>
  <c r="AY252" i="4"/>
  <c r="BV213" i="4"/>
  <c r="CF213" i="4"/>
  <c r="CG213" i="4"/>
  <c r="BU213" i="4"/>
  <c r="AX213" i="4" s="1"/>
  <c r="AX203" i="4"/>
  <c r="BU217" i="4"/>
  <c r="AX217" i="4" s="1"/>
  <c r="CF217" i="4"/>
  <c r="CG217" i="4"/>
  <c r="BV217" i="4"/>
  <c r="V43" i="4"/>
  <c r="V37" i="4"/>
  <c r="CF201" i="4"/>
  <c r="BU201" i="4"/>
  <c r="CG201" i="4"/>
  <c r="BV201" i="4"/>
  <c r="CG243" i="4"/>
  <c r="BW243" i="4"/>
  <c r="CI243" i="4"/>
  <c r="BY243" i="4"/>
  <c r="CH243" i="4"/>
  <c r="BV243" i="4"/>
  <c r="CF243" i="4"/>
  <c r="BX243" i="4"/>
  <c r="P153" i="4"/>
  <c r="BV214" i="4"/>
  <c r="CG214" i="4"/>
  <c r="BU214" i="4"/>
  <c r="AX214" i="4" s="1"/>
  <c r="CF214" i="4"/>
  <c r="CF202" i="4"/>
  <c r="BU202" i="4"/>
  <c r="BV202" i="4"/>
  <c r="CG202" i="4"/>
  <c r="CG190" i="4"/>
  <c r="BV190" i="4"/>
  <c r="BU190" i="4"/>
  <c r="CF190" i="4"/>
  <c r="V39" i="4"/>
  <c r="S167" i="4"/>
  <c r="R180" i="4"/>
  <c r="CE302" i="4"/>
  <c r="BW302" i="4"/>
  <c r="CG302" i="4"/>
  <c r="BU302" i="4"/>
  <c r="CH302" i="4"/>
  <c r="BV302" i="4"/>
  <c r="BT302" i="4"/>
  <c r="AW302" i="4" s="1"/>
  <c r="CF302" i="4"/>
  <c r="BT337" i="4"/>
  <c r="CD337" i="4"/>
  <c r="BS337" i="4"/>
  <c r="CE337" i="4"/>
  <c r="CG319" i="4"/>
  <c r="BS319" i="4"/>
  <c r="BV319" i="4"/>
  <c r="CE319" i="4"/>
  <c r="BT319" i="4"/>
  <c r="BU319" i="4"/>
  <c r="CF319" i="4"/>
  <c r="CD319" i="4"/>
  <c r="CG303" i="4"/>
  <c r="BU303" i="4"/>
  <c r="CE303" i="4"/>
  <c r="BW303" i="4"/>
  <c r="BT303" i="4"/>
  <c r="AW303" i="4" s="1"/>
  <c r="CH303" i="4"/>
  <c r="CF303" i="4"/>
  <c r="BV303" i="4"/>
  <c r="AW294" i="4"/>
  <c r="CG323" i="4"/>
  <c r="BT323" i="4"/>
  <c r="CE323" i="4"/>
  <c r="BU323" i="4"/>
  <c r="CF323" i="4"/>
  <c r="BS323" i="4"/>
  <c r="AX323" i="4" s="1"/>
  <c r="BV323" i="4"/>
  <c r="CD323" i="4"/>
  <c r="CG321" i="4"/>
  <c r="BT321" i="4"/>
  <c r="CE321" i="4"/>
  <c r="BU321" i="4"/>
  <c r="CF321" i="4"/>
  <c r="BS321" i="4"/>
  <c r="AX321" i="4" s="1"/>
  <c r="BV321" i="4"/>
  <c r="CD321" i="4"/>
  <c r="AY259" i="4"/>
  <c r="AN348" i="4"/>
  <c r="CF295" i="4"/>
  <c r="BW295" i="4"/>
  <c r="CG295" i="4"/>
  <c r="BV295" i="4"/>
  <c r="BT295" i="4"/>
  <c r="AW295" i="4" s="1"/>
  <c r="CH295" i="4"/>
  <c r="CE295" i="4"/>
  <c r="BU295" i="4"/>
  <c r="AP286" i="4"/>
  <c r="AX207" i="4"/>
  <c r="CI267" i="4"/>
  <c r="BY267" i="4"/>
  <c r="CG267" i="4"/>
  <c r="BW267" i="4"/>
  <c r="CF267" i="4"/>
  <c r="BV267" i="4"/>
  <c r="AY267" i="4" s="1"/>
  <c r="CH267" i="4"/>
  <c r="BX267" i="4"/>
  <c r="CI248" i="4"/>
  <c r="BY248" i="4"/>
  <c r="CG248" i="4"/>
  <c r="BW248" i="4"/>
  <c r="CH248" i="4"/>
  <c r="BV248" i="4"/>
  <c r="CF248" i="4"/>
  <c r="BX248" i="4"/>
  <c r="CE308" i="4"/>
  <c r="BW308" i="4"/>
  <c r="CG308" i="4"/>
  <c r="BU308" i="4"/>
  <c r="CF308" i="4"/>
  <c r="BT308" i="4"/>
  <c r="BV308" i="4"/>
  <c r="AW308" i="4" s="1"/>
  <c r="CH308" i="4"/>
  <c r="CG209" i="4"/>
  <c r="BU209" i="4"/>
  <c r="AX209" i="4" s="1"/>
  <c r="CF209" i="4"/>
  <c r="BV209" i="4"/>
  <c r="AX202" i="4"/>
  <c r="BV212" i="4"/>
  <c r="CG212" i="4"/>
  <c r="BU212" i="4"/>
  <c r="AX212" i="4" s="1"/>
  <c r="CF212" i="4"/>
  <c r="CF199" i="4"/>
  <c r="BU199" i="4"/>
  <c r="AX199" i="4" s="1"/>
  <c r="CG199" i="4"/>
  <c r="BV199" i="4"/>
  <c r="AX196" i="4"/>
  <c r="AX192" i="4"/>
  <c r="AX188" i="4"/>
  <c r="BR147" i="4"/>
  <c r="CC147" i="4"/>
  <c r="CB147" i="4"/>
  <c r="B400" i="4" s="1"/>
  <c r="C150" i="4"/>
  <c r="BQ147" i="4"/>
  <c r="P147" i="4" s="1"/>
  <c r="AN130" i="4"/>
  <c r="AF99" i="4"/>
  <c r="CF205" i="4"/>
  <c r="BU205" i="4"/>
  <c r="CG205" i="4"/>
  <c r="BV205" i="4"/>
  <c r="AX190" i="4"/>
  <c r="CI249" i="4"/>
  <c r="BY249" i="4"/>
  <c r="CG249" i="4"/>
  <c r="BW249" i="4"/>
  <c r="CF249" i="4"/>
  <c r="BV249" i="4"/>
  <c r="AY249" i="4" s="1"/>
  <c r="CH249" i="4"/>
  <c r="BX249" i="4"/>
  <c r="CF200" i="4"/>
  <c r="BU200" i="4"/>
  <c r="AX200" i="4" s="1"/>
  <c r="CG200" i="4"/>
  <c r="BV200" i="4"/>
  <c r="CG194" i="4"/>
  <c r="BV194" i="4"/>
  <c r="BU194" i="4"/>
  <c r="CF194" i="4"/>
  <c r="V38" i="4"/>
  <c r="CI274" i="4"/>
  <c r="BY274" i="4"/>
  <c r="BW274" i="4"/>
  <c r="CF274" i="4"/>
  <c r="BV274" i="4"/>
  <c r="AY274" i="4" s="1"/>
  <c r="CH274" i="4"/>
  <c r="BX274" i="4"/>
  <c r="CG274" i="4"/>
  <c r="AN129" i="4"/>
  <c r="AJ116" i="4"/>
  <c r="AS143" i="4"/>
  <c r="AN133" i="4"/>
  <c r="CE330" i="4"/>
  <c r="BT330" i="4"/>
  <c r="BS330" i="4"/>
  <c r="CD330" i="4"/>
  <c r="CF309" i="4"/>
  <c r="BT309" i="4"/>
  <c r="AW309" i="4" s="1"/>
  <c r="BV309" i="4"/>
  <c r="CG309" i="4"/>
  <c r="CH309" i="4"/>
  <c r="BW309" i="4"/>
  <c r="BU309" i="4"/>
  <c r="CE309" i="4"/>
  <c r="CD318" i="4"/>
  <c r="BU318" i="4"/>
  <c r="CE318" i="4"/>
  <c r="BT318" i="4"/>
  <c r="CG318" i="4"/>
  <c r="CF318" i="4"/>
  <c r="BV318" i="4"/>
  <c r="BS318" i="4"/>
  <c r="AX318" i="4" s="1"/>
  <c r="CG324" i="4"/>
  <c r="BT324" i="4"/>
  <c r="CE324" i="4"/>
  <c r="BU324" i="4"/>
  <c r="CF324" i="4"/>
  <c r="BS324" i="4"/>
  <c r="AX324" i="4" s="1"/>
  <c r="CD324" i="4"/>
  <c r="BV324" i="4"/>
  <c r="AY273" i="4"/>
  <c r="CI252" i="4"/>
  <c r="BY252" i="4"/>
  <c r="CG252" i="4"/>
  <c r="BW252" i="4"/>
  <c r="CH252" i="4"/>
  <c r="BV252" i="4"/>
  <c r="CF252" i="4"/>
  <c r="BX252" i="4"/>
  <c r="AX205" i="4"/>
  <c r="AX201" i="4"/>
  <c r="CI264" i="4"/>
  <c r="BW264" i="4"/>
  <c r="CG264" i="4"/>
  <c r="BY264" i="4"/>
  <c r="CH264" i="4"/>
  <c r="BV264" i="4"/>
  <c r="AY264" i="4" s="1"/>
  <c r="CF264" i="4"/>
  <c r="BX264" i="4"/>
  <c r="CF203" i="4"/>
  <c r="BU203" i="4"/>
  <c r="CG203" i="4"/>
  <c r="BV203" i="4"/>
  <c r="V42" i="4"/>
  <c r="V36" i="4"/>
  <c r="CI270" i="4"/>
  <c r="BY270" i="4"/>
  <c r="CF270" i="4"/>
  <c r="BX270" i="4"/>
  <c r="CH270" i="4"/>
  <c r="BV270" i="4"/>
  <c r="AY270" i="4" s="1"/>
  <c r="CG270" i="4"/>
  <c r="BW270" i="4"/>
  <c r="AY243" i="4"/>
  <c r="CF204" i="4"/>
  <c r="BU204" i="4"/>
  <c r="AX204" i="4" s="1"/>
  <c r="BV204" i="4"/>
  <c r="CG204" i="4"/>
  <c r="CG206" i="4"/>
  <c r="BU206" i="4"/>
  <c r="AX206" i="4" s="1"/>
  <c r="CF206" i="4"/>
  <c r="BV206" i="4"/>
  <c r="V41" i="4"/>
  <c r="AW301" i="4"/>
  <c r="CG305" i="4"/>
  <c r="BU305" i="4"/>
  <c r="CE305" i="4"/>
  <c r="BW305" i="4"/>
  <c r="CF305" i="4"/>
  <c r="BV305" i="4"/>
  <c r="CH305" i="4"/>
  <c r="BT305" i="4"/>
  <c r="AW305" i="4" s="1"/>
  <c r="CD315" i="4"/>
  <c r="BU315" i="4"/>
  <c r="CE315" i="4"/>
  <c r="BT315" i="4"/>
  <c r="CG315" i="4"/>
  <c r="BS315" i="4"/>
  <c r="AX315" i="4" s="1"/>
  <c r="CF315" i="4"/>
  <c r="BV315" i="4"/>
  <c r="CG307" i="4"/>
  <c r="BU307" i="4"/>
  <c r="CE307" i="4"/>
  <c r="BW307" i="4"/>
  <c r="CH307" i="4"/>
  <c r="BT307" i="4"/>
  <c r="AW307" i="4" s="1"/>
  <c r="CF307" i="4"/>
  <c r="BV307" i="4"/>
  <c r="CE298" i="4"/>
  <c r="BV298" i="4"/>
  <c r="CF298" i="4"/>
  <c r="BU298" i="4"/>
  <c r="CH298" i="4"/>
  <c r="BW298" i="4"/>
  <c r="CG298" i="4"/>
  <c r="BT298" i="4"/>
  <c r="AW298" i="4" s="1"/>
  <c r="CI277" i="4"/>
  <c r="BY277" i="4"/>
  <c r="CH277" i="4"/>
  <c r="BV277" i="4"/>
  <c r="AY277" i="4" s="1"/>
  <c r="CF277" i="4"/>
  <c r="BX277" i="4"/>
  <c r="BW277" i="4"/>
  <c r="CG277" i="4"/>
  <c r="AY263" i="4"/>
  <c r="AY276" i="4"/>
  <c r="CI260" i="4"/>
  <c r="BY260" i="4"/>
  <c r="CG260" i="4"/>
  <c r="BW260" i="4"/>
  <c r="CF260" i="4"/>
  <c r="BV260" i="4"/>
  <c r="AY260" i="4" s="1"/>
  <c r="CH260" i="4"/>
  <c r="BX260" i="4"/>
  <c r="CI258" i="4"/>
  <c r="BX258" i="4"/>
  <c r="CG258" i="4"/>
  <c r="BV258" i="4"/>
  <c r="CH258" i="4"/>
  <c r="BW258" i="4"/>
  <c r="CF258" i="4"/>
  <c r="BY258" i="4"/>
  <c r="AX230" i="4"/>
  <c r="AX228" i="4"/>
  <c r="AX226" i="4"/>
  <c r="AX224" i="4"/>
  <c r="CI269" i="4"/>
  <c r="BY269" i="4"/>
  <c r="BW269" i="4"/>
  <c r="CG269" i="4"/>
  <c r="CH269" i="4"/>
  <c r="BX269" i="4"/>
  <c r="CF269" i="4"/>
  <c r="BV269" i="4"/>
  <c r="AY269" i="4" s="1"/>
  <c r="AY248" i="4"/>
  <c r="CG244" i="4"/>
  <c r="BW244" i="4"/>
  <c r="CI244" i="4"/>
  <c r="BY244" i="4"/>
  <c r="CF244" i="4"/>
  <c r="BV244" i="4"/>
  <c r="AY244" i="4" s="1"/>
  <c r="CH244" i="4"/>
  <c r="BX244" i="4"/>
  <c r="BV220" i="4"/>
  <c r="CF220" i="4"/>
  <c r="BU220" i="4"/>
  <c r="AX220" i="4" s="1"/>
  <c r="CG220" i="4"/>
  <c r="AX215" i="4"/>
  <c r="CI256" i="4"/>
  <c r="BX256" i="4"/>
  <c r="CG256" i="4"/>
  <c r="BV256" i="4"/>
  <c r="AY256" i="4" s="1"/>
  <c r="CH256" i="4"/>
  <c r="BW256" i="4"/>
  <c r="CF256" i="4"/>
  <c r="BY256" i="4"/>
  <c r="AX210" i="4"/>
  <c r="AX208" i="4"/>
  <c r="CG195" i="4"/>
  <c r="BV195" i="4"/>
  <c r="CF195" i="4"/>
  <c r="BU195" i="4"/>
  <c r="CG191" i="4"/>
  <c r="BV191" i="4"/>
  <c r="CF191" i="4"/>
  <c r="BU191" i="4"/>
  <c r="CG186" i="4"/>
  <c r="BV186" i="4"/>
  <c r="CF186" i="4"/>
  <c r="BU186" i="4"/>
  <c r="AX186" i="4" s="1"/>
  <c r="AN134" i="4"/>
  <c r="AJ121" i="4"/>
  <c r="AX194" i="4"/>
  <c r="S160" i="4"/>
  <c r="BV223" i="4"/>
  <c r="CG223" i="4"/>
  <c r="BU223" i="4"/>
  <c r="CF223" i="4"/>
  <c r="BU218" i="4"/>
  <c r="AX218" i="4" s="1"/>
  <c r="CF218" i="4"/>
  <c r="CG218" i="4"/>
  <c r="BV218" i="4"/>
  <c r="CF198" i="4"/>
  <c r="BU198" i="4"/>
  <c r="AX198" i="4" s="1"/>
  <c r="BV198" i="4"/>
  <c r="CG198" i="4"/>
  <c r="AX191" i="4"/>
  <c r="V40" i="4"/>
  <c r="AX223" i="4"/>
  <c r="CI253" i="4"/>
  <c r="BY253" i="4"/>
  <c r="CG253" i="4"/>
  <c r="BW253" i="4"/>
  <c r="CF253" i="4"/>
  <c r="BV253" i="4"/>
  <c r="AY253" i="4" s="1"/>
  <c r="CH253" i="4"/>
  <c r="BX253" i="4"/>
  <c r="AS139" i="4"/>
  <c r="AJ120" i="4"/>
  <c r="AF98" i="4"/>
  <c r="AF91" i="4"/>
  <c r="CC152" i="3"/>
  <c r="BR152" i="3"/>
  <c r="CB152" i="3"/>
  <c r="BQ152" i="3"/>
  <c r="P152" i="3" s="1"/>
  <c r="BR165" i="3"/>
  <c r="CC165" i="3"/>
  <c r="CB165" i="3"/>
  <c r="BQ165" i="3"/>
  <c r="BR175" i="3"/>
  <c r="CC175" i="3"/>
  <c r="CB175" i="3"/>
  <c r="BQ175" i="3"/>
  <c r="E169" i="3"/>
  <c r="CG49" i="3"/>
  <c r="CB49" i="3"/>
  <c r="BR49" i="3"/>
  <c r="BT49" i="3"/>
  <c r="CE49" i="3"/>
  <c r="CG53" i="3"/>
  <c r="CB53" i="3"/>
  <c r="BR53" i="3"/>
  <c r="CC78" i="3"/>
  <c r="BQ116" i="3"/>
  <c r="CB116" i="3"/>
  <c r="BQ140" i="3"/>
  <c r="CB140" i="3"/>
  <c r="CC140" i="3"/>
  <c r="C150" i="3"/>
  <c r="BQ147" i="3"/>
  <c r="CB147" i="3"/>
  <c r="CC147" i="3"/>
  <c r="P154" i="3"/>
  <c r="BR160" i="3"/>
  <c r="CC160" i="3"/>
  <c r="CB160" i="3"/>
  <c r="CB179" i="3"/>
  <c r="BQ179" i="3"/>
  <c r="R179" i="3" s="1"/>
  <c r="CC179" i="3"/>
  <c r="CB197" i="3"/>
  <c r="CK197" i="3"/>
  <c r="CE197" i="3"/>
  <c r="BX197" i="3"/>
  <c r="BR197" i="3"/>
  <c r="C197" i="3"/>
  <c r="BS201" i="3"/>
  <c r="CD202" i="3"/>
  <c r="BW202" i="3"/>
  <c r="C202" i="3"/>
  <c r="CH202" i="3"/>
  <c r="CD205" i="3"/>
  <c r="BW205" i="3"/>
  <c r="C205" i="3"/>
  <c r="BS205" i="3"/>
  <c r="BQ214" i="3"/>
  <c r="CK214" i="3"/>
  <c r="CC214" i="3"/>
  <c r="BX214" i="3"/>
  <c r="BT214" i="3"/>
  <c r="CI214" i="3"/>
  <c r="BZ214" i="3"/>
  <c r="BR214" i="3"/>
  <c r="CE214" i="3"/>
  <c r="CK217" i="3"/>
  <c r="BZ217" i="3"/>
  <c r="CI217" i="3"/>
  <c r="BX217" i="3"/>
  <c r="CE217" i="3"/>
  <c r="BT217" i="3"/>
  <c r="CE238" i="3"/>
  <c r="BU238" i="3"/>
  <c r="CC238" i="3"/>
  <c r="BS238" i="3"/>
  <c r="C238" i="3"/>
  <c r="BR238" i="3"/>
  <c r="CG252" i="3"/>
  <c r="BW252" i="3"/>
  <c r="CI252" i="3"/>
  <c r="BY252" i="3"/>
  <c r="CH252" i="3"/>
  <c r="BX252" i="3"/>
  <c r="CF252" i="3"/>
  <c r="BV252" i="3"/>
  <c r="CG50" i="3"/>
  <c r="CB50" i="3"/>
  <c r="BR50" i="3"/>
  <c r="BU53" i="3"/>
  <c r="BT54" i="3"/>
  <c r="BQ61" i="3"/>
  <c r="BQ69" i="3"/>
  <c r="CC72" i="3"/>
  <c r="BQ77" i="3"/>
  <c r="S77" i="3" s="1"/>
  <c r="BR79" i="3"/>
  <c r="CC79" i="3"/>
  <c r="BQ90" i="3"/>
  <c r="AF90" i="3" s="1"/>
  <c r="CB90" i="3"/>
  <c r="CC90" i="3"/>
  <c r="BQ117" i="3"/>
  <c r="AJ117" i="3" s="1"/>
  <c r="CB117" i="3"/>
  <c r="CB128" i="3"/>
  <c r="BS132" i="3"/>
  <c r="CC132" i="3"/>
  <c r="BQ132" i="3"/>
  <c r="AN132" i="3" s="1"/>
  <c r="CB132" i="3"/>
  <c r="CB134" i="3"/>
  <c r="BQ141" i="3"/>
  <c r="AS141" i="3" s="1"/>
  <c r="CB141" i="3"/>
  <c r="CC141" i="3"/>
  <c r="E156" i="3"/>
  <c r="CC154" i="3"/>
  <c r="BR154" i="3"/>
  <c r="CB154" i="3"/>
  <c r="BR161" i="3"/>
  <c r="CC161" i="3"/>
  <c r="BR173" i="3"/>
  <c r="CC173" i="3"/>
  <c r="BQ197" i="3"/>
  <c r="BU198" i="3"/>
  <c r="CH201" i="3"/>
  <c r="BY202" i="3"/>
  <c r="CG208" i="3"/>
  <c r="CF208" i="3"/>
  <c r="BU208" i="3"/>
  <c r="AX210" i="3"/>
  <c r="BQ222" i="3"/>
  <c r="CK222" i="3"/>
  <c r="CC222" i="3"/>
  <c r="BX222" i="3"/>
  <c r="BT222" i="3"/>
  <c r="CE222" i="3"/>
  <c r="CI222" i="3"/>
  <c r="BZ222" i="3"/>
  <c r="BR222" i="3"/>
  <c r="BV224" i="3"/>
  <c r="CF224" i="3"/>
  <c r="CE241" i="3"/>
  <c r="BU241" i="3"/>
  <c r="CC241" i="3"/>
  <c r="BS241" i="3"/>
  <c r="C241" i="3"/>
  <c r="CB241" i="3"/>
  <c r="BR241" i="3"/>
  <c r="CE284" i="3"/>
  <c r="BT284" i="3"/>
  <c r="CC284" i="3"/>
  <c r="BQ284" i="3"/>
  <c r="BS284" i="3"/>
  <c r="BR284" i="3"/>
  <c r="CB284" i="3"/>
  <c r="CD284" i="3"/>
  <c r="BR329" i="3"/>
  <c r="C329" i="3"/>
  <c r="CC329" i="3"/>
  <c r="CC343" i="3"/>
  <c r="CB343" i="3"/>
  <c r="BQ343" i="3"/>
  <c r="BR343" i="3"/>
  <c r="CC11" i="3"/>
  <c r="CC12" i="3"/>
  <c r="CC13" i="3"/>
  <c r="CC14" i="3"/>
  <c r="CC49" i="3"/>
  <c r="BQ53" i="3"/>
  <c r="BR69" i="3"/>
  <c r="BQ71" i="3"/>
  <c r="BQ78" i="3"/>
  <c r="S78" i="3" s="1"/>
  <c r="BQ114" i="3"/>
  <c r="AJ114" i="3" s="1"/>
  <c r="CB114" i="3"/>
  <c r="BQ118" i="3"/>
  <c r="AJ118" i="3" s="1"/>
  <c r="CB118" i="3"/>
  <c r="CC118" i="3"/>
  <c r="BQ122" i="3"/>
  <c r="AJ122" i="3" s="1"/>
  <c r="CB122" i="3"/>
  <c r="CD132" i="3"/>
  <c r="BQ142" i="3"/>
  <c r="AS142" i="3" s="1"/>
  <c r="CB142" i="3"/>
  <c r="CC142" i="3"/>
  <c r="BQ149" i="3"/>
  <c r="P149" i="3" s="1"/>
  <c r="CB149" i="3"/>
  <c r="CC149" i="3"/>
  <c r="C151" i="3"/>
  <c r="C162" i="3"/>
  <c r="C164" i="3"/>
  <c r="C174" i="3"/>
  <c r="CB177" i="3"/>
  <c r="BQ177" i="3"/>
  <c r="R177" i="3" s="1"/>
  <c r="CC177" i="3"/>
  <c r="CJ186" i="3"/>
  <c r="BW186" i="3"/>
  <c r="BS186" i="3"/>
  <c r="CH186" i="3"/>
  <c r="CD186" i="3"/>
  <c r="BY186" i="3"/>
  <c r="C186" i="3"/>
  <c r="CJ191" i="3"/>
  <c r="BW191" i="3"/>
  <c r="BS191" i="3"/>
  <c r="CH191" i="3"/>
  <c r="CD191" i="3"/>
  <c r="BY191" i="3"/>
  <c r="C191" i="3"/>
  <c r="CJ195" i="3"/>
  <c r="BW195" i="3"/>
  <c r="BS195" i="3"/>
  <c r="CH195" i="3"/>
  <c r="CD195" i="3"/>
  <c r="BY195" i="3"/>
  <c r="C195" i="3"/>
  <c r="BT197" i="3"/>
  <c r="CI198" i="3"/>
  <c r="CE198" i="3"/>
  <c r="BZ198" i="3"/>
  <c r="BR198" i="3"/>
  <c r="CK198" i="3"/>
  <c r="CC198" i="3"/>
  <c r="BX198" i="3"/>
  <c r="BT198" i="3"/>
  <c r="CD200" i="3"/>
  <c r="BW200" i="3"/>
  <c r="C200" i="3"/>
  <c r="CH200" i="3"/>
  <c r="CD203" i="3"/>
  <c r="BW203" i="3"/>
  <c r="C203" i="3"/>
  <c r="BS203" i="3"/>
  <c r="CD204" i="3"/>
  <c r="BW204" i="3"/>
  <c r="C204" i="3"/>
  <c r="CH204" i="3"/>
  <c r="BY205" i="3"/>
  <c r="BY207" i="3"/>
  <c r="BS207" i="3"/>
  <c r="C207" i="3"/>
  <c r="CH207" i="3"/>
  <c r="BW207" i="3"/>
  <c r="CG210" i="3"/>
  <c r="BU210" i="3"/>
  <c r="CF210" i="3"/>
  <c r="BV210" i="3"/>
  <c r="BQ212" i="3"/>
  <c r="CK212" i="3"/>
  <c r="CC212" i="3"/>
  <c r="BX212" i="3"/>
  <c r="BT212" i="3"/>
  <c r="CI212" i="3"/>
  <c r="BZ212" i="3"/>
  <c r="BR212" i="3"/>
  <c r="CE212" i="3"/>
  <c r="CK216" i="3"/>
  <c r="BZ216" i="3"/>
  <c r="CE216" i="3"/>
  <c r="BT216" i="3"/>
  <c r="CI216" i="3"/>
  <c r="BX216" i="3"/>
  <c r="CK218" i="3"/>
  <c r="BZ218" i="3"/>
  <c r="CE218" i="3"/>
  <c r="BT218" i="3"/>
  <c r="CI218" i="3"/>
  <c r="BX218" i="3"/>
  <c r="BQ221" i="3"/>
  <c r="CK221" i="3"/>
  <c r="CC221" i="3"/>
  <c r="BX221" i="3"/>
  <c r="BT221" i="3"/>
  <c r="CE221" i="3"/>
  <c r="CI221" i="3"/>
  <c r="BZ221" i="3"/>
  <c r="BR221" i="3"/>
  <c r="BU224" i="3"/>
  <c r="CK230" i="3"/>
  <c r="CC230" i="3"/>
  <c r="BX230" i="3"/>
  <c r="BT230" i="3"/>
  <c r="CI230" i="3"/>
  <c r="CE230" i="3"/>
  <c r="BZ230" i="3"/>
  <c r="BR230" i="3"/>
  <c r="BQ230" i="3"/>
  <c r="C230" i="3"/>
  <c r="CB230" i="3"/>
  <c r="CE237" i="3"/>
  <c r="BU237" i="3"/>
  <c r="CC237" i="3"/>
  <c r="BS237" i="3"/>
  <c r="C237" i="3"/>
  <c r="CB237" i="3"/>
  <c r="BR237" i="3"/>
  <c r="CB238" i="3"/>
  <c r="CD264" i="3"/>
  <c r="BT264" i="3"/>
  <c r="C264" i="3"/>
  <c r="CI269" i="3"/>
  <c r="BY269" i="3"/>
  <c r="CH269" i="3"/>
  <c r="BV269" i="3"/>
  <c r="CF269" i="3"/>
  <c r="BW269" i="3"/>
  <c r="BX269" i="3"/>
  <c r="CG269" i="3"/>
  <c r="BT269" i="3"/>
  <c r="CI272" i="3"/>
  <c r="BY272" i="3"/>
  <c r="CG272" i="3"/>
  <c r="BV272" i="3"/>
  <c r="CH272" i="3"/>
  <c r="BX272" i="3"/>
  <c r="CF272" i="3"/>
  <c r="BW272" i="3"/>
  <c r="CG301" i="3"/>
  <c r="BU301" i="3"/>
  <c r="CE301" i="3"/>
  <c r="BW301" i="3"/>
  <c r="CF301" i="3"/>
  <c r="BV301" i="3"/>
  <c r="CH301" i="3"/>
  <c r="BT301" i="3"/>
  <c r="AW301" i="3" s="1"/>
  <c r="CG45" i="3"/>
  <c r="CB45" i="3"/>
  <c r="BR45" i="3"/>
  <c r="V45" i="3" s="1"/>
  <c r="BT45" i="3"/>
  <c r="CE45" i="3"/>
  <c r="BT53" i="3"/>
  <c r="CE53" i="3"/>
  <c r="CC62" i="3"/>
  <c r="CC70" i="3"/>
  <c r="BQ93" i="3"/>
  <c r="CB93" i="3"/>
  <c r="CC93" i="3"/>
  <c r="BQ101" i="3"/>
  <c r="CB101" i="3"/>
  <c r="CC116" i="3"/>
  <c r="BQ120" i="3"/>
  <c r="AJ120" i="3" s="1"/>
  <c r="CB120" i="3"/>
  <c r="CC120" i="3"/>
  <c r="CC153" i="3"/>
  <c r="BR153" i="3"/>
  <c r="CB153" i="3"/>
  <c r="S161" i="3"/>
  <c r="BR166" i="3"/>
  <c r="CC166" i="3"/>
  <c r="CB166" i="3"/>
  <c r="R173" i="3"/>
  <c r="CJ189" i="3"/>
  <c r="BW189" i="3"/>
  <c r="BS189" i="3"/>
  <c r="CH189" i="3"/>
  <c r="CD189" i="3"/>
  <c r="BY189" i="3"/>
  <c r="C189" i="3"/>
  <c r="CJ193" i="3"/>
  <c r="BW193" i="3"/>
  <c r="BS193" i="3"/>
  <c r="CH193" i="3"/>
  <c r="CD193" i="3"/>
  <c r="BY193" i="3"/>
  <c r="C193" i="3"/>
  <c r="BZ197" i="3"/>
  <c r="BV198" i="3"/>
  <c r="CG198" i="3"/>
  <c r="CD201" i="3"/>
  <c r="BW201" i="3"/>
  <c r="C201" i="3"/>
  <c r="CD206" i="3"/>
  <c r="BW206" i="3"/>
  <c r="C206" i="3"/>
  <c r="CH206" i="3"/>
  <c r="BQ219" i="3"/>
  <c r="CK219" i="3"/>
  <c r="CC219" i="3"/>
  <c r="BX219" i="3"/>
  <c r="BT219" i="3"/>
  <c r="CE219" i="3"/>
  <c r="CI219" i="3"/>
  <c r="BZ219" i="3"/>
  <c r="BR219" i="3"/>
  <c r="CI223" i="3"/>
  <c r="CE223" i="3"/>
  <c r="BQ223" i="3"/>
  <c r="CC223" i="3"/>
  <c r="BX223" i="3"/>
  <c r="BT223" i="3"/>
  <c r="CK223" i="3"/>
  <c r="BZ223" i="3"/>
  <c r="BR223" i="3"/>
  <c r="BV229" i="3"/>
  <c r="CG229" i="3"/>
  <c r="BU229" i="3"/>
  <c r="CF229" i="3"/>
  <c r="CI240" i="3"/>
  <c r="BY240" i="3"/>
  <c r="CG240" i="3"/>
  <c r="BW240" i="3"/>
  <c r="CH240" i="3"/>
  <c r="BX240" i="3"/>
  <c r="BV240" i="3"/>
  <c r="AY240" i="3" s="1"/>
  <c r="CI274" i="3"/>
  <c r="BY274" i="3"/>
  <c r="BW274" i="3"/>
  <c r="CF274" i="3"/>
  <c r="BV274" i="3"/>
  <c r="CH274" i="3"/>
  <c r="CG274" i="3"/>
  <c r="BX274" i="3"/>
  <c r="BU45" i="3"/>
  <c r="CG46" i="3"/>
  <c r="CB46" i="3"/>
  <c r="BR46" i="3"/>
  <c r="BT46" i="3"/>
  <c r="CE46" i="3"/>
  <c r="BU49" i="3"/>
  <c r="BT50" i="3"/>
  <c r="CE50" i="3"/>
  <c r="CG54" i="3"/>
  <c r="CB54" i="3"/>
  <c r="BR54" i="3"/>
  <c r="CE54" i="3"/>
  <c r="CC64" i="3"/>
  <c r="BQ98" i="3"/>
  <c r="AF98" i="3" s="1"/>
  <c r="CB98" i="3"/>
  <c r="CC98" i="3"/>
  <c r="CC117" i="3"/>
  <c r="BQ121" i="3"/>
  <c r="AJ121" i="3" s="1"/>
  <c r="CB121" i="3"/>
  <c r="CC121" i="3"/>
  <c r="BS128" i="3"/>
  <c r="CC128" i="3"/>
  <c r="BQ128" i="3"/>
  <c r="AN128" i="3" s="1"/>
  <c r="BS130" i="3"/>
  <c r="CC130" i="3"/>
  <c r="BQ130" i="3"/>
  <c r="AN130" i="3" s="1"/>
  <c r="CB130" i="3"/>
  <c r="BS134" i="3"/>
  <c r="CC134" i="3"/>
  <c r="BQ134" i="3"/>
  <c r="AN134" i="3" s="1"/>
  <c r="BQ148" i="3"/>
  <c r="P148" i="3" s="1"/>
  <c r="CB148" i="3"/>
  <c r="CC148" i="3"/>
  <c r="CB161" i="3"/>
  <c r="BR167" i="3"/>
  <c r="S167" i="3" s="1"/>
  <c r="CC167" i="3"/>
  <c r="CB173" i="3"/>
  <c r="CB180" i="3"/>
  <c r="BQ180" i="3"/>
  <c r="R180" i="3" s="1"/>
  <c r="CJ190" i="3"/>
  <c r="BW190" i="3"/>
  <c r="BS190" i="3"/>
  <c r="CH190" i="3"/>
  <c r="CD190" i="3"/>
  <c r="BY190" i="3"/>
  <c r="C190" i="3"/>
  <c r="CJ194" i="3"/>
  <c r="BW194" i="3"/>
  <c r="BS194" i="3"/>
  <c r="CH194" i="3"/>
  <c r="CD194" i="3"/>
  <c r="BY194" i="3"/>
  <c r="C194" i="3"/>
  <c r="CC197" i="3"/>
  <c r="BV199" i="3"/>
  <c r="CG199" i="3"/>
  <c r="CJ202" i="3"/>
  <c r="CH205" i="3"/>
  <c r="BY206" i="3"/>
  <c r="CJ206" i="3"/>
  <c r="BV208" i="3"/>
  <c r="BZ209" i="3"/>
  <c r="BQ209" i="3"/>
  <c r="CI209" i="3"/>
  <c r="CE209" i="3"/>
  <c r="CK209" i="3"/>
  <c r="CB209" i="3"/>
  <c r="BQ213" i="3"/>
  <c r="CK213" i="3"/>
  <c r="CC213" i="3"/>
  <c r="BX213" i="3"/>
  <c r="BT213" i="3"/>
  <c r="CI213" i="3"/>
  <c r="BZ213" i="3"/>
  <c r="BR213" i="3"/>
  <c r="CE213" i="3"/>
  <c r="CI236" i="3"/>
  <c r="BY236" i="3"/>
  <c r="CG236" i="3"/>
  <c r="BW236" i="3"/>
  <c r="CH236" i="3"/>
  <c r="BX236" i="3"/>
  <c r="BV236" i="3"/>
  <c r="CG248" i="3"/>
  <c r="BW248" i="3"/>
  <c r="CI248" i="3"/>
  <c r="BY248" i="3"/>
  <c r="CH248" i="3"/>
  <c r="BX248" i="3"/>
  <c r="CF248" i="3"/>
  <c r="BV248" i="3"/>
  <c r="BS11" i="3"/>
  <c r="S11" i="3" s="1"/>
  <c r="BS12" i="3"/>
  <c r="BS13" i="3"/>
  <c r="S13" i="3" s="1"/>
  <c r="BS14" i="3"/>
  <c r="S14" i="3" s="1"/>
  <c r="CC45" i="3"/>
  <c r="CG47" i="3"/>
  <c r="CB47" i="3"/>
  <c r="BR47" i="3"/>
  <c r="BT47" i="3"/>
  <c r="V47" i="3" s="1"/>
  <c r="CE47" i="3"/>
  <c r="BQ49" i="3"/>
  <c r="BU50" i="3"/>
  <c r="CG51" i="3"/>
  <c r="CB51" i="3"/>
  <c r="BR51" i="3"/>
  <c r="V51" i="3" s="1"/>
  <c r="BT51" i="3"/>
  <c r="CE51" i="3"/>
  <c r="CC53" i="3"/>
  <c r="CG55" i="3"/>
  <c r="CB55" i="3"/>
  <c r="BR55" i="3"/>
  <c r="V55" i="3" s="1"/>
  <c r="BT55" i="3"/>
  <c r="CE55" i="3"/>
  <c r="BR61" i="3"/>
  <c r="BQ62" i="3"/>
  <c r="S62" i="3" s="1"/>
  <c r="BQ63" i="3"/>
  <c r="CC66" i="3"/>
  <c r="BQ70" i="3"/>
  <c r="S70" i="3" s="1"/>
  <c r="CC74" i="3"/>
  <c r="BR77" i="3"/>
  <c r="BQ79" i="3"/>
  <c r="S79" i="3" s="1"/>
  <c r="BQ91" i="3"/>
  <c r="AF91" i="3" s="1"/>
  <c r="CB91" i="3"/>
  <c r="CC91" i="3"/>
  <c r="BQ99" i="3"/>
  <c r="AF99" i="3" s="1"/>
  <c r="CB99" i="3"/>
  <c r="CC99" i="3"/>
  <c r="CC114" i="3"/>
  <c r="BT11" i="3"/>
  <c r="CD11" i="3"/>
  <c r="BT12" i="3"/>
  <c r="S12" i="3" s="1"/>
  <c r="BT13" i="3"/>
  <c r="BT14" i="3"/>
  <c r="BS36" i="3"/>
  <c r="V36" i="3" s="1"/>
  <c r="BS37" i="3"/>
  <c r="V37" i="3" s="1"/>
  <c r="BS38" i="3"/>
  <c r="V38" i="3" s="1"/>
  <c r="BS39" i="3"/>
  <c r="V39" i="3" s="1"/>
  <c r="BS40" i="3"/>
  <c r="V40" i="3" s="1"/>
  <c r="BS41" i="3"/>
  <c r="V41" i="3" s="1"/>
  <c r="BS42" i="3"/>
  <c r="V42" i="3" s="1"/>
  <c r="BS43" i="3"/>
  <c r="V43" i="3" s="1"/>
  <c r="CG44" i="3"/>
  <c r="CB44" i="3"/>
  <c r="BR44" i="3"/>
  <c r="BT44" i="3"/>
  <c r="CE44" i="3"/>
  <c r="BS45" i="3"/>
  <c r="CD45" i="3"/>
  <c r="BQ46" i="3"/>
  <c r="V46" i="3" s="1"/>
  <c r="CC46" i="3"/>
  <c r="BU47" i="3"/>
  <c r="CG48" i="3"/>
  <c r="CB48" i="3"/>
  <c r="BR48" i="3"/>
  <c r="BT48" i="3"/>
  <c r="CE48" i="3"/>
  <c r="BS49" i="3"/>
  <c r="CD49" i="3"/>
  <c r="BQ50" i="3"/>
  <c r="CC50" i="3"/>
  <c r="BU51" i="3"/>
  <c r="CG52" i="3"/>
  <c r="CB52" i="3"/>
  <c r="BR52" i="3"/>
  <c r="BT52" i="3"/>
  <c r="CE52" i="3"/>
  <c r="BS53" i="3"/>
  <c r="CD53" i="3"/>
  <c r="BQ54" i="3"/>
  <c r="V54" i="3" s="1"/>
  <c r="CC54" i="3"/>
  <c r="BU55" i="3"/>
  <c r="CC60" i="3"/>
  <c r="CB61" i="3"/>
  <c r="CB62" i="3"/>
  <c r="BR63" i="3"/>
  <c r="BQ64" i="3"/>
  <c r="S64" i="3" s="1"/>
  <c r="BQ65" i="3"/>
  <c r="S65" i="3" s="1"/>
  <c r="CC68" i="3"/>
  <c r="CB69" i="3"/>
  <c r="CB70" i="3"/>
  <c r="BR71" i="3"/>
  <c r="BQ72" i="3"/>
  <c r="S72" i="3" s="1"/>
  <c r="BQ73" i="3"/>
  <c r="S73" i="3" s="1"/>
  <c r="CC76" i="3"/>
  <c r="CB77" i="3"/>
  <c r="CB78" i="3"/>
  <c r="CB79" i="3"/>
  <c r="BQ92" i="3"/>
  <c r="AF92" i="3" s="1"/>
  <c r="CB92" i="3"/>
  <c r="CC92" i="3"/>
  <c r="BR93" i="3"/>
  <c r="BQ100" i="3"/>
  <c r="AF100" i="3" s="1"/>
  <c r="CB100" i="3"/>
  <c r="CC100" i="3"/>
  <c r="BR101" i="3"/>
  <c r="BQ115" i="3"/>
  <c r="AJ115" i="3" s="1"/>
  <c r="CB115" i="3"/>
  <c r="CC115" i="3"/>
  <c r="BR116" i="3"/>
  <c r="BQ119" i="3"/>
  <c r="AJ119" i="3" s="1"/>
  <c r="CB119" i="3"/>
  <c r="CC119" i="3"/>
  <c r="BR120" i="3"/>
  <c r="CC127" i="3"/>
  <c r="BQ127" i="3"/>
  <c r="AN127" i="3" s="1"/>
  <c r="BS127" i="3"/>
  <c r="CB127" i="3"/>
  <c r="CC129" i="3"/>
  <c r="BQ129" i="3"/>
  <c r="AN129" i="3" s="1"/>
  <c r="BS129" i="3"/>
  <c r="CB129" i="3"/>
  <c r="CC131" i="3"/>
  <c r="BQ131" i="3"/>
  <c r="AN131" i="3" s="1"/>
  <c r="BS131" i="3"/>
  <c r="CB131" i="3"/>
  <c r="CC133" i="3"/>
  <c r="BQ133" i="3"/>
  <c r="AN133" i="3" s="1"/>
  <c r="BS133" i="3"/>
  <c r="CB133" i="3"/>
  <c r="BQ139" i="3"/>
  <c r="AS139" i="3" s="1"/>
  <c r="CB139" i="3"/>
  <c r="CC139" i="3"/>
  <c r="BR140" i="3"/>
  <c r="BQ143" i="3"/>
  <c r="AS143" i="3" s="1"/>
  <c r="CB143" i="3"/>
  <c r="CC143" i="3"/>
  <c r="BR147" i="3"/>
  <c r="D150" i="3"/>
  <c r="D156" i="3" s="1"/>
  <c r="BQ153" i="3"/>
  <c r="P153" i="3" s="1"/>
  <c r="BQ160" i="3"/>
  <c r="S160" i="3" s="1"/>
  <c r="C163" i="3"/>
  <c r="BQ166" i="3"/>
  <c r="S166" i="3" s="1"/>
  <c r="CB178" i="3"/>
  <c r="BQ178" i="3"/>
  <c r="R178" i="3" s="1"/>
  <c r="CC178" i="3"/>
  <c r="BR179" i="3"/>
  <c r="CJ188" i="3"/>
  <c r="BW188" i="3"/>
  <c r="BS188" i="3"/>
  <c r="CH188" i="3"/>
  <c r="CD188" i="3"/>
  <c r="BY188" i="3"/>
  <c r="C188" i="3"/>
  <c r="CJ192" i="3"/>
  <c r="BW192" i="3"/>
  <c r="BS192" i="3"/>
  <c r="CH192" i="3"/>
  <c r="CD192" i="3"/>
  <c r="BY192" i="3"/>
  <c r="C192" i="3"/>
  <c r="CJ196" i="3"/>
  <c r="BW196" i="3"/>
  <c r="BS196" i="3"/>
  <c r="CH196" i="3"/>
  <c r="CD196" i="3"/>
  <c r="BY196" i="3"/>
  <c r="C196" i="3"/>
  <c r="CI197" i="3"/>
  <c r="BQ198" i="3"/>
  <c r="AX198" i="3" s="1"/>
  <c r="CK199" i="3"/>
  <c r="CI199" i="3"/>
  <c r="CE199" i="3"/>
  <c r="BZ199" i="3"/>
  <c r="BR199" i="3"/>
  <c r="CC199" i="3"/>
  <c r="BX199" i="3"/>
  <c r="BT199" i="3"/>
  <c r="AX199" i="3" s="1"/>
  <c r="CF199" i="3"/>
  <c r="BY200" i="3"/>
  <c r="CJ200" i="3"/>
  <c r="CJ201" i="3"/>
  <c r="BS202" i="3"/>
  <c r="CH203" i="3"/>
  <c r="BY204" i="3"/>
  <c r="CJ204" i="3"/>
  <c r="CJ205" i="3"/>
  <c r="BS206" i="3"/>
  <c r="CJ207" i="3"/>
  <c r="BX208" i="3"/>
  <c r="BT208" i="3"/>
  <c r="CK208" i="3"/>
  <c r="CB208" i="3"/>
  <c r="CI208" i="3"/>
  <c r="BZ208" i="3"/>
  <c r="BX209" i="3"/>
  <c r="BQ211" i="3"/>
  <c r="CK211" i="3"/>
  <c r="CC211" i="3"/>
  <c r="BX211" i="3"/>
  <c r="BT211" i="3"/>
  <c r="CI211" i="3"/>
  <c r="BZ211" i="3"/>
  <c r="BR211" i="3"/>
  <c r="CE211" i="3"/>
  <c r="CB214" i="3"/>
  <c r="BQ215" i="3"/>
  <c r="CK215" i="3"/>
  <c r="CC215" i="3"/>
  <c r="BX215" i="3"/>
  <c r="BT215" i="3"/>
  <c r="CI215" i="3"/>
  <c r="BZ215" i="3"/>
  <c r="BR215" i="3"/>
  <c r="CE215" i="3"/>
  <c r="CB219" i="3"/>
  <c r="BQ220" i="3"/>
  <c r="CK220" i="3"/>
  <c r="CC220" i="3"/>
  <c r="BX220" i="3"/>
  <c r="BT220" i="3"/>
  <c r="CE220" i="3"/>
  <c r="CI220" i="3"/>
  <c r="BZ220" i="3"/>
  <c r="BR220" i="3"/>
  <c r="CB223" i="3"/>
  <c r="CF240" i="3"/>
  <c r="CE242" i="3"/>
  <c r="BU242" i="3"/>
  <c r="CC242" i="3"/>
  <c r="BS242" i="3"/>
  <c r="C242" i="3"/>
  <c r="BR242" i="3"/>
  <c r="CI244" i="3"/>
  <c r="BY244" i="3"/>
  <c r="CG244" i="3"/>
  <c r="BW244" i="3"/>
  <c r="CH244" i="3"/>
  <c r="BX244" i="3"/>
  <c r="BV244" i="3"/>
  <c r="CG260" i="3"/>
  <c r="BW260" i="3"/>
  <c r="CI260" i="3"/>
  <c r="BY260" i="3"/>
  <c r="CH260" i="3"/>
  <c r="BX260" i="3"/>
  <c r="CF260" i="3"/>
  <c r="BV260" i="3"/>
  <c r="CD266" i="3"/>
  <c r="BT266" i="3"/>
  <c r="C266" i="3"/>
  <c r="BS308" i="3"/>
  <c r="C308" i="3"/>
  <c r="CD308" i="3"/>
  <c r="CC321" i="3"/>
  <c r="BR321" i="3"/>
  <c r="C321" i="3"/>
  <c r="BQ186" i="3"/>
  <c r="BQ188" i="3"/>
  <c r="BQ189" i="3"/>
  <c r="BQ190" i="3"/>
  <c r="BQ191" i="3"/>
  <c r="BQ192" i="3"/>
  <c r="BQ193" i="3"/>
  <c r="BQ194" i="3"/>
  <c r="BQ195" i="3"/>
  <c r="BQ196" i="3"/>
  <c r="BR200" i="3"/>
  <c r="CK201" i="3"/>
  <c r="CC201" i="3"/>
  <c r="BX201" i="3"/>
  <c r="BT201" i="3"/>
  <c r="BZ201" i="3"/>
  <c r="BR202" i="3"/>
  <c r="CK203" i="3"/>
  <c r="CC203" i="3"/>
  <c r="BX203" i="3"/>
  <c r="BT203" i="3"/>
  <c r="BZ203" i="3"/>
  <c r="BR204" i="3"/>
  <c r="CK205" i="3"/>
  <c r="CC205" i="3"/>
  <c r="BX205" i="3"/>
  <c r="BT205" i="3"/>
  <c r="BZ205" i="3"/>
  <c r="BR206" i="3"/>
  <c r="CI207" i="3"/>
  <c r="CE207" i="3"/>
  <c r="CB207" i="3"/>
  <c r="CH211" i="3"/>
  <c r="CD211" i="3"/>
  <c r="BY211" i="3"/>
  <c r="C211" i="3"/>
  <c r="CH212" i="3"/>
  <c r="CD212" i="3"/>
  <c r="BY212" i="3"/>
  <c r="C212" i="3"/>
  <c r="CH213" i="3"/>
  <c r="CD213" i="3"/>
  <c r="BY213" i="3"/>
  <c r="C213" i="3"/>
  <c r="CH214" i="3"/>
  <c r="CD214" i="3"/>
  <c r="BY214" i="3"/>
  <c r="C214" i="3"/>
  <c r="CH215" i="3"/>
  <c r="CD215" i="3"/>
  <c r="BY215" i="3"/>
  <c r="C215" i="3"/>
  <c r="CH216" i="3"/>
  <c r="CD216" i="3"/>
  <c r="BW216" i="3"/>
  <c r="BS216" i="3"/>
  <c r="C216" i="3"/>
  <c r="CH218" i="3"/>
  <c r="CD218" i="3"/>
  <c r="BW218" i="3"/>
  <c r="BS218" i="3"/>
  <c r="C218" i="3"/>
  <c r="BV225" i="3"/>
  <c r="CG225" i="3"/>
  <c r="BU225" i="3"/>
  <c r="CF225" i="3"/>
  <c r="BT226" i="3"/>
  <c r="BV228" i="3"/>
  <c r="CF228" i="3"/>
  <c r="CG228" i="3"/>
  <c r="CG249" i="3"/>
  <c r="BW249" i="3"/>
  <c r="CI249" i="3"/>
  <c r="BY249" i="3"/>
  <c r="CH249" i="3"/>
  <c r="BX249" i="3"/>
  <c r="CF249" i="3"/>
  <c r="CG253" i="3"/>
  <c r="BW253" i="3"/>
  <c r="CI253" i="3"/>
  <c r="BY253" i="3"/>
  <c r="CH253" i="3"/>
  <c r="BX253" i="3"/>
  <c r="CF253" i="3"/>
  <c r="CE257" i="3"/>
  <c r="CB257" i="3"/>
  <c r="BU257" i="3"/>
  <c r="C257" i="3"/>
  <c r="CG258" i="3"/>
  <c r="BV258" i="3"/>
  <c r="CI258" i="3"/>
  <c r="BX258" i="3"/>
  <c r="BY258" i="3"/>
  <c r="CH258" i="3"/>
  <c r="CH261" i="3"/>
  <c r="BX261" i="3"/>
  <c r="BW261" i="3"/>
  <c r="CG261" i="3"/>
  <c r="BY261" i="3"/>
  <c r="CI261" i="3"/>
  <c r="CI273" i="3"/>
  <c r="BY273" i="3"/>
  <c r="CH273" i="3"/>
  <c r="BV273" i="3"/>
  <c r="CG273" i="3"/>
  <c r="BX273" i="3"/>
  <c r="CF273" i="3"/>
  <c r="CE278" i="3"/>
  <c r="BU278" i="3"/>
  <c r="BR278" i="3"/>
  <c r="CB278" i="3"/>
  <c r="BS278" i="3"/>
  <c r="CC278" i="3"/>
  <c r="C278" i="3"/>
  <c r="C315" i="3"/>
  <c r="BR315" i="3"/>
  <c r="CC315" i="3"/>
  <c r="CK200" i="3"/>
  <c r="CC200" i="3"/>
  <c r="BX200" i="3"/>
  <c r="BT200" i="3"/>
  <c r="BZ200" i="3"/>
  <c r="CK202" i="3"/>
  <c r="CC202" i="3"/>
  <c r="BX202" i="3"/>
  <c r="BT202" i="3"/>
  <c r="BZ202" i="3"/>
  <c r="CK204" i="3"/>
  <c r="CC204" i="3"/>
  <c r="BX204" i="3"/>
  <c r="BT204" i="3"/>
  <c r="BZ204" i="3"/>
  <c r="CK206" i="3"/>
  <c r="CC206" i="3"/>
  <c r="BX206" i="3"/>
  <c r="BT206" i="3"/>
  <c r="BZ206" i="3"/>
  <c r="CJ209" i="3"/>
  <c r="C209" i="3"/>
  <c r="BY209" i="3"/>
  <c r="BW209" i="3"/>
  <c r="CH217" i="3"/>
  <c r="CD217" i="3"/>
  <c r="BW217" i="3"/>
  <c r="BS217" i="3"/>
  <c r="C217" i="3"/>
  <c r="CH219" i="3"/>
  <c r="CD219" i="3"/>
  <c r="BY219" i="3"/>
  <c r="C219" i="3"/>
  <c r="CH220" i="3"/>
  <c r="CD220" i="3"/>
  <c r="BY220" i="3"/>
  <c r="C220" i="3"/>
  <c r="CH221" i="3"/>
  <c r="CD221" i="3"/>
  <c r="BY221" i="3"/>
  <c r="C221" i="3"/>
  <c r="CH222" i="3"/>
  <c r="CD222" i="3"/>
  <c r="BY222" i="3"/>
  <c r="C222" i="3"/>
  <c r="CJ223" i="3"/>
  <c r="CD223" i="3"/>
  <c r="BY223" i="3"/>
  <c r="C223" i="3"/>
  <c r="CH223" i="3"/>
  <c r="CI226" i="3"/>
  <c r="CE226" i="3"/>
  <c r="BZ226" i="3"/>
  <c r="BR226" i="3"/>
  <c r="CC226" i="3"/>
  <c r="BQ226" i="3"/>
  <c r="C226" i="3"/>
  <c r="CB226" i="3"/>
  <c r="BX226" i="3"/>
  <c r="CI227" i="3"/>
  <c r="CE227" i="3"/>
  <c r="BZ227" i="3"/>
  <c r="BR227" i="3"/>
  <c r="BX227" i="3"/>
  <c r="CC227" i="3"/>
  <c r="BQ227" i="3"/>
  <c r="C227" i="3"/>
  <c r="CI234" i="3"/>
  <c r="BY234" i="3"/>
  <c r="CG234" i="3"/>
  <c r="BW234" i="3"/>
  <c r="CH234" i="3"/>
  <c r="BX234" i="3"/>
  <c r="CF234" i="3"/>
  <c r="BV234" i="3"/>
  <c r="AY234" i="3" s="1"/>
  <c r="CI239" i="3"/>
  <c r="BY239" i="3"/>
  <c r="CG239" i="3"/>
  <c r="BW239" i="3"/>
  <c r="CH239" i="3"/>
  <c r="BX239" i="3"/>
  <c r="CF239" i="3"/>
  <c r="BV239" i="3"/>
  <c r="CI243" i="3"/>
  <c r="BY243" i="3"/>
  <c r="CG243" i="3"/>
  <c r="BW243" i="3"/>
  <c r="CH243" i="3"/>
  <c r="BX243" i="3"/>
  <c r="CF243" i="3"/>
  <c r="BV243" i="3"/>
  <c r="AY243" i="3" s="1"/>
  <c r="CC246" i="3"/>
  <c r="BS246" i="3"/>
  <c r="CE246" i="3"/>
  <c r="BU246" i="3"/>
  <c r="C246" i="3"/>
  <c r="CB246" i="3"/>
  <c r="BR246" i="3"/>
  <c r="CC247" i="3"/>
  <c r="BS247" i="3"/>
  <c r="CE247" i="3"/>
  <c r="BU247" i="3"/>
  <c r="C247" i="3"/>
  <c r="CB247" i="3"/>
  <c r="CC250" i="3"/>
  <c r="BS250" i="3"/>
  <c r="CE250" i="3"/>
  <c r="BU250" i="3"/>
  <c r="C250" i="3"/>
  <c r="CB250" i="3"/>
  <c r="BR250" i="3"/>
  <c r="CC251" i="3"/>
  <c r="BS251" i="3"/>
  <c r="CE251" i="3"/>
  <c r="BU251" i="3"/>
  <c r="C251" i="3"/>
  <c r="CB251" i="3"/>
  <c r="CC254" i="3"/>
  <c r="BS254" i="3"/>
  <c r="CE254" i="3"/>
  <c r="BU254" i="3"/>
  <c r="C254" i="3"/>
  <c r="CB254" i="3"/>
  <c r="BR254" i="3"/>
  <c r="CE255" i="3"/>
  <c r="CB255" i="3"/>
  <c r="BU255" i="3"/>
  <c r="C255" i="3"/>
  <c r="CG256" i="3"/>
  <c r="BV256" i="3"/>
  <c r="CI256" i="3"/>
  <c r="BX256" i="3"/>
  <c r="BY256" i="3"/>
  <c r="AY256" i="3" s="1"/>
  <c r="CH256" i="3"/>
  <c r="CC259" i="3"/>
  <c r="BS259" i="3"/>
  <c r="CE259" i="3"/>
  <c r="BU259" i="3"/>
  <c r="C259" i="3"/>
  <c r="CB259" i="3"/>
  <c r="CH267" i="3"/>
  <c r="BX267" i="3"/>
  <c r="CF267" i="3"/>
  <c r="BY267" i="3"/>
  <c r="CI267" i="3"/>
  <c r="BV267" i="3"/>
  <c r="CG267" i="3"/>
  <c r="BW267" i="3"/>
  <c r="AY276" i="3"/>
  <c r="CC350" i="3"/>
  <c r="BQ350" i="3"/>
  <c r="CB350" i="3"/>
  <c r="BR350" i="3"/>
  <c r="BS208" i="3"/>
  <c r="AX208" i="3" s="1"/>
  <c r="BS210" i="3"/>
  <c r="CB210" i="3"/>
  <c r="CK210" i="3"/>
  <c r="CI225" i="3"/>
  <c r="CE225" i="3"/>
  <c r="BZ225" i="3"/>
  <c r="BR225" i="3"/>
  <c r="AX225" i="3" s="1"/>
  <c r="BT225" i="3"/>
  <c r="CK225" i="3"/>
  <c r="CI229" i="3"/>
  <c r="CE229" i="3"/>
  <c r="BZ229" i="3"/>
  <c r="AX229" i="3" s="1"/>
  <c r="BR229" i="3"/>
  <c r="BT229" i="3"/>
  <c r="CK229" i="3"/>
  <c r="CE236" i="3"/>
  <c r="BU236" i="3"/>
  <c r="CC236" i="3"/>
  <c r="BS236" i="3"/>
  <c r="CE240" i="3"/>
  <c r="BU240" i="3"/>
  <c r="CC240" i="3"/>
  <c r="BS240" i="3"/>
  <c r="CE244" i="3"/>
  <c r="BU244" i="3"/>
  <c r="CC244" i="3"/>
  <c r="BS244" i="3"/>
  <c r="CC249" i="3"/>
  <c r="BS249" i="3"/>
  <c r="CE249" i="3"/>
  <c r="BU249" i="3"/>
  <c r="AY249" i="3" s="1"/>
  <c r="CC253" i="3"/>
  <c r="BS253" i="3"/>
  <c r="CE253" i="3"/>
  <c r="BU253" i="3"/>
  <c r="CB256" i="3"/>
  <c r="CE256" i="3"/>
  <c r="CB258" i="3"/>
  <c r="CE258" i="3"/>
  <c r="CE261" i="3"/>
  <c r="BS261" i="3"/>
  <c r="CB261" i="3"/>
  <c r="BU261" i="3"/>
  <c r="AY261" i="3" s="1"/>
  <c r="CD262" i="3"/>
  <c r="BT262" i="3"/>
  <c r="C262" i="3"/>
  <c r="CD270" i="3"/>
  <c r="BT270" i="3"/>
  <c r="C270" i="3"/>
  <c r="CE272" i="3"/>
  <c r="BU272" i="3"/>
  <c r="CB272" i="3"/>
  <c r="BR272" i="3"/>
  <c r="CE274" i="3"/>
  <c r="BU274" i="3"/>
  <c r="BR274" i="3"/>
  <c r="CB274" i="3"/>
  <c r="BS274" i="3"/>
  <c r="C303" i="3"/>
  <c r="BS303" i="3"/>
  <c r="CD303" i="3"/>
  <c r="CC351" i="3"/>
  <c r="CB351" i="3"/>
  <c r="BQ351" i="3"/>
  <c r="BR351" i="3"/>
  <c r="BT210" i="3"/>
  <c r="CI224" i="3"/>
  <c r="CE224" i="3"/>
  <c r="BZ224" i="3"/>
  <c r="BR224" i="3"/>
  <c r="BT224" i="3"/>
  <c r="AX224" i="3" s="1"/>
  <c r="CK224" i="3"/>
  <c r="CI228" i="3"/>
  <c r="CE228" i="3"/>
  <c r="BZ228" i="3"/>
  <c r="BR228" i="3"/>
  <c r="BT228" i="3"/>
  <c r="CK228" i="3"/>
  <c r="CE234" i="3"/>
  <c r="BU234" i="3"/>
  <c r="CC234" i="3"/>
  <c r="BS234" i="3"/>
  <c r="AY236" i="3"/>
  <c r="CE239" i="3"/>
  <c r="BU239" i="3"/>
  <c r="CC239" i="3"/>
  <c r="BS239" i="3"/>
  <c r="AY239" i="3" s="1"/>
  <c r="CE243" i="3"/>
  <c r="BU243" i="3"/>
  <c r="CC243" i="3"/>
  <c r="BS243" i="3"/>
  <c r="AY244" i="3"/>
  <c r="CG245" i="3"/>
  <c r="BW245" i="3"/>
  <c r="CI245" i="3"/>
  <c r="BY245" i="3"/>
  <c r="CC248" i="3"/>
  <c r="BS248" i="3"/>
  <c r="AY248" i="3" s="1"/>
  <c r="CE248" i="3"/>
  <c r="BU248" i="3"/>
  <c r="CC252" i="3"/>
  <c r="BS252" i="3"/>
  <c r="AY252" i="3" s="1"/>
  <c r="CE252" i="3"/>
  <c r="BU252" i="3"/>
  <c r="AY253" i="3"/>
  <c r="AY258" i="3"/>
  <c r="CC260" i="3"/>
  <c r="BS260" i="3"/>
  <c r="AY260" i="3" s="1"/>
  <c r="CE260" i="3"/>
  <c r="BU260" i="3"/>
  <c r="CD263" i="3"/>
  <c r="BT263" i="3"/>
  <c r="C263" i="3"/>
  <c r="CH265" i="3"/>
  <c r="BV265" i="3"/>
  <c r="AY265" i="3" s="1"/>
  <c r="CG265" i="3"/>
  <c r="BX265" i="3"/>
  <c r="CF265" i="3"/>
  <c r="CI268" i="3"/>
  <c r="BY268" i="3"/>
  <c r="CG268" i="3"/>
  <c r="CF268" i="3"/>
  <c r="BW268" i="3"/>
  <c r="AY269" i="3"/>
  <c r="CE271" i="3"/>
  <c r="BU271" i="3"/>
  <c r="BS271" i="3"/>
  <c r="CB271" i="3"/>
  <c r="BR271" i="3"/>
  <c r="CI277" i="3"/>
  <c r="BY277" i="3"/>
  <c r="CH277" i="3"/>
  <c r="BV277" i="3"/>
  <c r="CG277" i="3"/>
  <c r="BW277" i="3"/>
  <c r="BR299" i="3"/>
  <c r="C299" i="3"/>
  <c r="CC299" i="3"/>
  <c r="CC323" i="3"/>
  <c r="BR323" i="3"/>
  <c r="C323" i="3"/>
  <c r="CC342" i="3"/>
  <c r="BQ342" i="3"/>
  <c r="AN342" i="3" s="1"/>
  <c r="CB342" i="3"/>
  <c r="BR342" i="3"/>
  <c r="BU245" i="3"/>
  <c r="CE270" i="3"/>
  <c r="BU270" i="3"/>
  <c r="BR270" i="3"/>
  <c r="CE276" i="3"/>
  <c r="BU276" i="3"/>
  <c r="CB276" i="3"/>
  <c r="BX276" i="3"/>
  <c r="CE285" i="3"/>
  <c r="BT285" i="3"/>
  <c r="CB285" i="3"/>
  <c r="CD285" i="3"/>
  <c r="BR285" i="3"/>
  <c r="CC285" i="3"/>
  <c r="C317" i="3"/>
  <c r="BR317" i="3"/>
  <c r="CC317" i="3"/>
  <c r="CC319" i="3"/>
  <c r="C319" i="3"/>
  <c r="CC320" i="3"/>
  <c r="BR320" i="3"/>
  <c r="C320" i="3"/>
  <c r="BR331" i="3"/>
  <c r="C331" i="3"/>
  <c r="CC331" i="3"/>
  <c r="CC347" i="3"/>
  <c r="CB347" i="3"/>
  <c r="BQ347" i="3"/>
  <c r="AN347" i="3" s="1"/>
  <c r="CC359" i="3"/>
  <c r="BQ359" i="3"/>
  <c r="CB359" i="3"/>
  <c r="BR359" i="3"/>
  <c r="CD267" i="3"/>
  <c r="BT267" i="3"/>
  <c r="AY267" i="3" s="1"/>
  <c r="C271" i="3"/>
  <c r="CD271" i="3"/>
  <c r="BT273" i="3"/>
  <c r="CE275" i="3"/>
  <c r="BU275" i="3"/>
  <c r="BS275" i="3"/>
  <c r="CB275" i="3"/>
  <c r="CI276" i="3"/>
  <c r="BY276" i="3"/>
  <c r="CG276" i="3"/>
  <c r="BV276" i="3"/>
  <c r="AP285" i="3"/>
  <c r="CE286" i="3"/>
  <c r="BT286" i="3"/>
  <c r="BS286" i="3"/>
  <c r="CC286" i="3"/>
  <c r="BQ286" i="3"/>
  <c r="CB286" i="3"/>
  <c r="BR294" i="3"/>
  <c r="C294" i="3"/>
  <c r="CC294" i="3"/>
  <c r="CH297" i="3"/>
  <c r="BU297" i="3"/>
  <c r="CF297" i="3"/>
  <c r="BV297" i="3"/>
  <c r="BW297" i="3"/>
  <c r="AW297" i="3" s="1"/>
  <c r="BT297" i="3"/>
  <c r="C307" i="3"/>
  <c r="BS307" i="3"/>
  <c r="CD307" i="3"/>
  <c r="CC346" i="3"/>
  <c r="BQ346" i="3"/>
  <c r="CB346" i="3"/>
  <c r="BR346" i="3"/>
  <c r="CC322" i="3"/>
  <c r="BR322" i="3"/>
  <c r="C322" i="3"/>
  <c r="CC324" i="3"/>
  <c r="BR324" i="3"/>
  <c r="C324" i="3"/>
  <c r="CC345" i="3"/>
  <c r="CB345" i="3"/>
  <c r="BQ345" i="3"/>
  <c r="AN345" i="3" s="1"/>
  <c r="CC349" i="3"/>
  <c r="CB349" i="3"/>
  <c r="BQ349" i="3"/>
  <c r="AN349" i="3" s="1"/>
  <c r="CC358" i="3"/>
  <c r="CB358" i="3"/>
  <c r="BQ358" i="3"/>
  <c r="AP358" i="3" s="1"/>
  <c r="CE268" i="3"/>
  <c r="BU268" i="3"/>
  <c r="AY268" i="3" s="1"/>
  <c r="CB268" i="3"/>
  <c r="CE269" i="3"/>
  <c r="BU269" i="3"/>
  <c r="CC269" i="3"/>
  <c r="CE273" i="3"/>
  <c r="BU273" i="3"/>
  <c r="AY273" i="3" s="1"/>
  <c r="CC273" i="3"/>
  <c r="C275" i="3"/>
  <c r="CD275" i="3"/>
  <c r="BT277" i="3"/>
  <c r="CE283" i="3"/>
  <c r="BT283" i="3"/>
  <c r="CD283" i="3"/>
  <c r="BR283" i="3"/>
  <c r="AP283" i="3" s="1"/>
  <c r="CB283" i="3"/>
  <c r="CC283" i="3"/>
  <c r="CH293" i="3"/>
  <c r="BU293" i="3"/>
  <c r="CF293" i="3"/>
  <c r="BV293" i="3"/>
  <c r="AW293" i="3" s="1"/>
  <c r="BT293" i="3"/>
  <c r="CG293" i="3"/>
  <c r="BR295" i="3"/>
  <c r="C295" i="3"/>
  <c r="CC295" i="3"/>
  <c r="BR298" i="3"/>
  <c r="C298" i="3"/>
  <c r="BS304" i="3"/>
  <c r="C304" i="3"/>
  <c r="CC344" i="3"/>
  <c r="BQ344" i="3"/>
  <c r="AN344" i="3" s="1"/>
  <c r="CB344" i="3"/>
  <c r="CC348" i="3"/>
  <c r="BQ348" i="3"/>
  <c r="AN348" i="3" s="1"/>
  <c r="CB348" i="3"/>
  <c r="CC357" i="3"/>
  <c r="BQ357" i="3"/>
  <c r="AP357" i="3" s="1"/>
  <c r="CB357" i="3"/>
  <c r="BT278" i="3"/>
  <c r="CG292" i="3"/>
  <c r="BT292" i="3"/>
  <c r="AW292" i="3" s="1"/>
  <c r="CH292" i="3"/>
  <c r="CG296" i="3"/>
  <c r="BT296" i="3"/>
  <c r="CH296" i="3"/>
  <c r="CG300" i="3"/>
  <c r="BT300" i="3"/>
  <c r="AW300" i="3" s="1"/>
  <c r="CH300" i="3"/>
  <c r="C305" i="3"/>
  <c r="BS305" i="3"/>
  <c r="BS306" i="3"/>
  <c r="C306" i="3"/>
  <c r="CD306" i="3"/>
  <c r="C318" i="3"/>
  <c r="BR318" i="3"/>
  <c r="CG337" i="3"/>
  <c r="BV337" i="3"/>
  <c r="B337" i="3"/>
  <c r="CE277" i="3"/>
  <c r="BU277" i="3"/>
  <c r="AY277" i="3" s="1"/>
  <c r="CC277" i="3"/>
  <c r="BV292" i="3"/>
  <c r="CE292" i="3"/>
  <c r="BV296" i="3"/>
  <c r="AW296" i="3" s="1"/>
  <c r="CE296" i="3"/>
  <c r="BV300" i="3"/>
  <c r="CE300" i="3"/>
  <c r="BS302" i="3"/>
  <c r="C302" i="3"/>
  <c r="CD302" i="3"/>
  <c r="CD309" i="3"/>
  <c r="C309" i="3"/>
  <c r="BS309" i="3"/>
  <c r="C316" i="3"/>
  <c r="BR316" i="3"/>
  <c r="C330" i="3"/>
  <c r="CB330" i="3"/>
  <c r="B336" i="3"/>
  <c r="BV314" i="3"/>
  <c r="CB315" i="3"/>
  <c r="CB316" i="3"/>
  <c r="CB317" i="3"/>
  <c r="CB318" i="3"/>
  <c r="CD314" i="3"/>
  <c r="BT314" i="3"/>
  <c r="BS314" i="3"/>
  <c r="AX314" i="3" s="1"/>
  <c r="CE314" i="3"/>
  <c r="CG336" i="3"/>
  <c r="BV336" i="3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67" i="2"/>
  <c r="B366" i="2"/>
  <c r="B370" i="2" s="1"/>
  <c r="B365" i="2"/>
  <c r="AO360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C360" i="2" s="1"/>
  <c r="D360" i="2"/>
  <c r="E359" i="2"/>
  <c r="C359" i="2" s="1"/>
  <c r="D359" i="2"/>
  <c r="BQ358" i="2"/>
  <c r="E358" i="2"/>
  <c r="D358" i="2"/>
  <c r="C358" i="2"/>
  <c r="E357" i="2"/>
  <c r="C357" i="2" s="1"/>
  <c r="D357" i="2"/>
  <c r="E351" i="2"/>
  <c r="C351" i="2" s="1"/>
  <c r="D351" i="2"/>
  <c r="E350" i="2"/>
  <c r="D350" i="2"/>
  <c r="C350" i="2"/>
  <c r="BQ349" i="2"/>
  <c r="E349" i="2"/>
  <c r="D349" i="2"/>
  <c r="C349" i="2"/>
  <c r="E348" i="2"/>
  <c r="D348" i="2"/>
  <c r="C348" i="2"/>
  <c r="E347" i="2"/>
  <c r="C347" i="2" s="1"/>
  <c r="D347" i="2"/>
  <c r="E346" i="2"/>
  <c r="D346" i="2"/>
  <c r="C346" i="2"/>
  <c r="BQ345" i="2"/>
  <c r="E345" i="2"/>
  <c r="D345" i="2"/>
  <c r="C345" i="2"/>
  <c r="E344" i="2"/>
  <c r="D344" i="2"/>
  <c r="C344" i="2"/>
  <c r="BQ343" i="2"/>
  <c r="E343" i="2"/>
  <c r="C343" i="2" s="1"/>
  <c r="D343" i="2"/>
  <c r="CB342" i="2"/>
  <c r="BQ342" i="2"/>
  <c r="E342" i="2"/>
  <c r="D342" i="2"/>
  <c r="C342" i="2" s="1"/>
  <c r="CD337" i="2"/>
  <c r="D337" i="2"/>
  <c r="BS337" i="2" s="1"/>
  <c r="C337" i="2"/>
  <c r="B337" i="2"/>
  <c r="BS336" i="2"/>
  <c r="D336" i="2"/>
  <c r="CD336" i="2" s="1"/>
  <c r="C336" i="2"/>
  <c r="CC331" i="2"/>
  <c r="CB331" i="2"/>
  <c r="BR331" i="2"/>
  <c r="E331" i="2"/>
  <c r="BQ331" i="2" s="1"/>
  <c r="D331" i="2"/>
  <c r="C331" i="2"/>
  <c r="BQ330" i="2"/>
  <c r="E330" i="2"/>
  <c r="CB330" i="2" s="1"/>
  <c r="D330" i="2"/>
  <c r="CB329" i="2"/>
  <c r="BR329" i="2"/>
  <c r="E329" i="2"/>
  <c r="BQ329" i="2" s="1"/>
  <c r="D329" i="2"/>
  <c r="CC329" i="2" s="1"/>
  <c r="C329" i="2"/>
  <c r="BR324" i="2"/>
  <c r="E324" i="2"/>
  <c r="D324" i="2"/>
  <c r="CC324" i="2" s="1"/>
  <c r="BR323" i="2"/>
  <c r="E323" i="2"/>
  <c r="D323" i="2"/>
  <c r="CC323" i="2" s="1"/>
  <c r="CB322" i="2"/>
  <c r="BR322" i="2"/>
  <c r="E322" i="2"/>
  <c r="BQ322" i="2" s="1"/>
  <c r="D322" i="2"/>
  <c r="CC322" i="2" s="1"/>
  <c r="C322" i="2"/>
  <c r="CB321" i="2"/>
  <c r="BR321" i="2"/>
  <c r="E321" i="2"/>
  <c r="BQ321" i="2" s="1"/>
  <c r="D321" i="2"/>
  <c r="CC321" i="2" s="1"/>
  <c r="C321" i="2"/>
  <c r="BR320" i="2"/>
  <c r="E320" i="2"/>
  <c r="D320" i="2"/>
  <c r="CC320" i="2" s="1"/>
  <c r="E319" i="2"/>
  <c r="D319" i="2"/>
  <c r="CB318" i="2"/>
  <c r="BR318" i="2"/>
  <c r="E318" i="2"/>
  <c r="BQ318" i="2" s="1"/>
  <c r="D318" i="2"/>
  <c r="BR317" i="2"/>
  <c r="E317" i="2"/>
  <c r="D317" i="2"/>
  <c r="BR316" i="2"/>
  <c r="E316" i="2"/>
  <c r="D316" i="2"/>
  <c r="CB315" i="2"/>
  <c r="BR315" i="2"/>
  <c r="E315" i="2"/>
  <c r="BQ315" i="2" s="1"/>
  <c r="D315" i="2"/>
  <c r="CG314" i="2"/>
  <c r="CB314" i="2"/>
  <c r="BS314" i="2"/>
  <c r="BQ314" i="2"/>
  <c r="E314" i="2"/>
  <c r="C314" i="2"/>
  <c r="CD309" i="2"/>
  <c r="CB309" i="2"/>
  <c r="BS309" i="2"/>
  <c r="BQ309" i="2"/>
  <c r="E309" i="2"/>
  <c r="D309" i="2"/>
  <c r="CC308" i="2"/>
  <c r="CB308" i="2"/>
  <c r="BU308" i="2"/>
  <c r="BS308" i="2"/>
  <c r="BQ308" i="2"/>
  <c r="E308" i="2"/>
  <c r="BR308" i="2" s="1"/>
  <c r="D308" i="2"/>
  <c r="CD308" i="2" s="1"/>
  <c r="C308" i="2"/>
  <c r="CC307" i="2"/>
  <c r="CB307" i="2"/>
  <c r="BS307" i="2"/>
  <c r="BQ307" i="2"/>
  <c r="E307" i="2"/>
  <c r="BR307" i="2" s="1"/>
  <c r="D307" i="2"/>
  <c r="CD307" i="2" s="1"/>
  <c r="C307" i="2"/>
  <c r="CB306" i="2"/>
  <c r="BS306" i="2"/>
  <c r="BQ306" i="2"/>
  <c r="E306" i="2"/>
  <c r="D306" i="2"/>
  <c r="CD306" i="2" s="1"/>
  <c r="CB305" i="2"/>
  <c r="BS305" i="2"/>
  <c r="BQ305" i="2"/>
  <c r="E305" i="2"/>
  <c r="D305" i="2"/>
  <c r="CD305" i="2" s="1"/>
  <c r="CC304" i="2"/>
  <c r="CB304" i="2"/>
  <c r="BU304" i="2"/>
  <c r="BS304" i="2"/>
  <c r="BQ304" i="2"/>
  <c r="E304" i="2"/>
  <c r="BR304" i="2" s="1"/>
  <c r="D304" i="2"/>
  <c r="CD304" i="2" s="1"/>
  <c r="C304" i="2"/>
  <c r="CC303" i="2"/>
  <c r="CB303" i="2"/>
  <c r="BS303" i="2"/>
  <c r="BQ303" i="2"/>
  <c r="E303" i="2"/>
  <c r="BR303" i="2" s="1"/>
  <c r="D303" i="2"/>
  <c r="CD303" i="2" s="1"/>
  <c r="C303" i="2"/>
  <c r="CB302" i="2"/>
  <c r="BS302" i="2"/>
  <c r="BQ302" i="2"/>
  <c r="E302" i="2"/>
  <c r="D302" i="2"/>
  <c r="CD302" i="2" s="1"/>
  <c r="CB301" i="2"/>
  <c r="BS301" i="2"/>
  <c r="BQ301" i="2"/>
  <c r="E301" i="2"/>
  <c r="D301" i="2"/>
  <c r="CD301" i="2" s="1"/>
  <c r="CB300" i="2"/>
  <c r="BQ300" i="2"/>
  <c r="E300" i="2"/>
  <c r="CB299" i="2"/>
  <c r="BQ299" i="2"/>
  <c r="E299" i="2"/>
  <c r="CB298" i="2"/>
  <c r="BR298" i="2"/>
  <c r="BQ298" i="2"/>
  <c r="E298" i="2"/>
  <c r="CC298" i="2" s="1"/>
  <c r="C298" i="2"/>
  <c r="CH297" i="2"/>
  <c r="CE297" i="2"/>
  <c r="CC297" i="2"/>
  <c r="CB297" i="2"/>
  <c r="BV297" i="2"/>
  <c r="BU297" i="2"/>
  <c r="BR297" i="2"/>
  <c r="BQ297" i="2"/>
  <c r="E297" i="2"/>
  <c r="C297" i="2"/>
  <c r="CG297" i="2" s="1"/>
  <c r="CC296" i="2"/>
  <c r="CB296" i="2"/>
  <c r="BQ296" i="2"/>
  <c r="E296" i="2"/>
  <c r="CB295" i="2"/>
  <c r="BR295" i="2"/>
  <c r="BQ295" i="2"/>
  <c r="E295" i="2"/>
  <c r="CB294" i="2"/>
  <c r="BR294" i="2"/>
  <c r="BQ294" i="2"/>
  <c r="E294" i="2"/>
  <c r="CC294" i="2" s="1"/>
  <c r="C294" i="2"/>
  <c r="CH293" i="2"/>
  <c r="CE293" i="2"/>
  <c r="CC293" i="2"/>
  <c r="CB293" i="2"/>
  <c r="BV293" i="2"/>
  <c r="BU293" i="2"/>
  <c r="BR293" i="2"/>
  <c r="BQ293" i="2"/>
  <c r="E293" i="2"/>
  <c r="C293" i="2"/>
  <c r="CG293" i="2" s="1"/>
  <c r="CC292" i="2"/>
  <c r="CB292" i="2"/>
  <c r="BQ292" i="2"/>
  <c r="E292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E291" i="2" s="1"/>
  <c r="F291" i="2"/>
  <c r="D291" i="2" s="1"/>
  <c r="C291" i="2"/>
  <c r="BQ286" i="2"/>
  <c r="E286" i="2"/>
  <c r="D286" i="2"/>
  <c r="C286" i="2"/>
  <c r="E285" i="2"/>
  <c r="D285" i="2"/>
  <c r="C285" i="2"/>
  <c r="BQ284" i="2"/>
  <c r="E284" i="2"/>
  <c r="D284" i="2"/>
  <c r="C284" i="2"/>
  <c r="BT283" i="2"/>
  <c r="E283" i="2"/>
  <c r="D283" i="2"/>
  <c r="C283" i="2"/>
  <c r="CE278" i="2"/>
  <c r="CC278" i="2"/>
  <c r="CB278" i="2"/>
  <c r="BU278" i="2"/>
  <c r="BS278" i="2"/>
  <c r="BR278" i="2"/>
  <c r="E278" i="2"/>
  <c r="D278" i="2"/>
  <c r="C278" i="2"/>
  <c r="CG277" i="2"/>
  <c r="CE277" i="2"/>
  <c r="CC277" i="2"/>
  <c r="CB277" i="2"/>
  <c r="BW277" i="2"/>
  <c r="BU277" i="2"/>
  <c r="BS277" i="2"/>
  <c r="BR277" i="2"/>
  <c r="E277" i="2"/>
  <c r="D277" i="2"/>
  <c r="C277" i="2"/>
  <c r="CE276" i="2"/>
  <c r="BT276" i="2"/>
  <c r="E276" i="2"/>
  <c r="D276" i="2"/>
  <c r="CD276" i="2" s="1"/>
  <c r="C276" i="2"/>
  <c r="CD275" i="2"/>
  <c r="CB275" i="2"/>
  <c r="BT275" i="2"/>
  <c r="BR275" i="2"/>
  <c r="E275" i="2"/>
  <c r="D275" i="2"/>
  <c r="C275" i="2"/>
  <c r="CD274" i="2"/>
  <c r="BT274" i="2"/>
  <c r="E274" i="2"/>
  <c r="D274" i="2"/>
  <c r="CD273" i="2"/>
  <c r="BT273" i="2"/>
  <c r="E273" i="2"/>
  <c r="D273" i="2"/>
  <c r="CF272" i="2"/>
  <c r="CD272" i="2"/>
  <c r="BT272" i="2"/>
  <c r="E272" i="2"/>
  <c r="D272" i="2"/>
  <c r="C272" i="2"/>
  <c r="CD271" i="2"/>
  <c r="CB271" i="2"/>
  <c r="BT271" i="2"/>
  <c r="BR271" i="2"/>
  <c r="E271" i="2"/>
  <c r="D271" i="2"/>
  <c r="C271" i="2"/>
  <c r="CD270" i="2"/>
  <c r="CB270" i="2"/>
  <c r="BT270" i="2"/>
  <c r="E270" i="2"/>
  <c r="D270" i="2"/>
  <c r="CD269" i="2"/>
  <c r="BT269" i="2"/>
  <c r="E269" i="2"/>
  <c r="D269" i="2"/>
  <c r="CD268" i="2"/>
  <c r="BT268" i="2"/>
  <c r="E268" i="2"/>
  <c r="D268" i="2"/>
  <c r="C268" i="2"/>
  <c r="CD267" i="2"/>
  <c r="CB267" i="2"/>
  <c r="BT267" i="2"/>
  <c r="BR267" i="2"/>
  <c r="E267" i="2"/>
  <c r="D267" i="2"/>
  <c r="C267" i="2"/>
  <c r="CH266" i="2"/>
  <c r="CD266" i="2"/>
  <c r="BX266" i="2"/>
  <c r="BT266" i="2"/>
  <c r="E266" i="2"/>
  <c r="D266" i="2"/>
  <c r="C266" i="2"/>
  <c r="CD265" i="2"/>
  <c r="BT265" i="2"/>
  <c r="E265" i="2"/>
  <c r="D265" i="2"/>
  <c r="CD264" i="2"/>
  <c r="BT264" i="2"/>
  <c r="E264" i="2"/>
  <c r="D264" i="2"/>
  <c r="CD263" i="2"/>
  <c r="BT263" i="2"/>
  <c r="E263" i="2"/>
  <c r="D263" i="2"/>
  <c r="CF262" i="2"/>
  <c r="CD262" i="2"/>
  <c r="BT262" i="2"/>
  <c r="E262" i="2"/>
  <c r="D262" i="2"/>
  <c r="C262" i="2"/>
  <c r="CD261" i="2"/>
  <c r="CB261" i="2"/>
  <c r="BT261" i="2"/>
  <c r="BR261" i="2"/>
  <c r="E261" i="2"/>
  <c r="D261" i="2"/>
  <c r="C261" i="2"/>
  <c r="CD260" i="2"/>
  <c r="CB260" i="2"/>
  <c r="BT260" i="2"/>
  <c r="E260" i="2"/>
  <c r="D260" i="2"/>
  <c r="CD259" i="2"/>
  <c r="BT259" i="2"/>
  <c r="E259" i="2"/>
  <c r="D259" i="2"/>
  <c r="CD258" i="2"/>
  <c r="BU258" i="2"/>
  <c r="BR258" i="2"/>
  <c r="E258" i="2"/>
  <c r="D258" i="2"/>
  <c r="BT258" i="2" s="1"/>
  <c r="C258" i="2"/>
  <c r="CD257" i="2"/>
  <c r="E257" i="2"/>
  <c r="D257" i="2"/>
  <c r="BT257" i="2" s="1"/>
  <c r="CD256" i="2"/>
  <c r="BU256" i="2"/>
  <c r="BR256" i="2"/>
  <c r="E256" i="2"/>
  <c r="D256" i="2"/>
  <c r="BT256" i="2" s="1"/>
  <c r="C256" i="2"/>
  <c r="CF256" i="2" s="1"/>
  <c r="CD255" i="2"/>
  <c r="E255" i="2"/>
  <c r="D255" i="2"/>
  <c r="BT255" i="2" s="1"/>
  <c r="CF254" i="2"/>
  <c r="CD254" i="2"/>
  <c r="BT254" i="2"/>
  <c r="E254" i="2"/>
  <c r="D254" i="2"/>
  <c r="C254" i="2"/>
  <c r="CD253" i="2"/>
  <c r="CB253" i="2"/>
  <c r="BT253" i="2"/>
  <c r="BR253" i="2"/>
  <c r="E253" i="2"/>
  <c r="D253" i="2"/>
  <c r="C253" i="2"/>
  <c r="CD252" i="2"/>
  <c r="CC252" i="2"/>
  <c r="E252" i="2"/>
  <c r="D252" i="2"/>
  <c r="BT252" i="2" s="1"/>
  <c r="E251" i="2"/>
  <c r="D251" i="2"/>
  <c r="BT251" i="2" s="1"/>
  <c r="CB250" i="2"/>
  <c r="BT250" i="2"/>
  <c r="BS250" i="2"/>
  <c r="E250" i="2"/>
  <c r="D250" i="2"/>
  <c r="CD250" i="2" s="1"/>
  <c r="C250" i="2"/>
  <c r="CD249" i="2"/>
  <c r="CB249" i="2"/>
  <c r="BS249" i="2"/>
  <c r="BR249" i="2"/>
  <c r="E249" i="2"/>
  <c r="D249" i="2"/>
  <c r="BT249" i="2" s="1"/>
  <c r="C249" i="2"/>
  <c r="CF248" i="2"/>
  <c r="CE248" i="2"/>
  <c r="CC248" i="2"/>
  <c r="CB248" i="2"/>
  <c r="BY248" i="2"/>
  <c r="BU248" i="2"/>
  <c r="BS248" i="2"/>
  <c r="BR248" i="2"/>
  <c r="E248" i="2"/>
  <c r="D248" i="2"/>
  <c r="CD248" i="2" s="1"/>
  <c r="C248" i="2"/>
  <c r="CF247" i="2"/>
  <c r="CE247" i="2"/>
  <c r="CC247" i="2"/>
  <c r="CB247" i="2"/>
  <c r="BY247" i="2"/>
  <c r="BU247" i="2"/>
  <c r="BS247" i="2"/>
  <c r="BR247" i="2"/>
  <c r="E247" i="2"/>
  <c r="D247" i="2"/>
  <c r="CD247" i="2" s="1"/>
  <c r="C247" i="2"/>
  <c r="CE246" i="2"/>
  <c r="CC246" i="2"/>
  <c r="CB246" i="2"/>
  <c r="BU246" i="2"/>
  <c r="BS246" i="2"/>
  <c r="BR246" i="2"/>
  <c r="E246" i="2"/>
  <c r="D246" i="2"/>
  <c r="CD246" i="2" s="1"/>
  <c r="C246" i="2"/>
  <c r="CD245" i="2"/>
  <c r="BU245" i="2"/>
  <c r="E245" i="2"/>
  <c r="CC244" i="2"/>
  <c r="BS244" i="2"/>
  <c r="E244" i="2"/>
  <c r="D244" i="2"/>
  <c r="CC243" i="2"/>
  <c r="BS243" i="2"/>
  <c r="E243" i="2"/>
  <c r="D243" i="2"/>
  <c r="CC242" i="2"/>
  <c r="BS242" i="2"/>
  <c r="E242" i="2"/>
  <c r="D242" i="2"/>
  <c r="CC241" i="2"/>
  <c r="BS241" i="2"/>
  <c r="E241" i="2"/>
  <c r="D241" i="2"/>
  <c r="CC240" i="2"/>
  <c r="BS240" i="2"/>
  <c r="E240" i="2"/>
  <c r="D240" i="2"/>
  <c r="BU239" i="2"/>
  <c r="E239" i="2"/>
  <c r="D239" i="2"/>
  <c r="CD239" i="2" s="1"/>
  <c r="CI238" i="2"/>
  <c r="CE238" i="2"/>
  <c r="CD238" i="2"/>
  <c r="BY238" i="2"/>
  <c r="BS238" i="2"/>
  <c r="E238" i="2"/>
  <c r="D238" i="2"/>
  <c r="C238" i="2" s="1"/>
  <c r="CE237" i="2"/>
  <c r="CD237" i="2"/>
  <c r="BU237" i="2"/>
  <c r="E237" i="2"/>
  <c r="D237" i="2"/>
  <c r="E236" i="2"/>
  <c r="CE236" i="2" s="1"/>
  <c r="D236" i="2"/>
  <c r="CC234" i="2"/>
  <c r="E234" i="2"/>
  <c r="D234" i="2"/>
  <c r="CD234" i="2" s="1"/>
  <c r="CI230" i="2"/>
  <c r="CC230" i="2"/>
  <c r="BW230" i="2"/>
  <c r="BT230" i="2"/>
  <c r="BR230" i="2"/>
  <c r="E230" i="2"/>
  <c r="D230" i="2"/>
  <c r="CI229" i="2"/>
  <c r="BW229" i="2"/>
  <c r="E229" i="2"/>
  <c r="BZ229" i="2" s="1"/>
  <c r="D229" i="2"/>
  <c r="CI228" i="2"/>
  <c r="CC228" i="2"/>
  <c r="BW228" i="2"/>
  <c r="BT228" i="2"/>
  <c r="BR228" i="2"/>
  <c r="E228" i="2"/>
  <c r="D228" i="2"/>
  <c r="CI227" i="2"/>
  <c r="BZ227" i="2"/>
  <c r="BW227" i="2"/>
  <c r="E227" i="2"/>
  <c r="D227" i="2"/>
  <c r="CI226" i="2"/>
  <c r="CF226" i="2"/>
  <c r="CC226" i="2"/>
  <c r="BW226" i="2"/>
  <c r="BT226" i="2"/>
  <c r="BR226" i="2"/>
  <c r="E226" i="2"/>
  <c r="D226" i="2"/>
  <c r="C226" i="2"/>
  <c r="CJ225" i="2"/>
  <c r="CH225" i="2"/>
  <c r="CD225" i="2"/>
  <c r="CB225" i="2"/>
  <c r="BY225" i="2"/>
  <c r="BW225" i="2"/>
  <c r="BS225" i="2"/>
  <c r="E225" i="2"/>
  <c r="D225" i="2"/>
  <c r="C225" i="2"/>
  <c r="CJ224" i="2"/>
  <c r="CH224" i="2"/>
  <c r="CD224" i="2"/>
  <c r="BY224" i="2"/>
  <c r="BW224" i="2"/>
  <c r="BS224" i="2"/>
  <c r="E224" i="2"/>
  <c r="D224" i="2"/>
  <c r="CJ223" i="2"/>
  <c r="CH223" i="2"/>
  <c r="CD223" i="2"/>
  <c r="BY223" i="2"/>
  <c r="BW223" i="2"/>
  <c r="BS223" i="2"/>
  <c r="BQ223" i="2"/>
  <c r="E223" i="2"/>
  <c r="D223" i="2"/>
  <c r="CJ222" i="2"/>
  <c r="CH222" i="2"/>
  <c r="CD222" i="2"/>
  <c r="CB222" i="2"/>
  <c r="BY222" i="2"/>
  <c r="BW222" i="2"/>
  <c r="BS222" i="2"/>
  <c r="BQ222" i="2"/>
  <c r="E222" i="2"/>
  <c r="D222" i="2"/>
  <c r="C222" i="2"/>
  <c r="CJ221" i="2"/>
  <c r="CH221" i="2"/>
  <c r="CD221" i="2"/>
  <c r="CB221" i="2"/>
  <c r="BY221" i="2"/>
  <c r="BW221" i="2"/>
  <c r="BS221" i="2"/>
  <c r="E221" i="2"/>
  <c r="D221" i="2"/>
  <c r="C221" i="2"/>
  <c r="CJ220" i="2"/>
  <c r="CH220" i="2"/>
  <c r="CD220" i="2"/>
  <c r="BY220" i="2"/>
  <c r="BW220" i="2"/>
  <c r="BS220" i="2"/>
  <c r="E220" i="2"/>
  <c r="D220" i="2"/>
  <c r="CJ219" i="2"/>
  <c r="CH219" i="2"/>
  <c r="CD219" i="2"/>
  <c r="BY219" i="2"/>
  <c r="BW219" i="2"/>
  <c r="BS219" i="2"/>
  <c r="BQ219" i="2"/>
  <c r="E219" i="2"/>
  <c r="D219" i="2"/>
  <c r="CJ218" i="2"/>
  <c r="CH218" i="2"/>
  <c r="CD218" i="2"/>
  <c r="BY218" i="2"/>
  <c r="BW218" i="2"/>
  <c r="BS218" i="2"/>
  <c r="E218" i="2"/>
  <c r="D218" i="2"/>
  <c r="CJ217" i="2"/>
  <c r="CH217" i="2"/>
  <c r="CD217" i="2"/>
  <c r="BY217" i="2"/>
  <c r="BW217" i="2"/>
  <c r="BS217" i="2"/>
  <c r="E217" i="2"/>
  <c r="D217" i="2"/>
  <c r="C217" i="2"/>
  <c r="CJ216" i="2"/>
  <c r="CH216" i="2"/>
  <c r="CD216" i="2"/>
  <c r="BY216" i="2"/>
  <c r="BW216" i="2"/>
  <c r="BS216" i="2"/>
  <c r="E216" i="2"/>
  <c r="D216" i="2"/>
  <c r="C216" i="2"/>
  <c r="CJ215" i="2"/>
  <c r="CH215" i="2"/>
  <c r="CD215" i="2"/>
  <c r="CB215" i="2"/>
  <c r="BY215" i="2"/>
  <c r="BW215" i="2"/>
  <c r="BS215" i="2"/>
  <c r="E215" i="2"/>
  <c r="D215" i="2"/>
  <c r="C215" i="2"/>
  <c r="CJ214" i="2"/>
  <c r="CH214" i="2"/>
  <c r="CD214" i="2"/>
  <c r="BY214" i="2"/>
  <c r="BW214" i="2"/>
  <c r="BS214" i="2"/>
  <c r="E214" i="2"/>
  <c r="D214" i="2"/>
  <c r="CJ213" i="2"/>
  <c r="CH213" i="2"/>
  <c r="CD213" i="2"/>
  <c r="BY213" i="2"/>
  <c r="BW213" i="2"/>
  <c r="BS213" i="2"/>
  <c r="E213" i="2"/>
  <c r="D213" i="2"/>
  <c r="CJ212" i="2"/>
  <c r="CH212" i="2"/>
  <c r="CD212" i="2"/>
  <c r="CB212" i="2"/>
  <c r="BY212" i="2"/>
  <c r="BW212" i="2"/>
  <c r="BS212" i="2"/>
  <c r="BQ212" i="2"/>
  <c r="E212" i="2"/>
  <c r="D212" i="2"/>
  <c r="C212" i="2"/>
  <c r="CJ211" i="2"/>
  <c r="CH211" i="2"/>
  <c r="CD211" i="2"/>
  <c r="CB211" i="2"/>
  <c r="BY211" i="2"/>
  <c r="BW211" i="2"/>
  <c r="BS211" i="2"/>
  <c r="E211" i="2"/>
  <c r="D211" i="2"/>
  <c r="C211" i="2"/>
  <c r="BZ210" i="2"/>
  <c r="BX210" i="2"/>
  <c r="BT210" i="2"/>
  <c r="E210" i="2"/>
  <c r="D210" i="2"/>
  <c r="BS210" i="2" s="1"/>
  <c r="C210" i="2"/>
  <c r="CF210" i="2" s="1"/>
  <c r="CJ209" i="2"/>
  <c r="CH209" i="2"/>
  <c r="CD209" i="2"/>
  <c r="BY209" i="2"/>
  <c r="BT209" i="2"/>
  <c r="E209" i="2"/>
  <c r="D209" i="2"/>
  <c r="BW209" i="2" s="1"/>
  <c r="CJ208" i="2"/>
  <c r="CH208" i="2"/>
  <c r="CD208" i="2"/>
  <c r="CB208" i="2"/>
  <c r="BW208" i="2"/>
  <c r="BS208" i="2"/>
  <c r="BQ208" i="2"/>
  <c r="E208" i="2"/>
  <c r="D208" i="2"/>
  <c r="BY208" i="2" s="1"/>
  <c r="CK207" i="2"/>
  <c r="CB207" i="2"/>
  <c r="BZ207" i="2"/>
  <c r="BQ207" i="2"/>
  <c r="E207" i="2"/>
  <c r="CI207" i="2" s="1"/>
  <c r="D207" i="2"/>
  <c r="BS207" i="2" s="1"/>
  <c r="CI206" i="2"/>
  <c r="CH206" i="2"/>
  <c r="CE206" i="2"/>
  <c r="BZ206" i="2"/>
  <c r="BY206" i="2"/>
  <c r="BV206" i="2"/>
  <c r="BR206" i="2"/>
  <c r="BQ206" i="2"/>
  <c r="E206" i="2"/>
  <c r="CK206" i="2" s="1"/>
  <c r="D206" i="2"/>
  <c r="C206" i="2"/>
  <c r="CI205" i="2"/>
  <c r="CH205" i="2"/>
  <c r="CE205" i="2"/>
  <c r="BZ205" i="2"/>
  <c r="BY205" i="2"/>
  <c r="BR205" i="2"/>
  <c r="BQ205" i="2"/>
  <c r="E205" i="2"/>
  <c r="CK205" i="2" s="1"/>
  <c r="D205" i="2"/>
  <c r="CI204" i="2"/>
  <c r="CE204" i="2"/>
  <c r="BZ204" i="2"/>
  <c r="BR204" i="2"/>
  <c r="BQ204" i="2"/>
  <c r="E204" i="2"/>
  <c r="CK204" i="2" s="1"/>
  <c r="D204" i="2"/>
  <c r="CH204" i="2" s="1"/>
  <c r="C204" i="2"/>
  <c r="BV204" i="2" s="1"/>
  <c r="CI203" i="2"/>
  <c r="CE203" i="2"/>
  <c r="BZ203" i="2"/>
  <c r="BR203" i="2"/>
  <c r="BQ203" i="2"/>
  <c r="E203" i="2"/>
  <c r="CK203" i="2" s="1"/>
  <c r="D203" i="2"/>
  <c r="C203" i="2" s="1"/>
  <c r="CI202" i="2"/>
  <c r="CH202" i="2"/>
  <c r="CE202" i="2"/>
  <c r="BZ202" i="2"/>
  <c r="BY202" i="2"/>
  <c r="BV202" i="2"/>
  <c r="BR202" i="2"/>
  <c r="BQ202" i="2"/>
  <c r="E202" i="2"/>
  <c r="CK202" i="2" s="1"/>
  <c r="D202" i="2"/>
  <c r="C202" i="2"/>
  <c r="CI201" i="2"/>
  <c r="CH201" i="2"/>
  <c r="CE201" i="2"/>
  <c r="BZ201" i="2"/>
  <c r="BY201" i="2"/>
  <c r="BR201" i="2"/>
  <c r="BQ201" i="2"/>
  <c r="E201" i="2"/>
  <c r="CK201" i="2" s="1"/>
  <c r="D201" i="2"/>
  <c r="CI200" i="2"/>
  <c r="CE200" i="2"/>
  <c r="BZ200" i="2"/>
  <c r="BR200" i="2"/>
  <c r="BQ200" i="2"/>
  <c r="E200" i="2"/>
  <c r="CK200" i="2" s="1"/>
  <c r="D200" i="2"/>
  <c r="CH200" i="2" s="1"/>
  <c r="C200" i="2"/>
  <c r="BV200" i="2" s="1"/>
  <c r="CI199" i="2"/>
  <c r="CE199" i="2"/>
  <c r="BZ199" i="2"/>
  <c r="BR199" i="2"/>
  <c r="BQ199" i="2"/>
  <c r="E199" i="2"/>
  <c r="CK199" i="2" s="1"/>
  <c r="D199" i="2"/>
  <c r="C199" i="2" s="1"/>
  <c r="CI198" i="2"/>
  <c r="CH198" i="2"/>
  <c r="CE198" i="2"/>
  <c r="BZ198" i="2"/>
  <c r="BY198" i="2"/>
  <c r="BV198" i="2"/>
  <c r="BR198" i="2"/>
  <c r="BQ198" i="2"/>
  <c r="E198" i="2"/>
  <c r="CK198" i="2" s="1"/>
  <c r="D198" i="2"/>
  <c r="C198" i="2"/>
  <c r="BT197" i="2"/>
  <c r="E197" i="2"/>
  <c r="CI196" i="2"/>
  <c r="CE196" i="2"/>
  <c r="CB196" i="2"/>
  <c r="BZ196" i="2"/>
  <c r="BR196" i="2"/>
  <c r="E196" i="2"/>
  <c r="D196" i="2"/>
  <c r="CI195" i="2"/>
  <c r="CE195" i="2"/>
  <c r="CB195" i="2"/>
  <c r="BZ195" i="2"/>
  <c r="BR195" i="2"/>
  <c r="E195" i="2"/>
  <c r="D195" i="2"/>
  <c r="CI194" i="2"/>
  <c r="CE194" i="2"/>
  <c r="CB194" i="2"/>
  <c r="BZ194" i="2"/>
  <c r="BR194" i="2"/>
  <c r="E194" i="2"/>
  <c r="D194" i="2"/>
  <c r="CI193" i="2"/>
  <c r="CE193" i="2"/>
  <c r="CB193" i="2"/>
  <c r="BZ193" i="2"/>
  <c r="BR193" i="2"/>
  <c r="E193" i="2"/>
  <c r="D193" i="2"/>
  <c r="CI192" i="2"/>
  <c r="CE192" i="2"/>
  <c r="CB192" i="2"/>
  <c r="BZ192" i="2"/>
  <c r="BR192" i="2"/>
  <c r="E192" i="2"/>
  <c r="D192" i="2"/>
  <c r="CI191" i="2"/>
  <c r="CE191" i="2"/>
  <c r="CB191" i="2"/>
  <c r="BZ191" i="2"/>
  <c r="BR191" i="2"/>
  <c r="E191" i="2"/>
  <c r="D191" i="2"/>
  <c r="CI190" i="2"/>
  <c r="CE190" i="2"/>
  <c r="CB190" i="2"/>
  <c r="BZ190" i="2"/>
  <c r="BR190" i="2"/>
  <c r="E190" i="2"/>
  <c r="D190" i="2"/>
  <c r="CI189" i="2"/>
  <c r="CE189" i="2"/>
  <c r="CB189" i="2"/>
  <c r="BZ189" i="2"/>
  <c r="BR189" i="2"/>
  <c r="E189" i="2"/>
  <c r="D189" i="2"/>
  <c r="CI188" i="2"/>
  <c r="CE188" i="2"/>
  <c r="CB188" i="2"/>
  <c r="BZ188" i="2"/>
  <c r="BR188" i="2"/>
  <c r="E188" i="2"/>
  <c r="D188" i="2"/>
  <c r="CI186" i="2"/>
  <c r="CE186" i="2"/>
  <c r="CB186" i="2"/>
  <c r="BZ186" i="2"/>
  <c r="BR186" i="2"/>
  <c r="E186" i="2"/>
  <c r="D186" i="2"/>
  <c r="BR180" i="2"/>
  <c r="E180" i="2"/>
  <c r="D180" i="2"/>
  <c r="C180" i="2" s="1"/>
  <c r="BR179" i="2"/>
  <c r="E179" i="2"/>
  <c r="D179" i="2"/>
  <c r="C179" i="2" s="1"/>
  <c r="BR178" i="2"/>
  <c r="E178" i="2"/>
  <c r="D178" i="2"/>
  <c r="C178" i="2" s="1"/>
  <c r="BR177" i="2"/>
  <c r="E177" i="2"/>
  <c r="D177" i="2"/>
  <c r="C177" i="2" s="1"/>
  <c r="Q176" i="2"/>
  <c r="P176" i="2"/>
  <c r="O176" i="2"/>
  <c r="N176" i="2"/>
  <c r="M176" i="2"/>
  <c r="L176" i="2"/>
  <c r="K176" i="2"/>
  <c r="J176" i="2"/>
  <c r="I176" i="2"/>
  <c r="H176" i="2"/>
  <c r="G176" i="2"/>
  <c r="F176" i="2"/>
  <c r="E175" i="2"/>
  <c r="D175" i="2"/>
  <c r="C175" i="2" s="1"/>
  <c r="E174" i="2"/>
  <c r="D174" i="2"/>
  <c r="C174" i="2"/>
  <c r="E173" i="2"/>
  <c r="E176" i="2" s="1"/>
  <c r="D173" i="2"/>
  <c r="D176" i="2" s="1"/>
  <c r="P169" i="2"/>
  <c r="H169" i="2"/>
  <c r="R168" i="2"/>
  <c r="Q168" i="2"/>
  <c r="P168" i="2"/>
  <c r="O168" i="2"/>
  <c r="N168" i="2"/>
  <c r="M168" i="2"/>
  <c r="L168" i="2"/>
  <c r="L169" i="2" s="1"/>
  <c r="K168" i="2"/>
  <c r="J168" i="2"/>
  <c r="I168" i="2"/>
  <c r="H168" i="2"/>
  <c r="G168" i="2"/>
  <c r="F168" i="2"/>
  <c r="E167" i="2"/>
  <c r="D167" i="2"/>
  <c r="C167" i="2" s="1"/>
  <c r="E166" i="2"/>
  <c r="D166" i="2"/>
  <c r="C166" i="2"/>
  <c r="BQ166" i="2" s="1"/>
  <c r="E165" i="2"/>
  <c r="D165" i="2"/>
  <c r="C165" i="2" s="1"/>
  <c r="E164" i="2"/>
  <c r="E168" i="2" s="1"/>
  <c r="D164" i="2"/>
  <c r="D168" i="2" s="1"/>
  <c r="C164" i="2"/>
  <c r="R163" i="2"/>
  <c r="R169" i="2" s="1"/>
  <c r="Q163" i="2"/>
  <c r="Q169" i="2" s="1"/>
  <c r="P163" i="2"/>
  <c r="O163" i="2"/>
  <c r="O169" i="2" s="1"/>
  <c r="N163" i="2"/>
  <c r="N169" i="2" s="1"/>
  <c r="M163" i="2"/>
  <c r="M169" i="2" s="1"/>
  <c r="L163" i="2"/>
  <c r="K163" i="2"/>
  <c r="K169" i="2" s="1"/>
  <c r="J163" i="2"/>
  <c r="J169" i="2" s="1"/>
  <c r="I163" i="2"/>
  <c r="I169" i="2" s="1"/>
  <c r="H163" i="2"/>
  <c r="G163" i="2"/>
  <c r="G169" i="2" s="1"/>
  <c r="F163" i="2"/>
  <c r="F169" i="2" s="1"/>
  <c r="D163" i="2"/>
  <c r="D169" i="2" s="1"/>
  <c r="E162" i="2"/>
  <c r="D162" i="2"/>
  <c r="C162" i="2"/>
  <c r="E161" i="2"/>
  <c r="D161" i="2"/>
  <c r="C161" i="2" s="1"/>
  <c r="E160" i="2"/>
  <c r="E163" i="2" s="1"/>
  <c r="D160" i="2"/>
  <c r="C160" i="2"/>
  <c r="C163" i="2" s="1"/>
  <c r="L156" i="2"/>
  <c r="I156" i="2"/>
  <c r="H156" i="2"/>
  <c r="D156" i="2"/>
  <c r="O155" i="2"/>
  <c r="N155" i="2"/>
  <c r="M155" i="2"/>
  <c r="M156" i="2" s="1"/>
  <c r="L155" i="2"/>
  <c r="K155" i="2"/>
  <c r="J155" i="2"/>
  <c r="I155" i="2"/>
  <c r="H155" i="2"/>
  <c r="G155" i="2"/>
  <c r="F155" i="2"/>
  <c r="CC154" i="2"/>
  <c r="CB154" i="2"/>
  <c r="E154" i="2"/>
  <c r="C154" i="2" s="1"/>
  <c r="D154" i="2"/>
  <c r="CB153" i="2"/>
  <c r="E153" i="2"/>
  <c r="C153" i="2" s="1"/>
  <c r="D153" i="2"/>
  <c r="CC152" i="2"/>
  <c r="E152" i="2"/>
  <c r="C152" i="2" s="1"/>
  <c r="CB152" i="2" s="1"/>
  <c r="D152" i="2"/>
  <c r="E151" i="2"/>
  <c r="C151" i="2" s="1"/>
  <c r="CC151" i="2" s="1"/>
  <c r="D151" i="2"/>
  <c r="D155" i="2" s="1"/>
  <c r="O150" i="2"/>
  <c r="O156" i="2" s="1"/>
  <c r="N150" i="2"/>
  <c r="M150" i="2"/>
  <c r="L150" i="2"/>
  <c r="K150" i="2"/>
  <c r="K156" i="2" s="1"/>
  <c r="J150" i="2"/>
  <c r="I150" i="2"/>
  <c r="H150" i="2"/>
  <c r="G150" i="2"/>
  <c r="G156" i="2" s="1"/>
  <c r="F150" i="2"/>
  <c r="E149" i="2"/>
  <c r="D149" i="2"/>
  <c r="C149" i="2"/>
  <c r="E148" i="2"/>
  <c r="D148" i="2"/>
  <c r="C148" i="2"/>
  <c r="E147" i="2"/>
  <c r="E150" i="2" s="1"/>
  <c r="D147" i="2"/>
  <c r="D150" i="2" s="1"/>
  <c r="C147" i="2"/>
  <c r="E143" i="2"/>
  <c r="D143" i="2"/>
  <c r="C143" i="2"/>
  <c r="E142" i="2"/>
  <c r="D142" i="2"/>
  <c r="C142" i="2"/>
  <c r="E141" i="2"/>
  <c r="D141" i="2"/>
  <c r="C141" i="2"/>
  <c r="E140" i="2"/>
  <c r="D140" i="2"/>
  <c r="C140" i="2"/>
  <c r="E139" i="2"/>
  <c r="D139" i="2"/>
  <c r="C139" i="2"/>
  <c r="E134" i="2"/>
  <c r="D134" i="2"/>
  <c r="E133" i="2"/>
  <c r="D133" i="2"/>
  <c r="C133" i="2"/>
  <c r="CC133" i="2" s="1"/>
  <c r="E132" i="2"/>
  <c r="D132" i="2"/>
  <c r="E131" i="2"/>
  <c r="D131" i="2"/>
  <c r="C131" i="2"/>
  <c r="CC131" i="2" s="1"/>
  <c r="E130" i="2"/>
  <c r="D130" i="2"/>
  <c r="E129" i="2"/>
  <c r="D129" i="2"/>
  <c r="C129" i="2"/>
  <c r="CC129" i="2" s="1"/>
  <c r="E128" i="2"/>
  <c r="D128" i="2"/>
  <c r="E127" i="2"/>
  <c r="D127" i="2"/>
  <c r="C127" i="2"/>
  <c r="CC127" i="2" s="1"/>
  <c r="E122" i="2"/>
  <c r="D122" i="2"/>
  <c r="C122" i="2"/>
  <c r="E121" i="2"/>
  <c r="D121" i="2"/>
  <c r="C121" i="2"/>
  <c r="E120" i="2"/>
  <c r="D120" i="2"/>
  <c r="C120" i="2"/>
  <c r="E119" i="2"/>
  <c r="D119" i="2"/>
  <c r="C119" i="2"/>
  <c r="E118" i="2"/>
  <c r="D118" i="2"/>
  <c r="C118" i="2"/>
  <c r="E117" i="2"/>
  <c r="D117" i="2"/>
  <c r="C117" i="2"/>
  <c r="E116" i="2"/>
  <c r="D116" i="2"/>
  <c r="C116" i="2"/>
  <c r="E115" i="2"/>
  <c r="D115" i="2"/>
  <c r="C115" i="2"/>
  <c r="E114" i="2"/>
  <c r="D114" i="2"/>
  <c r="C114" i="2"/>
  <c r="E109" i="2"/>
  <c r="C109" i="2" s="1"/>
  <c r="D109" i="2"/>
  <c r="E108" i="2"/>
  <c r="D108" i="2"/>
  <c r="C108" i="2" s="1"/>
  <c r="E107" i="2"/>
  <c r="D107" i="2"/>
  <c r="C107" i="2" s="1"/>
  <c r="M106" i="2"/>
  <c r="L106" i="2"/>
  <c r="K106" i="2"/>
  <c r="J106" i="2"/>
  <c r="I106" i="2"/>
  <c r="H106" i="2"/>
  <c r="G106" i="2"/>
  <c r="E106" i="2" s="1"/>
  <c r="C106" i="2" s="1"/>
  <c r="F106" i="2"/>
  <c r="D106" i="2" s="1"/>
  <c r="E101" i="2"/>
  <c r="D101" i="2"/>
  <c r="C101" i="2"/>
  <c r="E100" i="2"/>
  <c r="D100" i="2"/>
  <c r="C100" i="2"/>
  <c r="E99" i="2"/>
  <c r="D99" i="2"/>
  <c r="C99" i="2"/>
  <c r="E98" i="2"/>
  <c r="D98" i="2"/>
  <c r="C98" i="2"/>
  <c r="E93" i="2"/>
  <c r="D93" i="2"/>
  <c r="C93" i="2"/>
  <c r="E92" i="2"/>
  <c r="D92" i="2"/>
  <c r="C92" i="2"/>
  <c r="E91" i="2"/>
  <c r="D91" i="2"/>
  <c r="C91" i="2"/>
  <c r="E90" i="2"/>
  <c r="D90" i="2"/>
  <c r="C90" i="2" s="1"/>
  <c r="C85" i="2"/>
  <c r="C79" i="2"/>
  <c r="CC79" i="2" s="1"/>
  <c r="CB78" i="2"/>
  <c r="BQ78" i="2"/>
  <c r="S78" i="2"/>
  <c r="C78" i="2"/>
  <c r="BR78" i="2" s="1"/>
  <c r="CB77" i="2"/>
  <c r="BR77" i="2"/>
  <c r="BQ77" i="2"/>
  <c r="S77" i="2" s="1"/>
  <c r="C77" i="2"/>
  <c r="CC77" i="2" s="1"/>
  <c r="BQ76" i="2"/>
  <c r="S76" i="2" s="1"/>
  <c r="C76" i="2"/>
  <c r="BR76" i="2" s="1"/>
  <c r="BR75" i="2"/>
  <c r="C75" i="2"/>
  <c r="CC75" i="2" s="1"/>
  <c r="CB74" i="2"/>
  <c r="C74" i="2"/>
  <c r="BR74" i="2" s="1"/>
  <c r="CB73" i="2"/>
  <c r="BQ73" i="2"/>
  <c r="C73" i="2"/>
  <c r="CC73" i="2" s="1"/>
  <c r="C72" i="2"/>
  <c r="BR72" i="2" s="1"/>
  <c r="C71" i="2"/>
  <c r="CC71" i="2" s="1"/>
  <c r="CB70" i="2"/>
  <c r="BQ70" i="2"/>
  <c r="S70" i="2"/>
  <c r="C70" i="2"/>
  <c r="BR70" i="2" s="1"/>
  <c r="CB69" i="2"/>
  <c r="BR69" i="2"/>
  <c r="BQ69" i="2"/>
  <c r="S69" i="2" s="1"/>
  <c r="C69" i="2"/>
  <c r="CC69" i="2" s="1"/>
  <c r="BQ68" i="2"/>
  <c r="S68" i="2" s="1"/>
  <c r="C68" i="2"/>
  <c r="BR68" i="2" s="1"/>
  <c r="BR67" i="2"/>
  <c r="C67" i="2"/>
  <c r="CC67" i="2" s="1"/>
  <c r="CB66" i="2"/>
  <c r="C66" i="2"/>
  <c r="BR66" i="2" s="1"/>
  <c r="CB65" i="2"/>
  <c r="BQ65" i="2"/>
  <c r="C65" i="2"/>
  <c r="CC65" i="2" s="1"/>
  <c r="C64" i="2"/>
  <c r="BR64" i="2" s="1"/>
  <c r="C63" i="2"/>
  <c r="CC63" i="2" s="1"/>
  <c r="CB62" i="2"/>
  <c r="BQ62" i="2"/>
  <c r="S62" i="2"/>
  <c r="C62" i="2"/>
  <c r="BR62" i="2" s="1"/>
  <c r="CB61" i="2"/>
  <c r="BR61" i="2"/>
  <c r="BQ61" i="2"/>
  <c r="S61" i="2" s="1"/>
  <c r="C61" i="2"/>
  <c r="CC61" i="2" s="1"/>
  <c r="BQ60" i="2"/>
  <c r="S60" i="2" s="1"/>
  <c r="C60" i="2"/>
  <c r="BR60" i="2" s="1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C59" i="2" s="1"/>
  <c r="D59" i="2"/>
  <c r="CD55" i="2"/>
  <c r="BU55" i="2"/>
  <c r="BS55" i="2"/>
  <c r="C55" i="2"/>
  <c r="CC55" i="2" s="1"/>
  <c r="C54" i="2"/>
  <c r="CD54" i="2" s="1"/>
  <c r="CD53" i="2"/>
  <c r="CC53" i="2"/>
  <c r="BU53" i="2"/>
  <c r="BS53" i="2"/>
  <c r="BQ53" i="2"/>
  <c r="C53" i="2"/>
  <c r="CC52" i="2"/>
  <c r="BQ52" i="2"/>
  <c r="C52" i="2"/>
  <c r="CD51" i="2"/>
  <c r="BU51" i="2"/>
  <c r="BS51" i="2"/>
  <c r="C51" i="2"/>
  <c r="CC51" i="2" s="1"/>
  <c r="CE50" i="2"/>
  <c r="C50" i="2"/>
  <c r="CD50" i="2" s="1"/>
  <c r="CD49" i="2"/>
  <c r="CC49" i="2"/>
  <c r="BU49" i="2"/>
  <c r="BS49" i="2"/>
  <c r="BQ49" i="2"/>
  <c r="C49" i="2"/>
  <c r="CC48" i="2"/>
  <c r="BQ48" i="2"/>
  <c r="C48" i="2"/>
  <c r="CD47" i="2"/>
  <c r="BU47" i="2"/>
  <c r="BS47" i="2"/>
  <c r="C47" i="2"/>
  <c r="CC47" i="2" s="1"/>
  <c r="CE46" i="2"/>
  <c r="CC46" i="2"/>
  <c r="BU46" i="2"/>
  <c r="BT46" i="2"/>
  <c r="BR46" i="2"/>
  <c r="BQ46" i="2"/>
  <c r="C46" i="2"/>
  <c r="CF45" i="2"/>
  <c r="CE45" i="2"/>
  <c r="CD45" i="2"/>
  <c r="CB45" i="2"/>
  <c r="BU45" i="2"/>
  <c r="BT45" i="2"/>
  <c r="BR45" i="2"/>
  <c r="BQ45" i="2"/>
  <c r="C45" i="2"/>
  <c r="CC45" i="2" s="1"/>
  <c r="CF44" i="2"/>
  <c r="CE44" i="2"/>
  <c r="CD44" i="2"/>
  <c r="CB44" i="2"/>
  <c r="BU44" i="2"/>
  <c r="BT44" i="2"/>
  <c r="BR44" i="2"/>
  <c r="BQ44" i="2"/>
  <c r="C44" i="2"/>
  <c r="CC44" i="2" s="1"/>
  <c r="CF43" i="2"/>
  <c r="CE43" i="2"/>
  <c r="CD43" i="2"/>
  <c r="CB43" i="2"/>
  <c r="BU43" i="2"/>
  <c r="BT43" i="2"/>
  <c r="BR43" i="2"/>
  <c r="BQ43" i="2"/>
  <c r="C43" i="2"/>
  <c r="CC43" i="2" s="1"/>
  <c r="CF42" i="2"/>
  <c r="CE42" i="2"/>
  <c r="CD42" i="2"/>
  <c r="CB42" i="2"/>
  <c r="BU42" i="2"/>
  <c r="BT42" i="2"/>
  <c r="BR42" i="2"/>
  <c r="BQ42" i="2"/>
  <c r="C42" i="2"/>
  <c r="CC42" i="2" s="1"/>
  <c r="CF41" i="2"/>
  <c r="CE41" i="2"/>
  <c r="CD41" i="2"/>
  <c r="CB41" i="2"/>
  <c r="BU41" i="2"/>
  <c r="BT41" i="2"/>
  <c r="BR41" i="2"/>
  <c r="BQ41" i="2"/>
  <c r="C41" i="2"/>
  <c r="CC41" i="2" s="1"/>
  <c r="CF40" i="2"/>
  <c r="CE40" i="2"/>
  <c r="CD40" i="2"/>
  <c r="CB40" i="2"/>
  <c r="BU40" i="2"/>
  <c r="BT40" i="2"/>
  <c r="BR40" i="2"/>
  <c r="BQ40" i="2"/>
  <c r="C40" i="2"/>
  <c r="CC40" i="2" s="1"/>
  <c r="CF39" i="2"/>
  <c r="CE39" i="2"/>
  <c r="CD39" i="2"/>
  <c r="CB39" i="2"/>
  <c r="BU39" i="2"/>
  <c r="BT39" i="2"/>
  <c r="BR39" i="2"/>
  <c r="BQ39" i="2"/>
  <c r="C39" i="2"/>
  <c r="CC39" i="2" s="1"/>
  <c r="CF38" i="2"/>
  <c r="CE38" i="2"/>
  <c r="CD38" i="2"/>
  <c r="CB38" i="2"/>
  <c r="BU38" i="2"/>
  <c r="BT38" i="2"/>
  <c r="BR38" i="2"/>
  <c r="BQ38" i="2"/>
  <c r="C38" i="2"/>
  <c r="CC38" i="2" s="1"/>
  <c r="CF37" i="2"/>
  <c r="CE37" i="2"/>
  <c r="CD37" i="2"/>
  <c r="CB37" i="2"/>
  <c r="BU37" i="2"/>
  <c r="BT37" i="2"/>
  <c r="BR37" i="2"/>
  <c r="BQ37" i="2"/>
  <c r="C37" i="2"/>
  <c r="CC37" i="2" s="1"/>
  <c r="CF36" i="2"/>
  <c r="CE36" i="2"/>
  <c r="CD36" i="2"/>
  <c r="CB36" i="2"/>
  <c r="BU36" i="2"/>
  <c r="BT36" i="2"/>
  <c r="BR36" i="2"/>
  <c r="BQ36" i="2"/>
  <c r="C36" i="2"/>
  <c r="CC36" i="2" s="1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CD31" i="2"/>
  <c r="CC31" i="2"/>
  <c r="CB31" i="2"/>
  <c r="BS31" i="2"/>
  <c r="BR31" i="2"/>
  <c r="BQ31" i="2"/>
  <c r="G31" i="2" s="1"/>
  <c r="CD30" i="2"/>
  <c r="CC30" i="2"/>
  <c r="CB30" i="2"/>
  <c r="BS30" i="2"/>
  <c r="BR30" i="2"/>
  <c r="G30" i="2" s="1"/>
  <c r="BQ30" i="2"/>
  <c r="CD29" i="2"/>
  <c r="CC29" i="2"/>
  <c r="CB29" i="2"/>
  <c r="BS29" i="2"/>
  <c r="BR29" i="2"/>
  <c r="BQ29" i="2"/>
  <c r="G29" i="2" s="1"/>
  <c r="CD28" i="2"/>
  <c r="CC28" i="2"/>
  <c r="CB28" i="2"/>
  <c r="BS28" i="2"/>
  <c r="BR28" i="2"/>
  <c r="BQ28" i="2"/>
  <c r="G28" i="2"/>
  <c r="CD27" i="2"/>
  <c r="CC27" i="2"/>
  <c r="CB27" i="2"/>
  <c r="BS27" i="2"/>
  <c r="BR27" i="2"/>
  <c r="BQ27" i="2"/>
  <c r="G27" i="2" s="1"/>
  <c r="CD26" i="2"/>
  <c r="CC26" i="2"/>
  <c r="CB26" i="2"/>
  <c r="BS26" i="2"/>
  <c r="BR26" i="2"/>
  <c r="G26" i="2" s="1"/>
  <c r="BQ26" i="2"/>
  <c r="CD25" i="2"/>
  <c r="CC25" i="2"/>
  <c r="CB25" i="2"/>
  <c r="BS25" i="2"/>
  <c r="BR25" i="2"/>
  <c r="BQ25" i="2"/>
  <c r="G25" i="2" s="1"/>
  <c r="CD24" i="2"/>
  <c r="CC24" i="2"/>
  <c r="CB24" i="2"/>
  <c r="BS24" i="2"/>
  <c r="BR24" i="2"/>
  <c r="BQ24" i="2"/>
  <c r="G24" i="2"/>
  <c r="CD23" i="2"/>
  <c r="CC23" i="2"/>
  <c r="CB23" i="2"/>
  <c r="BS23" i="2"/>
  <c r="BR23" i="2"/>
  <c r="BQ23" i="2"/>
  <c r="G23" i="2" s="1"/>
  <c r="CD22" i="2"/>
  <c r="CC22" i="2"/>
  <c r="CB22" i="2"/>
  <c r="BS22" i="2"/>
  <c r="BR22" i="2"/>
  <c r="G22" i="2" s="1"/>
  <c r="BQ22" i="2"/>
  <c r="CD21" i="2"/>
  <c r="CC21" i="2"/>
  <c r="CB21" i="2"/>
  <c r="BS21" i="2"/>
  <c r="BR21" i="2"/>
  <c r="BQ21" i="2"/>
  <c r="G21" i="2" s="1"/>
  <c r="CD20" i="2"/>
  <c r="CC20" i="2"/>
  <c r="CB20" i="2"/>
  <c r="BS20" i="2"/>
  <c r="BR20" i="2"/>
  <c r="BQ20" i="2"/>
  <c r="G20" i="2"/>
  <c r="CD19" i="2"/>
  <c r="CC19" i="2"/>
  <c r="CB19" i="2"/>
  <c r="BS19" i="2"/>
  <c r="BR19" i="2"/>
  <c r="BQ19" i="2"/>
  <c r="G19" i="2" s="1"/>
  <c r="CD18" i="2"/>
  <c r="CC18" i="2"/>
  <c r="CB18" i="2"/>
  <c r="BS18" i="2"/>
  <c r="BR18" i="2"/>
  <c r="G18" i="2" s="1"/>
  <c r="BQ18" i="2"/>
  <c r="CE14" i="2"/>
  <c r="BU14" i="2"/>
  <c r="BQ14" i="2"/>
  <c r="C14" i="2"/>
  <c r="CF14" i="2" s="1"/>
  <c r="CE13" i="2"/>
  <c r="BU13" i="2"/>
  <c r="BQ13" i="2"/>
  <c r="C13" i="2"/>
  <c r="CF13" i="2" s="1"/>
  <c r="CE12" i="2"/>
  <c r="BU12" i="2"/>
  <c r="BQ12" i="2"/>
  <c r="C12" i="2"/>
  <c r="CF12" i="2" s="1"/>
  <c r="CE11" i="2"/>
  <c r="BU11" i="2"/>
  <c r="BQ11" i="2"/>
  <c r="C11" i="2"/>
  <c r="A5" i="2"/>
  <c r="A4" i="2"/>
  <c r="A3" i="2"/>
  <c r="A2" i="2"/>
  <c r="AY261" i="4" l="1"/>
  <c r="AY275" i="4"/>
  <c r="AL330" i="4"/>
  <c r="AX319" i="4"/>
  <c r="W337" i="4"/>
  <c r="AW306" i="4"/>
  <c r="AY258" i="4"/>
  <c r="C156" i="4"/>
  <c r="A400" i="4" s="1"/>
  <c r="AW304" i="4"/>
  <c r="AX324" i="3"/>
  <c r="AY251" i="3"/>
  <c r="AY247" i="3"/>
  <c r="AW307" i="3"/>
  <c r="AX204" i="3"/>
  <c r="CE298" i="3"/>
  <c r="BV298" i="3"/>
  <c r="CF298" i="3"/>
  <c r="BU298" i="3"/>
  <c r="CH298" i="3"/>
  <c r="CG298" i="3"/>
  <c r="BT298" i="3"/>
  <c r="AW298" i="3" s="1"/>
  <c r="BW298" i="3"/>
  <c r="CI275" i="3"/>
  <c r="BY275" i="3"/>
  <c r="CF275" i="3"/>
  <c r="BX275" i="3"/>
  <c r="BV275" i="3"/>
  <c r="AY275" i="3" s="1"/>
  <c r="CG275" i="3"/>
  <c r="BW275" i="3"/>
  <c r="CH275" i="3"/>
  <c r="CE336" i="3"/>
  <c r="BS336" i="3"/>
  <c r="W336" i="3" s="1"/>
  <c r="CD336" i="3"/>
  <c r="BT336" i="3"/>
  <c r="CD316" i="3"/>
  <c r="BU316" i="3"/>
  <c r="CE316" i="3"/>
  <c r="BT316" i="3"/>
  <c r="CG316" i="3"/>
  <c r="BV316" i="3"/>
  <c r="CF316" i="3"/>
  <c r="BS316" i="3"/>
  <c r="BT337" i="3"/>
  <c r="CD337" i="3"/>
  <c r="BS337" i="3"/>
  <c r="W337" i="3" s="1"/>
  <c r="CE337" i="3"/>
  <c r="CG307" i="3"/>
  <c r="BU307" i="3"/>
  <c r="CE307" i="3"/>
  <c r="BW307" i="3"/>
  <c r="CH307" i="3"/>
  <c r="BT307" i="3"/>
  <c r="CF307" i="3"/>
  <c r="BV307" i="3"/>
  <c r="CE294" i="3"/>
  <c r="BV294" i="3"/>
  <c r="CF294" i="3"/>
  <c r="BU294" i="3"/>
  <c r="CH294" i="3"/>
  <c r="BW294" i="3"/>
  <c r="BT294" i="3"/>
  <c r="AW294" i="3" s="1"/>
  <c r="CG294" i="3"/>
  <c r="AP359" i="3"/>
  <c r="CG319" i="3"/>
  <c r="BS319" i="3"/>
  <c r="BV319" i="3"/>
  <c r="CE319" i="3"/>
  <c r="BT319" i="3"/>
  <c r="BU319" i="3"/>
  <c r="CF319" i="3"/>
  <c r="CD319" i="3"/>
  <c r="CD317" i="3"/>
  <c r="BU317" i="3"/>
  <c r="CE317" i="3"/>
  <c r="BT317" i="3"/>
  <c r="CG317" i="3"/>
  <c r="BS317" i="3"/>
  <c r="AX317" i="3" s="1"/>
  <c r="BV317" i="3"/>
  <c r="CF317" i="3"/>
  <c r="CG323" i="3"/>
  <c r="BT323" i="3"/>
  <c r="CE323" i="3"/>
  <c r="BU323" i="3"/>
  <c r="CF323" i="3"/>
  <c r="BS323" i="3"/>
  <c r="BV323" i="3"/>
  <c r="CD323" i="3"/>
  <c r="CF299" i="3"/>
  <c r="BW299" i="3"/>
  <c r="CG299" i="3"/>
  <c r="BV299" i="3"/>
  <c r="BT299" i="3"/>
  <c r="AW299" i="3" s="1"/>
  <c r="CH299" i="3"/>
  <c r="CE299" i="3"/>
  <c r="BU299" i="3"/>
  <c r="CG303" i="3"/>
  <c r="BU303" i="3"/>
  <c r="CE303" i="3"/>
  <c r="BW303" i="3"/>
  <c r="BT303" i="3"/>
  <c r="CH303" i="3"/>
  <c r="BV303" i="3"/>
  <c r="CF303" i="3"/>
  <c r="AY274" i="3"/>
  <c r="CH262" i="3"/>
  <c r="BX262" i="3"/>
  <c r="BW262" i="3"/>
  <c r="CG262" i="3"/>
  <c r="CI262" i="3"/>
  <c r="CF262" i="3"/>
  <c r="BY262" i="3"/>
  <c r="BV262" i="3"/>
  <c r="AY262" i="3" s="1"/>
  <c r="CG250" i="3"/>
  <c r="BW250" i="3"/>
  <c r="CI250" i="3"/>
  <c r="BY250" i="3"/>
  <c r="CH250" i="3"/>
  <c r="BV250" i="3"/>
  <c r="AY250" i="3" s="1"/>
  <c r="BX250" i="3"/>
  <c r="CF250" i="3"/>
  <c r="CF209" i="3"/>
  <c r="BV209" i="3"/>
  <c r="BU209" i="3"/>
  <c r="CG209" i="3"/>
  <c r="CD315" i="3"/>
  <c r="BU315" i="3"/>
  <c r="CE315" i="3"/>
  <c r="BT315" i="3"/>
  <c r="CG315" i="3"/>
  <c r="BS315" i="3"/>
  <c r="BV315" i="3"/>
  <c r="AX315" i="3" s="1"/>
  <c r="CF315" i="3"/>
  <c r="BU215" i="3"/>
  <c r="CG215" i="3"/>
  <c r="BV215" i="3"/>
  <c r="CF215" i="3"/>
  <c r="BU214" i="3"/>
  <c r="CG214" i="3"/>
  <c r="BV214" i="3"/>
  <c r="CF214" i="3"/>
  <c r="BU213" i="3"/>
  <c r="CG213" i="3"/>
  <c r="BV213" i="3"/>
  <c r="CF213" i="3"/>
  <c r="BU212" i="3"/>
  <c r="CG212" i="3"/>
  <c r="BV212" i="3"/>
  <c r="CF212" i="3"/>
  <c r="BU211" i="3"/>
  <c r="CG211" i="3"/>
  <c r="BV211" i="3"/>
  <c r="CF211" i="3"/>
  <c r="CG321" i="3"/>
  <c r="BT321" i="3"/>
  <c r="CE321" i="3"/>
  <c r="BU321" i="3"/>
  <c r="CF321" i="3"/>
  <c r="BS321" i="3"/>
  <c r="AX321" i="3" s="1"/>
  <c r="BV321" i="3"/>
  <c r="CD321" i="3"/>
  <c r="CE308" i="3"/>
  <c r="BW308" i="3"/>
  <c r="CG308" i="3"/>
  <c r="BU308" i="3"/>
  <c r="CF308" i="3"/>
  <c r="BT308" i="3"/>
  <c r="AW308" i="3" s="1"/>
  <c r="CH308" i="3"/>
  <c r="BV308" i="3"/>
  <c r="CF188" i="3"/>
  <c r="BU188" i="3"/>
  <c r="CG188" i="3"/>
  <c r="BV188" i="3"/>
  <c r="C169" i="3"/>
  <c r="V50" i="3"/>
  <c r="CF194" i="3"/>
  <c r="BU194" i="3"/>
  <c r="AX194" i="3" s="1"/>
  <c r="CG194" i="3"/>
  <c r="BV194" i="3"/>
  <c r="CG201" i="3"/>
  <c r="CF201" i="3"/>
  <c r="BU201" i="3"/>
  <c r="AX201" i="3" s="1"/>
  <c r="BV201" i="3"/>
  <c r="AF93" i="3"/>
  <c r="AX230" i="3"/>
  <c r="AX212" i="3"/>
  <c r="CG200" i="3"/>
  <c r="CF200" i="3"/>
  <c r="BU200" i="3"/>
  <c r="AX200" i="3" s="1"/>
  <c r="BV200" i="3"/>
  <c r="CF195" i="3"/>
  <c r="BU195" i="3"/>
  <c r="BV195" i="3"/>
  <c r="AX195" i="3" s="1"/>
  <c r="CG195" i="3"/>
  <c r="BR174" i="3"/>
  <c r="CC174" i="3"/>
  <c r="BQ174" i="3"/>
  <c r="R174" i="3" s="1"/>
  <c r="CB174" i="3"/>
  <c r="C176" i="3"/>
  <c r="S69" i="3"/>
  <c r="CE302" i="3"/>
  <c r="BW302" i="3"/>
  <c r="CG302" i="3"/>
  <c r="BU302" i="3"/>
  <c r="CH302" i="3"/>
  <c r="BV302" i="3"/>
  <c r="BT302" i="3"/>
  <c r="AW302" i="3" s="1"/>
  <c r="CF302" i="3"/>
  <c r="CD318" i="3"/>
  <c r="BU318" i="3"/>
  <c r="CE318" i="3"/>
  <c r="BT318" i="3"/>
  <c r="CG318" i="3"/>
  <c r="CF318" i="3"/>
  <c r="BV318" i="3"/>
  <c r="AX318" i="3" s="1"/>
  <c r="BS318" i="3"/>
  <c r="AN346" i="3"/>
  <c r="CG320" i="3"/>
  <c r="BT320" i="3"/>
  <c r="CE320" i="3"/>
  <c r="BU320" i="3"/>
  <c r="CF320" i="3"/>
  <c r="BS320" i="3"/>
  <c r="AX320" i="3" s="1"/>
  <c r="CD320" i="3"/>
  <c r="BV320" i="3"/>
  <c r="AN350" i="3"/>
  <c r="CI255" i="3"/>
  <c r="BX255" i="3"/>
  <c r="CG255" i="3"/>
  <c r="BV255" i="3"/>
  <c r="AY255" i="3" s="1"/>
  <c r="CH255" i="3"/>
  <c r="BW255" i="3"/>
  <c r="CF255" i="3"/>
  <c r="BY255" i="3"/>
  <c r="CG251" i="3"/>
  <c r="BW251" i="3"/>
  <c r="CI251" i="3"/>
  <c r="BY251" i="3"/>
  <c r="CF251" i="3"/>
  <c r="BV251" i="3"/>
  <c r="CH251" i="3"/>
  <c r="BX251" i="3"/>
  <c r="CG246" i="3"/>
  <c r="BW246" i="3"/>
  <c r="CI246" i="3"/>
  <c r="BY246" i="3"/>
  <c r="CH246" i="3"/>
  <c r="BV246" i="3"/>
  <c r="CF246" i="3"/>
  <c r="BX246" i="3"/>
  <c r="BV226" i="3"/>
  <c r="CG226" i="3"/>
  <c r="BU226" i="3"/>
  <c r="CF226" i="3"/>
  <c r="BU223" i="3"/>
  <c r="AX223" i="3" s="1"/>
  <c r="CF223" i="3"/>
  <c r="BV223" i="3"/>
  <c r="CG223" i="3"/>
  <c r="BU222" i="3"/>
  <c r="CG222" i="3"/>
  <c r="BV222" i="3"/>
  <c r="AX222" i="3" s="1"/>
  <c r="CF222" i="3"/>
  <c r="BU221" i="3"/>
  <c r="CG221" i="3"/>
  <c r="BV221" i="3"/>
  <c r="AX221" i="3" s="1"/>
  <c r="CF221" i="3"/>
  <c r="BU220" i="3"/>
  <c r="AX220" i="3" s="1"/>
  <c r="CG220" i="3"/>
  <c r="BV220" i="3"/>
  <c r="CF220" i="3"/>
  <c r="BU219" i="3"/>
  <c r="AX219" i="3" s="1"/>
  <c r="CG219" i="3"/>
  <c r="BV219" i="3"/>
  <c r="CF219" i="3"/>
  <c r="CG217" i="3"/>
  <c r="BV217" i="3"/>
  <c r="CF217" i="3"/>
  <c r="BU217" i="3"/>
  <c r="AX211" i="3"/>
  <c r="CF192" i="3"/>
  <c r="BU192" i="3"/>
  <c r="AX192" i="3" s="1"/>
  <c r="CG192" i="3"/>
  <c r="BV192" i="3"/>
  <c r="V48" i="3"/>
  <c r="AX213" i="3"/>
  <c r="CF189" i="3"/>
  <c r="BU189" i="3"/>
  <c r="AX189" i="3" s="1"/>
  <c r="BV189" i="3"/>
  <c r="CG189" i="3"/>
  <c r="AF101" i="3"/>
  <c r="CI237" i="3"/>
  <c r="BY237" i="3"/>
  <c r="CG237" i="3"/>
  <c r="BW237" i="3"/>
  <c r="AY237" i="3" s="1"/>
  <c r="BX237" i="3"/>
  <c r="CF237" i="3"/>
  <c r="BV237" i="3"/>
  <c r="CH237" i="3"/>
  <c r="BR164" i="3"/>
  <c r="CC164" i="3"/>
  <c r="B400" i="3" s="1"/>
  <c r="C168" i="3"/>
  <c r="CB164" i="3"/>
  <c r="BQ164" i="3"/>
  <c r="S164" i="3" s="1"/>
  <c r="V53" i="3"/>
  <c r="AN343" i="3"/>
  <c r="CE329" i="3"/>
  <c r="BT329" i="3"/>
  <c r="CD329" i="3"/>
  <c r="BS329" i="3"/>
  <c r="AL329" i="3" s="1"/>
  <c r="S61" i="3"/>
  <c r="CI238" i="3"/>
  <c r="BY238" i="3"/>
  <c r="CG238" i="3"/>
  <c r="BW238" i="3"/>
  <c r="CF238" i="3"/>
  <c r="BV238" i="3"/>
  <c r="AY238" i="3" s="1"/>
  <c r="BX238" i="3"/>
  <c r="CH238" i="3"/>
  <c r="AX214" i="3"/>
  <c r="CG205" i="3"/>
  <c r="CF205" i="3"/>
  <c r="BU205" i="3"/>
  <c r="AX205" i="3" s="1"/>
  <c r="BV205" i="3"/>
  <c r="CG202" i="3"/>
  <c r="CF202" i="3"/>
  <c r="BU202" i="3"/>
  <c r="AX202" i="3" s="1"/>
  <c r="BV202" i="3"/>
  <c r="AJ116" i="3"/>
  <c r="CE330" i="3"/>
  <c r="BT330" i="3"/>
  <c r="BS330" i="3"/>
  <c r="CD330" i="3"/>
  <c r="CF309" i="3"/>
  <c r="BT309" i="3"/>
  <c r="AW309" i="3" s="1"/>
  <c r="BV309" i="3"/>
  <c r="CG309" i="3"/>
  <c r="CH309" i="3"/>
  <c r="BW309" i="3"/>
  <c r="CE309" i="3"/>
  <c r="BU309" i="3"/>
  <c r="CG305" i="3"/>
  <c r="BU305" i="3"/>
  <c r="CE305" i="3"/>
  <c r="BW305" i="3"/>
  <c r="CF305" i="3"/>
  <c r="BV305" i="3"/>
  <c r="CH305" i="3"/>
  <c r="BT305" i="3"/>
  <c r="CF295" i="3"/>
  <c r="BW295" i="3"/>
  <c r="CG295" i="3"/>
  <c r="BV295" i="3"/>
  <c r="BT295" i="3"/>
  <c r="CE295" i="3"/>
  <c r="BU295" i="3"/>
  <c r="CH295" i="3"/>
  <c r="CE331" i="3"/>
  <c r="BT331" i="3"/>
  <c r="CD331" i="3"/>
  <c r="BS331" i="3"/>
  <c r="AL331" i="3" s="1"/>
  <c r="CH263" i="3"/>
  <c r="BX263" i="3"/>
  <c r="BW263" i="3"/>
  <c r="CG263" i="3"/>
  <c r="CI263" i="3"/>
  <c r="CF263" i="3"/>
  <c r="BY263" i="3"/>
  <c r="BV263" i="3"/>
  <c r="AY263" i="3" s="1"/>
  <c r="CG259" i="3"/>
  <c r="BW259" i="3"/>
  <c r="CI259" i="3"/>
  <c r="BY259" i="3"/>
  <c r="CF259" i="3"/>
  <c r="BV259" i="3"/>
  <c r="AY259" i="3" s="1"/>
  <c r="CH259" i="3"/>
  <c r="BX259" i="3"/>
  <c r="CG247" i="3"/>
  <c r="BW247" i="3"/>
  <c r="CI247" i="3"/>
  <c r="BY247" i="3"/>
  <c r="CF247" i="3"/>
  <c r="BV247" i="3"/>
  <c r="CH247" i="3"/>
  <c r="BX247" i="3"/>
  <c r="AX226" i="3"/>
  <c r="AX217" i="3"/>
  <c r="CI257" i="3"/>
  <c r="BX257" i="3"/>
  <c r="CG257" i="3"/>
  <c r="BV257" i="3"/>
  <c r="AY257" i="3" s="1"/>
  <c r="CH257" i="3"/>
  <c r="BW257" i="3"/>
  <c r="CF257" i="3"/>
  <c r="BY257" i="3"/>
  <c r="CG218" i="3"/>
  <c r="BV218" i="3"/>
  <c r="BU218" i="3"/>
  <c r="AX218" i="3" s="1"/>
  <c r="CF218" i="3"/>
  <c r="AX188" i="3"/>
  <c r="CI242" i="3"/>
  <c r="BY242" i="3"/>
  <c r="CG242" i="3"/>
  <c r="BW242" i="3"/>
  <c r="AY242" i="3" s="1"/>
  <c r="CF242" i="3"/>
  <c r="BV242" i="3"/>
  <c r="BX242" i="3"/>
  <c r="CH242" i="3"/>
  <c r="CF196" i="3"/>
  <c r="BU196" i="3"/>
  <c r="AX196" i="3" s="1"/>
  <c r="CG196" i="3"/>
  <c r="BV196" i="3"/>
  <c r="V49" i="3"/>
  <c r="AX209" i="3"/>
  <c r="CF193" i="3"/>
  <c r="BU193" i="3"/>
  <c r="BV193" i="3"/>
  <c r="AX193" i="3" s="1"/>
  <c r="CG193" i="3"/>
  <c r="CG204" i="3"/>
  <c r="CF204" i="3"/>
  <c r="BU204" i="3"/>
  <c r="BV204" i="3"/>
  <c r="CG203" i="3"/>
  <c r="CF203" i="3"/>
  <c r="BU203" i="3"/>
  <c r="AX203" i="3" s="1"/>
  <c r="BV203" i="3"/>
  <c r="CF186" i="3"/>
  <c r="BU186" i="3"/>
  <c r="BV186" i="3"/>
  <c r="CG186" i="3"/>
  <c r="BR162" i="3"/>
  <c r="CC162" i="3"/>
  <c r="CB162" i="3"/>
  <c r="BQ162" i="3"/>
  <c r="CI241" i="3"/>
  <c r="BY241" i="3"/>
  <c r="CG241" i="3"/>
  <c r="BW241" i="3"/>
  <c r="BX241" i="3"/>
  <c r="CF241" i="3"/>
  <c r="BV241" i="3"/>
  <c r="AY241" i="3" s="1"/>
  <c r="CH241" i="3"/>
  <c r="AX316" i="3"/>
  <c r="CE306" i="3"/>
  <c r="BW306" i="3"/>
  <c r="CG306" i="3"/>
  <c r="BU306" i="3"/>
  <c r="CH306" i="3"/>
  <c r="BV306" i="3"/>
  <c r="CF306" i="3"/>
  <c r="BT306" i="3"/>
  <c r="AW306" i="3" s="1"/>
  <c r="CE304" i="3"/>
  <c r="BW304" i="3"/>
  <c r="CG304" i="3"/>
  <c r="BU304" i="3"/>
  <c r="CF304" i="3"/>
  <c r="BT304" i="3"/>
  <c r="AW304" i="3" s="1"/>
  <c r="CH304" i="3"/>
  <c r="BV304" i="3"/>
  <c r="CG324" i="3"/>
  <c r="BT324" i="3"/>
  <c r="CE324" i="3"/>
  <c r="BU324" i="3"/>
  <c r="CF324" i="3"/>
  <c r="BS324" i="3"/>
  <c r="CD324" i="3"/>
  <c r="BV324" i="3"/>
  <c r="CG322" i="3"/>
  <c r="BT322" i="3"/>
  <c r="CE322" i="3"/>
  <c r="BU322" i="3"/>
  <c r="CF322" i="3"/>
  <c r="BS322" i="3"/>
  <c r="AX322" i="3" s="1"/>
  <c r="CD322" i="3"/>
  <c r="BV322" i="3"/>
  <c r="AP286" i="3"/>
  <c r="CI271" i="3"/>
  <c r="BY271" i="3"/>
  <c r="CF271" i="3"/>
  <c r="BX271" i="3"/>
  <c r="BV271" i="3"/>
  <c r="CH271" i="3"/>
  <c r="CG271" i="3"/>
  <c r="BW271" i="3"/>
  <c r="AY271" i="3" s="1"/>
  <c r="AY245" i="3"/>
  <c r="AX228" i="3"/>
  <c r="AN351" i="3"/>
  <c r="AW303" i="3"/>
  <c r="AY272" i="3"/>
  <c r="CI270" i="3"/>
  <c r="BY270" i="3"/>
  <c r="BW270" i="3"/>
  <c r="CG270" i="3"/>
  <c r="BX270" i="3"/>
  <c r="CH270" i="3"/>
  <c r="BV270" i="3"/>
  <c r="AY270" i="3" s="1"/>
  <c r="CF270" i="3"/>
  <c r="CG254" i="3"/>
  <c r="BW254" i="3"/>
  <c r="CI254" i="3"/>
  <c r="BY254" i="3"/>
  <c r="CH254" i="3"/>
  <c r="BV254" i="3"/>
  <c r="AY254" i="3" s="1"/>
  <c r="CF254" i="3"/>
  <c r="BX254" i="3"/>
  <c r="AY246" i="3"/>
  <c r="BV227" i="3"/>
  <c r="BU227" i="3"/>
  <c r="AX227" i="3" s="1"/>
  <c r="CG227" i="3"/>
  <c r="CF227" i="3"/>
  <c r="CI278" i="3"/>
  <c r="BY278" i="3"/>
  <c r="BW278" i="3"/>
  <c r="CG278" i="3"/>
  <c r="BX278" i="3"/>
  <c r="CH278" i="3"/>
  <c r="CF278" i="3"/>
  <c r="BV278" i="3"/>
  <c r="AY278" i="3"/>
  <c r="CG216" i="3"/>
  <c r="BV216" i="3"/>
  <c r="BU216" i="3"/>
  <c r="AX216" i="3" s="1"/>
  <c r="CF216" i="3"/>
  <c r="AX186" i="3"/>
  <c r="CH266" i="3"/>
  <c r="BV266" i="3"/>
  <c r="AY266" i="3" s="1"/>
  <c r="CF266" i="3"/>
  <c r="BW266" i="3"/>
  <c r="CI266" i="3"/>
  <c r="BY266" i="3"/>
  <c r="CG266" i="3"/>
  <c r="BX266" i="3"/>
  <c r="AX215" i="3"/>
  <c r="V52" i="3"/>
  <c r="V44" i="3"/>
  <c r="S63" i="3"/>
  <c r="CF190" i="3"/>
  <c r="BU190" i="3"/>
  <c r="AX190" i="3" s="1"/>
  <c r="CG190" i="3"/>
  <c r="BV190" i="3"/>
  <c r="CG206" i="3"/>
  <c r="CF206" i="3"/>
  <c r="BU206" i="3"/>
  <c r="AX206" i="3" s="1"/>
  <c r="BV206" i="3"/>
  <c r="CH264" i="3"/>
  <c r="BV264" i="3"/>
  <c r="AY264" i="3" s="1"/>
  <c r="CI264" i="3"/>
  <c r="BY264" i="3"/>
  <c r="CF264" i="3"/>
  <c r="BW264" i="3"/>
  <c r="CG264" i="3"/>
  <c r="BX264" i="3"/>
  <c r="CG230" i="3"/>
  <c r="BV230" i="3"/>
  <c r="CF230" i="3"/>
  <c r="BU230" i="3"/>
  <c r="BU207" i="3"/>
  <c r="AX207" i="3" s="1"/>
  <c r="CF207" i="3"/>
  <c r="BV207" i="3"/>
  <c r="CG207" i="3"/>
  <c r="CF191" i="3"/>
  <c r="BU191" i="3"/>
  <c r="AX191" i="3" s="1"/>
  <c r="BV191" i="3"/>
  <c r="CG191" i="3"/>
  <c r="CC151" i="3"/>
  <c r="BR151" i="3"/>
  <c r="BQ151" i="3"/>
  <c r="C155" i="3"/>
  <c r="CB151" i="3"/>
  <c r="S71" i="3"/>
  <c r="AP284" i="3"/>
  <c r="CG197" i="3"/>
  <c r="BU197" i="3"/>
  <c r="AX197" i="3" s="1"/>
  <c r="BV197" i="3"/>
  <c r="CF197" i="3"/>
  <c r="P147" i="3"/>
  <c r="AS140" i="3"/>
  <c r="R175" i="3"/>
  <c r="S165" i="3"/>
  <c r="CB90" i="2"/>
  <c r="BQ90" i="2"/>
  <c r="AF90" i="2" s="1"/>
  <c r="CC90" i="2"/>
  <c r="BR90" i="2"/>
  <c r="CC175" i="2"/>
  <c r="CB175" i="2"/>
  <c r="BR175" i="2"/>
  <c r="BQ175" i="2"/>
  <c r="CG203" i="2"/>
  <c r="CF203" i="2"/>
  <c r="BV203" i="2"/>
  <c r="BU203" i="2"/>
  <c r="E156" i="2"/>
  <c r="CC165" i="2"/>
  <c r="CB165" i="2"/>
  <c r="BR165" i="2"/>
  <c r="BQ165" i="2"/>
  <c r="S165" i="2" s="1"/>
  <c r="CG199" i="2"/>
  <c r="CF199" i="2"/>
  <c r="BV199" i="2"/>
  <c r="BU199" i="2"/>
  <c r="CC167" i="2"/>
  <c r="CB167" i="2"/>
  <c r="BR167" i="2"/>
  <c r="BQ167" i="2"/>
  <c r="CC161" i="2"/>
  <c r="CB161" i="2"/>
  <c r="BR161" i="2"/>
  <c r="BQ161" i="2"/>
  <c r="S161" i="2" s="1"/>
  <c r="BS11" i="2"/>
  <c r="CC11" i="2"/>
  <c r="BS12" i="2"/>
  <c r="CC12" i="2"/>
  <c r="BS13" i="2"/>
  <c r="CC13" i="2"/>
  <c r="BS14" i="2"/>
  <c r="CC14" i="2"/>
  <c r="CF48" i="2"/>
  <c r="CB48" i="2"/>
  <c r="BR48" i="2"/>
  <c r="BT48" i="2"/>
  <c r="V48" i="2" s="1"/>
  <c r="CE48" i="2"/>
  <c r="BQ50" i="2"/>
  <c r="CC50" i="2"/>
  <c r="CF52" i="2"/>
  <c r="CB52" i="2"/>
  <c r="BR52" i="2"/>
  <c r="V52" i="2" s="1"/>
  <c r="BT52" i="2"/>
  <c r="CE52" i="2"/>
  <c r="BQ54" i="2"/>
  <c r="CC54" i="2"/>
  <c r="CC60" i="2"/>
  <c r="BR63" i="2"/>
  <c r="BQ64" i="2"/>
  <c r="S64" i="2" s="1"/>
  <c r="S65" i="2"/>
  <c r="CC68" i="2"/>
  <c r="BR71" i="2"/>
  <c r="BQ72" i="2"/>
  <c r="S72" i="2" s="1"/>
  <c r="S73" i="2"/>
  <c r="CC76" i="2"/>
  <c r="BR79" i="2"/>
  <c r="CB92" i="2"/>
  <c r="BR92" i="2"/>
  <c r="BQ92" i="2"/>
  <c r="CB98" i="2"/>
  <c r="BR98" i="2"/>
  <c r="BQ98" i="2"/>
  <c r="AF98" i="2" s="1"/>
  <c r="CB100" i="2"/>
  <c r="BR100" i="2"/>
  <c r="BQ100" i="2"/>
  <c r="CB114" i="2"/>
  <c r="BR114" i="2"/>
  <c r="BQ114" i="2"/>
  <c r="AJ114" i="2" s="1"/>
  <c r="CB116" i="2"/>
  <c r="BR116" i="2"/>
  <c r="BQ116" i="2"/>
  <c r="CB118" i="2"/>
  <c r="BR118" i="2"/>
  <c r="BQ118" i="2"/>
  <c r="AJ118" i="2" s="1"/>
  <c r="CB120" i="2"/>
  <c r="BR120" i="2"/>
  <c r="BQ120" i="2"/>
  <c r="CB122" i="2"/>
  <c r="BR122" i="2"/>
  <c r="BQ122" i="2"/>
  <c r="AJ122" i="2" s="1"/>
  <c r="CB140" i="2"/>
  <c r="BR140" i="2"/>
  <c r="BQ140" i="2"/>
  <c r="CB142" i="2"/>
  <c r="BR142" i="2"/>
  <c r="BQ142" i="2"/>
  <c r="AS142" i="2" s="1"/>
  <c r="CB147" i="2"/>
  <c r="BR147" i="2"/>
  <c r="BQ147" i="2"/>
  <c r="CB149" i="2"/>
  <c r="BR149" i="2"/>
  <c r="BQ149" i="2"/>
  <c r="P149" i="2" s="1"/>
  <c r="CB151" i="2"/>
  <c r="BR153" i="2"/>
  <c r="BQ153" i="2"/>
  <c r="E169" i="2"/>
  <c r="CC162" i="2"/>
  <c r="CB162" i="2"/>
  <c r="BR162" i="2"/>
  <c r="CC164" i="2"/>
  <c r="CB164" i="2"/>
  <c r="BR164" i="2"/>
  <c r="C168" i="2"/>
  <c r="C169" i="2" s="1"/>
  <c r="CC174" i="2"/>
  <c r="CB174" i="2"/>
  <c r="BR174" i="2"/>
  <c r="BQ177" i="2"/>
  <c r="R177" i="2" s="1"/>
  <c r="CC177" i="2"/>
  <c r="BQ178" i="2"/>
  <c r="R178" i="2" s="1"/>
  <c r="CC178" i="2"/>
  <c r="BQ179" i="2"/>
  <c r="R179" i="2" s="1"/>
  <c r="CC179" i="2"/>
  <c r="BQ180" i="2"/>
  <c r="R180" i="2" s="1"/>
  <c r="CC180" i="2"/>
  <c r="CH186" i="2"/>
  <c r="CD186" i="2"/>
  <c r="BY186" i="2"/>
  <c r="C186" i="2"/>
  <c r="CH188" i="2"/>
  <c r="CD188" i="2"/>
  <c r="BY188" i="2"/>
  <c r="C188" i="2"/>
  <c r="CH189" i="2"/>
  <c r="CD189" i="2"/>
  <c r="BY189" i="2"/>
  <c r="C189" i="2"/>
  <c r="CH190" i="2"/>
  <c r="CD190" i="2"/>
  <c r="BY190" i="2"/>
  <c r="C190" i="2"/>
  <c r="CH191" i="2"/>
  <c r="CD191" i="2"/>
  <c r="BY191" i="2"/>
  <c r="C191" i="2"/>
  <c r="CH192" i="2"/>
  <c r="CD192" i="2"/>
  <c r="BY192" i="2"/>
  <c r="C192" i="2"/>
  <c r="CH193" i="2"/>
  <c r="CD193" i="2"/>
  <c r="BY193" i="2"/>
  <c r="C193" i="2"/>
  <c r="CH194" i="2"/>
  <c r="CD194" i="2"/>
  <c r="BY194" i="2"/>
  <c r="C194" i="2"/>
  <c r="CH195" i="2"/>
  <c r="CD195" i="2"/>
  <c r="BY195" i="2"/>
  <c r="C195" i="2"/>
  <c r="CH196" i="2"/>
  <c r="CD196" i="2"/>
  <c r="BY196" i="2"/>
  <c r="C196" i="2"/>
  <c r="CK197" i="2"/>
  <c r="CE197" i="2"/>
  <c r="BX197" i="2"/>
  <c r="BR197" i="2"/>
  <c r="C197" i="2"/>
  <c r="CI197" i="2"/>
  <c r="CC197" i="2"/>
  <c r="BQ197" i="2"/>
  <c r="BZ197" i="2"/>
  <c r="CG198" i="2"/>
  <c r="CF198" i="2"/>
  <c r="BY199" i="2"/>
  <c r="CH199" i="2"/>
  <c r="CJ201" i="2"/>
  <c r="BW201" i="2"/>
  <c r="BS201" i="2"/>
  <c r="CD201" i="2"/>
  <c r="CG202" i="2"/>
  <c r="CF202" i="2"/>
  <c r="BY203" i="2"/>
  <c r="CH203" i="2"/>
  <c r="CJ205" i="2"/>
  <c r="BW205" i="2"/>
  <c r="BS205" i="2"/>
  <c r="CD205" i="2"/>
  <c r="CG206" i="2"/>
  <c r="CF206" i="2"/>
  <c r="CJ207" i="2"/>
  <c r="CK214" i="2"/>
  <c r="CC214" i="2"/>
  <c r="BX214" i="2"/>
  <c r="BT214" i="2"/>
  <c r="CI214" i="2"/>
  <c r="CE214" i="2"/>
  <c r="BZ214" i="2"/>
  <c r="BR214" i="2"/>
  <c r="CB214" i="2"/>
  <c r="C214" i="2"/>
  <c r="BQ214" i="2"/>
  <c r="CG216" i="2"/>
  <c r="BV216" i="2"/>
  <c r="BU216" i="2"/>
  <c r="CF216" i="2"/>
  <c r="CG225" i="2"/>
  <c r="BV225" i="2"/>
  <c r="CF225" i="2"/>
  <c r="BU225" i="2"/>
  <c r="C236" i="2"/>
  <c r="BT236" i="2"/>
  <c r="CD236" i="2"/>
  <c r="CI250" i="2"/>
  <c r="BY250" i="2"/>
  <c r="BW250" i="2"/>
  <c r="CH250" i="2"/>
  <c r="BV250" i="2"/>
  <c r="BX250" i="2"/>
  <c r="CF250" i="2"/>
  <c r="CG250" i="2"/>
  <c r="BT11" i="2"/>
  <c r="CD11" i="2"/>
  <c r="BT12" i="2"/>
  <c r="CD12" i="2"/>
  <c r="BT13" i="2"/>
  <c r="CD13" i="2"/>
  <c r="BT14" i="2"/>
  <c r="CD14" i="2"/>
  <c r="BS36" i="2"/>
  <c r="V36" i="2" s="1"/>
  <c r="BS37" i="2"/>
  <c r="V37" i="2" s="1"/>
  <c r="BS38" i="2"/>
  <c r="V38" i="2" s="1"/>
  <c r="BS39" i="2"/>
  <c r="V39" i="2" s="1"/>
  <c r="BS40" i="2"/>
  <c r="V40" i="2" s="1"/>
  <c r="BS41" i="2"/>
  <c r="V41" i="2" s="1"/>
  <c r="BS42" i="2"/>
  <c r="V42" i="2" s="1"/>
  <c r="BS43" i="2"/>
  <c r="V43" i="2" s="1"/>
  <c r="BS44" i="2"/>
  <c r="V44" i="2" s="1"/>
  <c r="BS45" i="2"/>
  <c r="V45" i="2" s="1"/>
  <c r="CF46" i="2"/>
  <c r="CB46" i="2"/>
  <c r="BS46" i="2"/>
  <c r="V46" i="2" s="1"/>
  <c r="CD46" i="2"/>
  <c r="BQ47" i="2"/>
  <c r="BU48" i="2"/>
  <c r="CF49" i="2"/>
  <c r="CB49" i="2"/>
  <c r="BR49" i="2"/>
  <c r="BT49" i="2"/>
  <c r="CE49" i="2"/>
  <c r="BS50" i="2"/>
  <c r="BQ51" i="2"/>
  <c r="BU52" i="2"/>
  <c r="CF53" i="2"/>
  <c r="CB53" i="2"/>
  <c r="BR53" i="2"/>
  <c r="BT53" i="2"/>
  <c r="CE53" i="2"/>
  <c r="BS54" i="2"/>
  <c r="BQ55" i="2"/>
  <c r="CC62" i="2"/>
  <c r="CB63" i="2"/>
  <c r="CB64" i="2"/>
  <c r="BR65" i="2"/>
  <c r="BQ66" i="2"/>
  <c r="S66" i="2" s="1"/>
  <c r="BQ67" i="2"/>
  <c r="S67" i="2" s="1"/>
  <c r="CC70" i="2"/>
  <c r="CB71" i="2"/>
  <c r="CB72" i="2"/>
  <c r="BR73" i="2"/>
  <c r="BQ74" i="2"/>
  <c r="S74" i="2" s="1"/>
  <c r="BQ75" i="2"/>
  <c r="S75" i="2" s="1"/>
  <c r="CC78" i="2"/>
  <c r="CB79" i="2"/>
  <c r="CC92" i="2"/>
  <c r="CC98" i="2"/>
  <c r="CC100" i="2"/>
  <c r="CC114" i="2"/>
  <c r="CC116" i="2"/>
  <c r="CC118" i="2"/>
  <c r="CC120" i="2"/>
  <c r="CC122" i="2"/>
  <c r="C128" i="2"/>
  <c r="C130" i="2"/>
  <c r="C132" i="2"/>
  <c r="C134" i="2"/>
  <c r="CC140" i="2"/>
  <c r="CC142" i="2"/>
  <c r="CC147" i="2"/>
  <c r="CC149" i="2"/>
  <c r="BR154" i="2"/>
  <c r="BQ154" i="2"/>
  <c r="E155" i="2"/>
  <c r="BQ160" i="2"/>
  <c r="BQ186" i="2"/>
  <c r="CK186" i="2"/>
  <c r="CC186" i="2"/>
  <c r="BX186" i="2"/>
  <c r="BT186" i="2"/>
  <c r="BW186" i="2"/>
  <c r="BQ188" i="2"/>
  <c r="CK188" i="2"/>
  <c r="CC188" i="2"/>
  <c r="BX188" i="2"/>
  <c r="BT188" i="2"/>
  <c r="BW188" i="2"/>
  <c r="BQ189" i="2"/>
  <c r="CK189" i="2"/>
  <c r="CC189" i="2"/>
  <c r="BX189" i="2"/>
  <c r="BT189" i="2"/>
  <c r="BW189" i="2"/>
  <c r="BQ190" i="2"/>
  <c r="CK190" i="2"/>
  <c r="CC190" i="2"/>
  <c r="BX190" i="2"/>
  <c r="BT190" i="2"/>
  <c r="BW190" i="2"/>
  <c r="BQ191" i="2"/>
  <c r="CK191" i="2"/>
  <c r="CC191" i="2"/>
  <c r="BX191" i="2"/>
  <c r="BT191" i="2"/>
  <c r="BW191" i="2"/>
  <c r="BQ192" i="2"/>
  <c r="CK192" i="2"/>
  <c r="CC192" i="2"/>
  <c r="BX192" i="2"/>
  <c r="BT192" i="2"/>
  <c r="BW192" i="2"/>
  <c r="BQ193" i="2"/>
  <c r="CK193" i="2"/>
  <c r="CC193" i="2"/>
  <c r="BX193" i="2"/>
  <c r="BT193" i="2"/>
  <c r="BW193" i="2"/>
  <c r="BQ194" i="2"/>
  <c r="CK194" i="2"/>
  <c r="CC194" i="2"/>
  <c r="BX194" i="2"/>
  <c r="BT194" i="2"/>
  <c r="BW194" i="2"/>
  <c r="BQ195" i="2"/>
  <c r="CK195" i="2"/>
  <c r="CC195" i="2"/>
  <c r="BX195" i="2"/>
  <c r="BT195" i="2"/>
  <c r="BW195" i="2"/>
  <c r="BQ196" i="2"/>
  <c r="CK196" i="2"/>
  <c r="CC196" i="2"/>
  <c r="BX196" i="2"/>
  <c r="BT196" i="2"/>
  <c r="BW196" i="2"/>
  <c r="CB197" i="2"/>
  <c r="CJ198" i="2"/>
  <c r="BW198" i="2"/>
  <c r="BS198" i="2"/>
  <c r="BU198" i="2"/>
  <c r="CD198" i="2"/>
  <c r="BY200" i="2"/>
  <c r="CJ202" i="2"/>
  <c r="BW202" i="2"/>
  <c r="BS202" i="2"/>
  <c r="BU202" i="2"/>
  <c r="CD202" i="2"/>
  <c r="BY204" i="2"/>
  <c r="CJ206" i="2"/>
  <c r="BW206" i="2"/>
  <c r="BS206" i="2"/>
  <c r="BU206" i="2"/>
  <c r="CD206" i="2"/>
  <c r="C207" i="2"/>
  <c r="CK209" i="2"/>
  <c r="CB209" i="2"/>
  <c r="CE209" i="2"/>
  <c r="BX209" i="2"/>
  <c r="BQ209" i="2"/>
  <c r="C209" i="2"/>
  <c r="CI209" i="2"/>
  <c r="BZ209" i="2"/>
  <c r="CG215" i="2"/>
  <c r="BV215" i="2"/>
  <c r="CF215" i="2"/>
  <c r="BU215" i="2"/>
  <c r="CK220" i="2"/>
  <c r="CC220" i="2"/>
  <c r="BX220" i="2"/>
  <c r="BT220" i="2"/>
  <c r="CI220" i="2"/>
  <c r="CE220" i="2"/>
  <c r="BZ220" i="2"/>
  <c r="BR220" i="2"/>
  <c r="CB220" i="2"/>
  <c r="C220" i="2"/>
  <c r="BQ220" i="2"/>
  <c r="CG222" i="2"/>
  <c r="BV222" i="2"/>
  <c r="CF222" i="2"/>
  <c r="BU222" i="2"/>
  <c r="CK223" i="2"/>
  <c r="CC223" i="2"/>
  <c r="BX223" i="2"/>
  <c r="BT223" i="2"/>
  <c r="CI223" i="2"/>
  <c r="CE223" i="2"/>
  <c r="BZ223" i="2"/>
  <c r="BR223" i="2"/>
  <c r="CB223" i="2"/>
  <c r="C223" i="2"/>
  <c r="BQ227" i="2"/>
  <c r="CE227" i="2"/>
  <c r="BX227" i="2"/>
  <c r="CB227" i="2"/>
  <c r="BT227" i="2"/>
  <c r="CC227" i="2"/>
  <c r="BR227" i="2"/>
  <c r="CK227" i="2"/>
  <c r="CB234" i="2"/>
  <c r="BR234" i="2"/>
  <c r="BU234" i="2"/>
  <c r="CE234" i="2"/>
  <c r="BS234" i="2"/>
  <c r="C240" i="2"/>
  <c r="CD240" i="2"/>
  <c r="BT240" i="2"/>
  <c r="C244" i="2"/>
  <c r="CD244" i="2"/>
  <c r="BT244" i="2"/>
  <c r="AY248" i="2"/>
  <c r="CI249" i="2"/>
  <c r="BY249" i="2"/>
  <c r="CH249" i="2"/>
  <c r="BV249" i="2"/>
  <c r="CG249" i="2"/>
  <c r="CF249" i="2"/>
  <c r="BW249" i="2"/>
  <c r="BX249" i="2"/>
  <c r="CH276" i="2"/>
  <c r="CF276" i="2"/>
  <c r="BY276" i="2"/>
  <c r="CI276" i="2"/>
  <c r="BW276" i="2"/>
  <c r="BX276" i="2"/>
  <c r="CG276" i="2"/>
  <c r="BV276" i="2"/>
  <c r="CF50" i="2"/>
  <c r="CB50" i="2"/>
  <c r="BR50" i="2"/>
  <c r="BT50" i="2"/>
  <c r="CF54" i="2"/>
  <c r="CB54" i="2"/>
  <c r="BR54" i="2"/>
  <c r="BT54" i="2"/>
  <c r="CE54" i="2"/>
  <c r="CC64" i="2"/>
  <c r="CC72" i="2"/>
  <c r="CB91" i="2"/>
  <c r="BR91" i="2"/>
  <c r="BQ91" i="2"/>
  <c r="AF91" i="2" s="1"/>
  <c r="CB93" i="2"/>
  <c r="BR93" i="2"/>
  <c r="BQ93" i="2"/>
  <c r="CB99" i="2"/>
  <c r="BR99" i="2"/>
  <c r="BQ99" i="2"/>
  <c r="AF99" i="2" s="1"/>
  <c r="CB101" i="2"/>
  <c r="BR101" i="2"/>
  <c r="BQ101" i="2"/>
  <c r="CB115" i="2"/>
  <c r="BR115" i="2"/>
  <c r="BQ115" i="2"/>
  <c r="AJ115" i="2" s="1"/>
  <c r="CB117" i="2"/>
  <c r="BR117" i="2"/>
  <c r="BQ117" i="2"/>
  <c r="CB119" i="2"/>
  <c r="BR119" i="2"/>
  <c r="BQ119" i="2"/>
  <c r="AJ119" i="2" s="1"/>
  <c r="CB121" i="2"/>
  <c r="BR121" i="2"/>
  <c r="BQ121" i="2"/>
  <c r="BS127" i="2"/>
  <c r="CD127" i="2"/>
  <c r="BR127" i="2"/>
  <c r="BQ127" i="2"/>
  <c r="BS129" i="2"/>
  <c r="CD129" i="2"/>
  <c r="BR129" i="2"/>
  <c r="BQ129" i="2"/>
  <c r="BS131" i="2"/>
  <c r="CD131" i="2"/>
  <c r="BR131" i="2"/>
  <c r="BQ131" i="2"/>
  <c r="BS133" i="2"/>
  <c r="CD133" i="2"/>
  <c r="BR133" i="2"/>
  <c r="BQ133" i="2"/>
  <c r="CB139" i="2"/>
  <c r="BR139" i="2"/>
  <c r="BQ139" i="2"/>
  <c r="AS139" i="2" s="1"/>
  <c r="CB141" i="2"/>
  <c r="BR141" i="2"/>
  <c r="BQ141" i="2"/>
  <c r="CB143" i="2"/>
  <c r="BR143" i="2"/>
  <c r="BQ143" i="2"/>
  <c r="AS143" i="2" s="1"/>
  <c r="CB148" i="2"/>
  <c r="BR148" i="2"/>
  <c r="BQ148" i="2"/>
  <c r="C150" i="2"/>
  <c r="C156" i="2" s="1"/>
  <c r="BR151" i="2"/>
  <c r="C155" i="2"/>
  <c r="BQ151" i="2"/>
  <c r="P151" i="2" s="1"/>
  <c r="CC160" i="2"/>
  <c r="CB160" i="2"/>
  <c r="BR160" i="2"/>
  <c r="CC166" i="2"/>
  <c r="CB166" i="2"/>
  <c r="BR166" i="2"/>
  <c r="S166" i="2" s="1"/>
  <c r="CJ199" i="2"/>
  <c r="BW199" i="2"/>
  <c r="BS199" i="2"/>
  <c r="AX199" i="2" s="1"/>
  <c r="CD199" i="2"/>
  <c r="CG200" i="2"/>
  <c r="CF200" i="2"/>
  <c r="CJ203" i="2"/>
  <c r="BW203" i="2"/>
  <c r="BS203" i="2"/>
  <c r="AX203" i="2" s="1"/>
  <c r="CD203" i="2"/>
  <c r="CG204" i="2"/>
  <c r="CF204" i="2"/>
  <c r="BY207" i="2"/>
  <c r="CH207" i="2"/>
  <c r="CD207" i="2"/>
  <c r="BU210" i="2"/>
  <c r="BV210" i="2"/>
  <c r="CG210" i="2"/>
  <c r="CG212" i="2"/>
  <c r="BV212" i="2"/>
  <c r="CF212" i="2"/>
  <c r="BU212" i="2"/>
  <c r="CK213" i="2"/>
  <c r="CC213" i="2"/>
  <c r="BX213" i="2"/>
  <c r="BT213" i="2"/>
  <c r="CI213" i="2"/>
  <c r="CE213" i="2"/>
  <c r="BZ213" i="2"/>
  <c r="BR213" i="2"/>
  <c r="CB213" i="2"/>
  <c r="C213" i="2"/>
  <c r="CG221" i="2"/>
  <c r="BV221" i="2"/>
  <c r="CF221" i="2"/>
  <c r="BU221" i="2"/>
  <c r="CH246" i="2"/>
  <c r="BX246" i="2"/>
  <c r="CG246" i="2"/>
  <c r="BW246" i="2"/>
  <c r="CI246" i="2"/>
  <c r="BV246" i="2"/>
  <c r="CF246" i="2"/>
  <c r="BY246" i="2"/>
  <c r="CE259" i="2"/>
  <c r="BU259" i="2"/>
  <c r="CC259" i="2"/>
  <c r="BS259" i="2"/>
  <c r="C259" i="2"/>
  <c r="CB259" i="2"/>
  <c r="BR259" i="2"/>
  <c r="CE264" i="2"/>
  <c r="BU264" i="2"/>
  <c r="C264" i="2"/>
  <c r="CE269" i="2"/>
  <c r="BU269" i="2"/>
  <c r="CC269" i="2"/>
  <c r="BS269" i="2"/>
  <c r="C269" i="2"/>
  <c r="CB269" i="2"/>
  <c r="BR269" i="2"/>
  <c r="CE274" i="2"/>
  <c r="BU274" i="2"/>
  <c r="CC274" i="2"/>
  <c r="BS274" i="2"/>
  <c r="C274" i="2"/>
  <c r="BR274" i="2"/>
  <c r="CB274" i="2"/>
  <c r="BR11" i="2"/>
  <c r="S11" i="2" s="1"/>
  <c r="CB11" i="2"/>
  <c r="CF11" i="2"/>
  <c r="BR12" i="2"/>
  <c r="S12" i="2" s="1"/>
  <c r="CB12" i="2"/>
  <c r="BR13" i="2"/>
  <c r="S13" i="2" s="1"/>
  <c r="CB13" i="2"/>
  <c r="BR14" i="2"/>
  <c r="S14" i="2" s="1"/>
  <c r="CB14" i="2"/>
  <c r="CF47" i="2"/>
  <c r="CB47" i="2"/>
  <c r="BR47" i="2"/>
  <c r="BT47" i="2"/>
  <c r="CE47" i="2"/>
  <c r="BS48" i="2"/>
  <c r="CD48" i="2"/>
  <c r="BU50" i="2"/>
  <c r="CF51" i="2"/>
  <c r="CB51" i="2"/>
  <c r="BR51" i="2"/>
  <c r="BT51" i="2"/>
  <c r="CE51" i="2"/>
  <c r="BS52" i="2"/>
  <c r="CD52" i="2"/>
  <c r="BU54" i="2"/>
  <c r="CF55" i="2"/>
  <c r="CB55" i="2"/>
  <c r="BR55" i="2"/>
  <c r="BT55" i="2"/>
  <c r="CE55" i="2"/>
  <c r="CB60" i="2"/>
  <c r="BQ63" i="2"/>
  <c r="S63" i="2" s="1"/>
  <c r="CC66" i="2"/>
  <c r="CB67" i="2"/>
  <c r="CB68" i="2"/>
  <c r="BQ71" i="2"/>
  <c r="S71" i="2" s="1"/>
  <c r="CC74" i="2"/>
  <c r="CB75" i="2"/>
  <c r="CB76" i="2"/>
  <c r="BQ79" i="2"/>
  <c r="S79" i="2" s="1"/>
  <c r="CC91" i="2"/>
  <c r="CC93" i="2"/>
  <c r="CC99" i="2"/>
  <c r="CC101" i="2"/>
  <c r="CC115" i="2"/>
  <c r="CC117" i="2"/>
  <c r="CC119" i="2"/>
  <c r="CC121" i="2"/>
  <c r="CB127" i="2"/>
  <c r="CB129" i="2"/>
  <c r="CB131" i="2"/>
  <c r="CB133" i="2"/>
  <c r="CC139" i="2"/>
  <c r="CC141" i="2"/>
  <c r="CC143" i="2"/>
  <c r="CC148" i="2"/>
  <c r="F156" i="2"/>
  <c r="J156" i="2"/>
  <c r="N156" i="2"/>
  <c r="BR152" i="2"/>
  <c r="BQ152" i="2"/>
  <c r="CC153" i="2"/>
  <c r="BQ162" i="2"/>
  <c r="S162" i="2" s="1"/>
  <c r="BQ164" i="2"/>
  <c r="S164" i="2" s="1"/>
  <c r="C173" i="2"/>
  <c r="BQ174" i="2"/>
  <c r="R174" i="2" s="1"/>
  <c r="CB177" i="2"/>
  <c r="CB178" i="2"/>
  <c r="CB179" i="2"/>
  <c r="CB180" i="2"/>
  <c r="BS186" i="2"/>
  <c r="CJ186" i="2"/>
  <c r="BS188" i="2"/>
  <c r="CJ188" i="2"/>
  <c r="BS189" i="2"/>
  <c r="CJ189" i="2"/>
  <c r="BS190" i="2"/>
  <c r="CJ190" i="2"/>
  <c r="BS191" i="2"/>
  <c r="CJ191" i="2"/>
  <c r="BS192" i="2"/>
  <c r="CJ192" i="2"/>
  <c r="BS193" i="2"/>
  <c r="CJ193" i="2"/>
  <c r="BS194" i="2"/>
  <c r="CJ194" i="2"/>
  <c r="BS195" i="2"/>
  <c r="CJ195" i="2"/>
  <c r="BS196" i="2"/>
  <c r="CJ196" i="2"/>
  <c r="CJ200" i="2"/>
  <c r="BW200" i="2"/>
  <c r="BS200" i="2"/>
  <c r="AX200" i="2" s="1"/>
  <c r="BU200" i="2"/>
  <c r="CD200" i="2"/>
  <c r="C201" i="2"/>
  <c r="CJ204" i="2"/>
  <c r="BW204" i="2"/>
  <c r="BS204" i="2"/>
  <c r="AX204" i="2" s="1"/>
  <c r="BU204" i="2"/>
  <c r="CD204" i="2"/>
  <c r="C205" i="2"/>
  <c r="BW207" i="2"/>
  <c r="CI208" i="2"/>
  <c r="CE208" i="2"/>
  <c r="BZ208" i="2"/>
  <c r="BT208" i="2"/>
  <c r="CK208" i="2"/>
  <c r="BX208" i="2"/>
  <c r="C208" i="2"/>
  <c r="BY210" i="2"/>
  <c r="CJ210" i="2"/>
  <c r="CD210" i="2"/>
  <c r="BW210" i="2"/>
  <c r="CH210" i="2"/>
  <c r="CG211" i="2"/>
  <c r="BV211" i="2"/>
  <c r="CF211" i="2"/>
  <c r="BU211" i="2"/>
  <c r="BQ213" i="2"/>
  <c r="CG217" i="2"/>
  <c r="BV217" i="2"/>
  <c r="BU217" i="2"/>
  <c r="CF217" i="2"/>
  <c r="CK218" i="2"/>
  <c r="BZ218" i="2"/>
  <c r="CI218" i="2"/>
  <c r="CE218" i="2"/>
  <c r="BX218" i="2"/>
  <c r="BT218" i="2"/>
  <c r="C218" i="2"/>
  <c r="CK219" i="2"/>
  <c r="CC219" i="2"/>
  <c r="BX219" i="2"/>
  <c r="BT219" i="2"/>
  <c r="CI219" i="2"/>
  <c r="CE219" i="2"/>
  <c r="BZ219" i="2"/>
  <c r="BR219" i="2"/>
  <c r="CB219" i="2"/>
  <c r="C219" i="2"/>
  <c r="CK224" i="2"/>
  <c r="CC224" i="2"/>
  <c r="BX224" i="2"/>
  <c r="BT224" i="2"/>
  <c r="CI224" i="2"/>
  <c r="CE224" i="2"/>
  <c r="BZ224" i="2"/>
  <c r="BR224" i="2"/>
  <c r="CB224" i="2"/>
  <c r="C224" i="2"/>
  <c r="BQ224" i="2"/>
  <c r="BU226" i="2"/>
  <c r="CG226" i="2"/>
  <c r="BV226" i="2"/>
  <c r="BQ229" i="2"/>
  <c r="CE229" i="2"/>
  <c r="BX229" i="2"/>
  <c r="CB229" i="2"/>
  <c r="BT229" i="2"/>
  <c r="CC229" i="2"/>
  <c r="BR229" i="2"/>
  <c r="CK229" i="2"/>
  <c r="C242" i="2"/>
  <c r="CD242" i="2"/>
  <c r="BT242" i="2"/>
  <c r="CE251" i="2"/>
  <c r="BU251" i="2"/>
  <c r="BS251" i="2"/>
  <c r="BR251" i="2"/>
  <c r="CB251" i="2"/>
  <c r="CC251" i="2"/>
  <c r="CI258" i="2"/>
  <c r="BX258" i="2"/>
  <c r="CG258" i="2"/>
  <c r="BV258" i="2"/>
  <c r="AY258" i="2" s="1"/>
  <c r="BY258" i="2"/>
  <c r="CH258" i="2"/>
  <c r="BW258" i="2"/>
  <c r="CF258" i="2"/>
  <c r="CI268" i="2"/>
  <c r="BY268" i="2"/>
  <c r="CG268" i="2"/>
  <c r="BW268" i="2"/>
  <c r="CH268" i="2"/>
  <c r="BX268" i="2"/>
  <c r="CF268" i="2"/>
  <c r="BV268" i="2"/>
  <c r="CD285" i="2"/>
  <c r="BS285" i="2"/>
  <c r="CE285" i="2"/>
  <c r="BR285" i="2"/>
  <c r="CB285" i="2"/>
  <c r="BQ285" i="2"/>
  <c r="BT285" i="2"/>
  <c r="CC285" i="2"/>
  <c r="CB198" i="2"/>
  <c r="CB199" i="2"/>
  <c r="CB200" i="2"/>
  <c r="CB201" i="2"/>
  <c r="CB202" i="2"/>
  <c r="CB203" i="2"/>
  <c r="CB204" i="2"/>
  <c r="CB205" i="2"/>
  <c r="CB206" i="2"/>
  <c r="BT207" i="2"/>
  <c r="BX207" i="2"/>
  <c r="CK210" i="2"/>
  <c r="CI210" i="2"/>
  <c r="CE210" i="2"/>
  <c r="CB210" i="2"/>
  <c r="CK211" i="2"/>
  <c r="CC211" i="2"/>
  <c r="BX211" i="2"/>
  <c r="BT211" i="2"/>
  <c r="CI211" i="2"/>
  <c r="CE211" i="2"/>
  <c r="BZ211" i="2"/>
  <c r="BR211" i="2"/>
  <c r="CK215" i="2"/>
  <c r="CC215" i="2"/>
  <c r="BX215" i="2"/>
  <c r="BT215" i="2"/>
  <c r="CI215" i="2"/>
  <c r="CE215" i="2"/>
  <c r="BZ215" i="2"/>
  <c r="BR215" i="2"/>
  <c r="CK217" i="2"/>
  <c r="BZ217" i="2"/>
  <c r="CI217" i="2"/>
  <c r="CE217" i="2"/>
  <c r="BX217" i="2"/>
  <c r="BT217" i="2"/>
  <c r="AX217" i="2" s="1"/>
  <c r="CK221" i="2"/>
  <c r="CC221" i="2"/>
  <c r="BX221" i="2"/>
  <c r="BT221" i="2"/>
  <c r="CI221" i="2"/>
  <c r="CE221" i="2"/>
  <c r="BZ221" i="2"/>
  <c r="BR221" i="2"/>
  <c r="CK225" i="2"/>
  <c r="CC225" i="2"/>
  <c r="BX225" i="2"/>
  <c r="BT225" i="2"/>
  <c r="CI225" i="2"/>
  <c r="CE225" i="2"/>
  <c r="BZ225" i="2"/>
  <c r="BR225" i="2"/>
  <c r="CB237" i="2"/>
  <c r="BR237" i="2"/>
  <c r="CC237" i="2"/>
  <c r="CF238" i="2"/>
  <c r="BV238" i="2"/>
  <c r="BX238" i="2"/>
  <c r="CH238" i="2"/>
  <c r="BT238" i="2"/>
  <c r="CB239" i="2"/>
  <c r="BR239" i="2"/>
  <c r="CC239" i="2"/>
  <c r="CH248" i="2"/>
  <c r="BX248" i="2"/>
  <c r="CG248" i="2"/>
  <c r="BW248" i="2"/>
  <c r="CI248" i="2"/>
  <c r="BV248" i="2"/>
  <c r="CE252" i="2"/>
  <c r="BU252" i="2"/>
  <c r="CB252" i="2"/>
  <c r="BS252" i="2"/>
  <c r="C252" i="2"/>
  <c r="BR252" i="2"/>
  <c r="CI254" i="2"/>
  <c r="BY254" i="2"/>
  <c r="CG254" i="2"/>
  <c r="BW254" i="2"/>
  <c r="CH254" i="2"/>
  <c r="BX254" i="2"/>
  <c r="BV254" i="2"/>
  <c r="CB255" i="2"/>
  <c r="CE255" i="2"/>
  <c r="BU255" i="2"/>
  <c r="C255" i="2"/>
  <c r="BR255" i="2"/>
  <c r="CE260" i="2"/>
  <c r="BU260" i="2"/>
  <c r="CC260" i="2"/>
  <c r="BS260" i="2"/>
  <c r="C260" i="2"/>
  <c r="BR260" i="2"/>
  <c r="CI262" i="2"/>
  <c r="BY262" i="2"/>
  <c r="CG262" i="2"/>
  <c r="BW262" i="2"/>
  <c r="CH262" i="2"/>
  <c r="BX262" i="2"/>
  <c r="BV262" i="2"/>
  <c r="CE263" i="2"/>
  <c r="BU263" i="2"/>
  <c r="CC263" i="2"/>
  <c r="BS263" i="2"/>
  <c r="C263" i="2"/>
  <c r="CB263" i="2"/>
  <c r="BR263" i="2"/>
  <c r="AW293" i="2"/>
  <c r="CH294" i="2"/>
  <c r="BU294" i="2"/>
  <c r="CG294" i="2"/>
  <c r="BT294" i="2"/>
  <c r="BW294" i="2"/>
  <c r="CE294" i="2"/>
  <c r="CF294" i="2"/>
  <c r="BV294" i="2"/>
  <c r="BT198" i="2"/>
  <c r="AX198" i="2" s="1"/>
  <c r="BX198" i="2"/>
  <c r="CC198" i="2"/>
  <c r="BT199" i="2"/>
  <c r="BX199" i="2"/>
  <c r="CC199" i="2"/>
  <c r="BT200" i="2"/>
  <c r="BX200" i="2"/>
  <c r="CC200" i="2"/>
  <c r="BT201" i="2"/>
  <c r="BX201" i="2"/>
  <c r="CC201" i="2"/>
  <c r="BT202" i="2"/>
  <c r="AX202" i="2" s="1"/>
  <c r="BX202" i="2"/>
  <c r="CC202" i="2"/>
  <c r="BT203" i="2"/>
  <c r="BX203" i="2"/>
  <c r="CC203" i="2"/>
  <c r="BT204" i="2"/>
  <c r="BX204" i="2"/>
  <c r="CC204" i="2"/>
  <c r="BT205" i="2"/>
  <c r="BX205" i="2"/>
  <c r="CC205" i="2"/>
  <c r="BT206" i="2"/>
  <c r="AX206" i="2" s="1"/>
  <c r="BX206" i="2"/>
  <c r="CC206" i="2"/>
  <c r="CE207" i="2"/>
  <c r="BQ210" i="2"/>
  <c r="AX210" i="2" s="1"/>
  <c r="BQ211" i="2"/>
  <c r="CK212" i="2"/>
  <c r="CC212" i="2"/>
  <c r="BX212" i="2"/>
  <c r="BT212" i="2"/>
  <c r="CI212" i="2"/>
  <c r="CE212" i="2"/>
  <c r="BZ212" i="2"/>
  <c r="BR212" i="2"/>
  <c r="AX212" i="2" s="1"/>
  <c r="BQ215" i="2"/>
  <c r="CK216" i="2"/>
  <c r="BZ216" i="2"/>
  <c r="CI216" i="2"/>
  <c r="CE216" i="2"/>
  <c r="BX216" i="2"/>
  <c r="BT216" i="2"/>
  <c r="AX216" i="2" s="1"/>
  <c r="BQ221" i="2"/>
  <c r="AX221" i="2" s="1"/>
  <c r="CK222" i="2"/>
  <c r="CC222" i="2"/>
  <c r="BX222" i="2"/>
  <c r="BT222" i="2"/>
  <c r="CI222" i="2"/>
  <c r="CE222" i="2"/>
  <c r="BZ222" i="2"/>
  <c r="BR222" i="2"/>
  <c r="AX222" i="2" s="1"/>
  <c r="BQ225" i="2"/>
  <c r="BQ226" i="2"/>
  <c r="CB226" i="2"/>
  <c r="CE226" i="2"/>
  <c r="BX226" i="2"/>
  <c r="BZ226" i="2"/>
  <c r="CK226" i="2"/>
  <c r="BQ228" i="2"/>
  <c r="CB228" i="2"/>
  <c r="CE228" i="2"/>
  <c r="BX228" i="2"/>
  <c r="BZ228" i="2"/>
  <c r="CK228" i="2"/>
  <c r="BQ230" i="2"/>
  <c r="CB230" i="2"/>
  <c r="CE230" i="2"/>
  <c r="BX230" i="2"/>
  <c r="BZ230" i="2"/>
  <c r="CK230" i="2"/>
  <c r="BS237" i="2"/>
  <c r="BW238" i="2"/>
  <c r="CG238" i="2"/>
  <c r="BS239" i="2"/>
  <c r="CE239" i="2"/>
  <c r="C241" i="2"/>
  <c r="CD241" i="2"/>
  <c r="BT241" i="2"/>
  <c r="C243" i="2"/>
  <c r="CD243" i="2"/>
  <c r="BT243" i="2"/>
  <c r="BS245" i="2"/>
  <c r="C245" i="2"/>
  <c r="CC245" i="2"/>
  <c r="BR245" i="2"/>
  <c r="CE245" i="2"/>
  <c r="CB245" i="2"/>
  <c r="CH247" i="2"/>
  <c r="BX247" i="2"/>
  <c r="CG247" i="2"/>
  <c r="BW247" i="2"/>
  <c r="BV247" i="2"/>
  <c r="CI247" i="2"/>
  <c r="CE270" i="2"/>
  <c r="BU270" i="2"/>
  <c r="CC270" i="2"/>
  <c r="BS270" i="2"/>
  <c r="C270" i="2"/>
  <c r="BR270" i="2"/>
  <c r="CI272" i="2"/>
  <c r="BY272" i="2"/>
  <c r="CG272" i="2"/>
  <c r="BW272" i="2"/>
  <c r="CH272" i="2"/>
  <c r="BX272" i="2"/>
  <c r="BV272" i="2"/>
  <c r="CE273" i="2"/>
  <c r="BU273" i="2"/>
  <c r="CC273" i="2"/>
  <c r="BS273" i="2"/>
  <c r="C273" i="2"/>
  <c r="CB273" i="2"/>
  <c r="BR273" i="2"/>
  <c r="CH278" i="2"/>
  <c r="BX278" i="2"/>
  <c r="CF278" i="2"/>
  <c r="BY278" i="2"/>
  <c r="CI278" i="2"/>
  <c r="BV278" i="2"/>
  <c r="CG278" i="2"/>
  <c r="BW278" i="2"/>
  <c r="AP286" i="2"/>
  <c r="BS209" i="2"/>
  <c r="CH226" i="2"/>
  <c r="CD226" i="2"/>
  <c r="BY226" i="2"/>
  <c r="BS226" i="2"/>
  <c r="CJ226" i="2"/>
  <c r="CH228" i="2"/>
  <c r="CD228" i="2"/>
  <c r="BY228" i="2"/>
  <c r="C228" i="2"/>
  <c r="BS228" i="2"/>
  <c r="CJ228" i="2"/>
  <c r="CH230" i="2"/>
  <c r="CD230" i="2"/>
  <c r="BY230" i="2"/>
  <c r="C230" i="2"/>
  <c r="BS230" i="2"/>
  <c r="CJ230" i="2"/>
  <c r="BS236" i="2"/>
  <c r="C237" i="2"/>
  <c r="BT237" i="2"/>
  <c r="CB238" i="2"/>
  <c r="BR238" i="2"/>
  <c r="BU238" i="2"/>
  <c r="CC238" i="2"/>
  <c r="CB241" i="2"/>
  <c r="BR241" i="2"/>
  <c r="CE241" i="2"/>
  <c r="BU241" i="2"/>
  <c r="CB243" i="2"/>
  <c r="BR243" i="2"/>
  <c r="CE243" i="2"/>
  <c r="BU243" i="2"/>
  <c r="CI271" i="2"/>
  <c r="BY271" i="2"/>
  <c r="CG271" i="2"/>
  <c r="BW271" i="2"/>
  <c r="CH271" i="2"/>
  <c r="BX271" i="2"/>
  <c r="CF271" i="2"/>
  <c r="BV271" i="2"/>
  <c r="CD283" i="2"/>
  <c r="BS283" i="2"/>
  <c r="CE283" i="2"/>
  <c r="BR283" i="2"/>
  <c r="CB283" i="2"/>
  <c r="BQ283" i="2"/>
  <c r="AP283" i="2" s="1"/>
  <c r="CC283" i="2"/>
  <c r="BR296" i="2"/>
  <c r="C296" i="2"/>
  <c r="CC299" i="2"/>
  <c r="C299" i="2"/>
  <c r="BR299" i="2"/>
  <c r="BR306" i="2"/>
  <c r="CC306" i="2"/>
  <c r="C306" i="2"/>
  <c r="CF307" i="2"/>
  <c r="BT307" i="2"/>
  <c r="CH307" i="2"/>
  <c r="BV307" i="2"/>
  <c r="CG307" i="2"/>
  <c r="BW307" i="2"/>
  <c r="CE307" i="2"/>
  <c r="BU307" i="2"/>
  <c r="AX314" i="2"/>
  <c r="BQ316" i="2"/>
  <c r="CB316" i="2"/>
  <c r="BQ323" i="2"/>
  <c r="C323" i="2"/>
  <c r="CB323" i="2"/>
  <c r="CH227" i="2"/>
  <c r="CD227" i="2"/>
  <c r="BY227" i="2"/>
  <c r="C227" i="2"/>
  <c r="BS227" i="2"/>
  <c r="CJ227" i="2"/>
  <c r="CH229" i="2"/>
  <c r="CD229" i="2"/>
  <c r="BY229" i="2"/>
  <c r="C229" i="2"/>
  <c r="BS229" i="2"/>
  <c r="CJ229" i="2"/>
  <c r="C234" i="2"/>
  <c r="BT234" i="2"/>
  <c r="CB236" i="2"/>
  <c r="BR236" i="2"/>
  <c r="BU236" i="2"/>
  <c r="CC236" i="2"/>
  <c r="C239" i="2"/>
  <c r="BT239" i="2"/>
  <c r="CB240" i="2"/>
  <c r="BR240" i="2"/>
  <c r="CE240" i="2"/>
  <c r="BU240" i="2"/>
  <c r="CB242" i="2"/>
  <c r="BR242" i="2"/>
  <c r="CE242" i="2"/>
  <c r="BU242" i="2"/>
  <c r="CB244" i="2"/>
  <c r="BR244" i="2"/>
  <c r="CE244" i="2"/>
  <c r="BU244" i="2"/>
  <c r="AY249" i="2"/>
  <c r="C251" i="2"/>
  <c r="CD251" i="2"/>
  <c r="CI253" i="2"/>
  <c r="BY253" i="2"/>
  <c r="CG253" i="2"/>
  <c r="BW253" i="2"/>
  <c r="CH253" i="2"/>
  <c r="BX253" i="2"/>
  <c r="AY253" i="2" s="1"/>
  <c r="CF253" i="2"/>
  <c r="BV253" i="2"/>
  <c r="CI256" i="2"/>
  <c r="BX256" i="2"/>
  <c r="CG256" i="2"/>
  <c r="BV256" i="2"/>
  <c r="AY256" i="2" s="1"/>
  <c r="BY256" i="2"/>
  <c r="CH256" i="2"/>
  <c r="BW256" i="2"/>
  <c r="CB257" i="2"/>
  <c r="CE257" i="2"/>
  <c r="BU257" i="2"/>
  <c r="C257" i="2"/>
  <c r="BR257" i="2"/>
  <c r="CI261" i="2"/>
  <c r="BY261" i="2"/>
  <c r="CG261" i="2"/>
  <c r="BW261" i="2"/>
  <c r="CH261" i="2"/>
  <c r="BX261" i="2"/>
  <c r="CF261" i="2"/>
  <c r="BV261" i="2"/>
  <c r="CE265" i="2"/>
  <c r="BU265" i="2"/>
  <c r="C265" i="2"/>
  <c r="CI266" i="2"/>
  <c r="BW266" i="2"/>
  <c r="CG266" i="2"/>
  <c r="BY266" i="2"/>
  <c r="CF266" i="2"/>
  <c r="BV266" i="2"/>
  <c r="CI267" i="2"/>
  <c r="BY267" i="2"/>
  <c r="CG267" i="2"/>
  <c r="BW267" i="2"/>
  <c r="CH267" i="2"/>
  <c r="BX267" i="2"/>
  <c r="CF267" i="2"/>
  <c r="BV267" i="2"/>
  <c r="CI275" i="2"/>
  <c r="BY275" i="2"/>
  <c r="CG275" i="2"/>
  <c r="BW275" i="2"/>
  <c r="CH275" i="2"/>
  <c r="BX275" i="2"/>
  <c r="CF275" i="2"/>
  <c r="BV275" i="2"/>
  <c r="BR292" i="2"/>
  <c r="C292" i="2"/>
  <c r="CH298" i="2"/>
  <c r="BU298" i="2"/>
  <c r="AW298" i="2" s="1"/>
  <c r="CG298" i="2"/>
  <c r="BT298" i="2"/>
  <c r="CE298" i="2"/>
  <c r="BW298" i="2"/>
  <c r="CF298" i="2"/>
  <c r="BV298" i="2"/>
  <c r="BR302" i="2"/>
  <c r="CC302" i="2"/>
  <c r="C302" i="2"/>
  <c r="CF303" i="2"/>
  <c r="BT303" i="2"/>
  <c r="AW303" i="2" s="1"/>
  <c r="CH303" i="2"/>
  <c r="BV303" i="2"/>
  <c r="CG303" i="2"/>
  <c r="BW303" i="2"/>
  <c r="CE303" i="2"/>
  <c r="BU303" i="2"/>
  <c r="CC337" i="2"/>
  <c r="BQ337" i="2"/>
  <c r="BR337" i="2"/>
  <c r="CB337" i="2"/>
  <c r="CE250" i="2"/>
  <c r="BU250" i="2"/>
  <c r="CC250" i="2"/>
  <c r="CE254" i="2"/>
  <c r="BU254" i="2"/>
  <c r="CC254" i="2"/>
  <c r="BS254" i="2"/>
  <c r="CE262" i="2"/>
  <c r="BU262" i="2"/>
  <c r="CC262" i="2"/>
  <c r="BS262" i="2"/>
  <c r="CE266" i="2"/>
  <c r="BU266" i="2"/>
  <c r="CE268" i="2"/>
  <c r="BU268" i="2"/>
  <c r="CC268" i="2"/>
  <c r="BS268" i="2"/>
  <c r="CE272" i="2"/>
  <c r="BU272" i="2"/>
  <c r="CC272" i="2"/>
  <c r="BS272" i="2"/>
  <c r="BU276" i="2"/>
  <c r="CC276" i="2"/>
  <c r="BS276" i="2"/>
  <c r="CH277" i="2"/>
  <c r="BX277" i="2"/>
  <c r="CF277" i="2"/>
  <c r="BY277" i="2"/>
  <c r="CI277" i="2"/>
  <c r="BV277" i="2"/>
  <c r="CD284" i="2"/>
  <c r="BS284" i="2"/>
  <c r="CB284" i="2"/>
  <c r="CE284" i="2"/>
  <c r="BR284" i="2"/>
  <c r="AP284" i="2" s="1"/>
  <c r="BT284" i="2"/>
  <c r="CD286" i="2"/>
  <c r="BS286" i="2"/>
  <c r="CB286" i="2"/>
  <c r="CE286" i="2"/>
  <c r="BR286" i="2"/>
  <c r="BT286" i="2"/>
  <c r="AW294" i="2"/>
  <c r="CC300" i="2"/>
  <c r="BR300" i="2"/>
  <c r="C300" i="2"/>
  <c r="BQ320" i="2"/>
  <c r="CB320" i="2"/>
  <c r="C320" i="2"/>
  <c r="CE329" i="2"/>
  <c r="BT329" i="2"/>
  <c r="AL329" i="2" s="1"/>
  <c r="BS329" i="2"/>
  <c r="CD329" i="2"/>
  <c r="CE331" i="2"/>
  <c r="BT331" i="2"/>
  <c r="AL331" i="2" s="1"/>
  <c r="BS331" i="2"/>
  <c r="CD331" i="2"/>
  <c r="BR346" i="2"/>
  <c r="CC346" i="2"/>
  <c r="BQ346" i="2"/>
  <c r="CB346" i="2"/>
  <c r="BT246" i="2"/>
  <c r="AY246" i="2" s="1"/>
  <c r="BT247" i="2"/>
  <c r="AY247" i="2" s="1"/>
  <c r="BT248" i="2"/>
  <c r="CE249" i="2"/>
  <c r="BU249" i="2"/>
  <c r="CC249" i="2"/>
  <c r="BR250" i="2"/>
  <c r="CE253" i="2"/>
  <c r="BU253" i="2"/>
  <c r="CC253" i="2"/>
  <c r="BS253" i="2"/>
  <c r="BR254" i="2"/>
  <c r="CB254" i="2"/>
  <c r="CE256" i="2"/>
  <c r="CB256" i="2"/>
  <c r="CE258" i="2"/>
  <c r="CB258" i="2"/>
  <c r="CE261" i="2"/>
  <c r="BU261" i="2"/>
  <c r="CC261" i="2"/>
  <c r="BS261" i="2"/>
  <c r="AY261" i="2" s="1"/>
  <c r="BR262" i="2"/>
  <c r="AY262" i="2" s="1"/>
  <c r="CB262" i="2"/>
  <c r="AY266" i="2"/>
  <c r="CE267" i="2"/>
  <c r="BU267" i="2"/>
  <c r="CC267" i="2"/>
  <c r="BS267" i="2"/>
  <c r="AY267" i="2" s="1"/>
  <c r="BR268" i="2"/>
  <c r="CB268" i="2"/>
  <c r="CE271" i="2"/>
  <c r="BU271" i="2"/>
  <c r="CC271" i="2"/>
  <c r="BS271" i="2"/>
  <c r="AY271" i="2" s="1"/>
  <c r="BR272" i="2"/>
  <c r="CB272" i="2"/>
  <c r="CE275" i="2"/>
  <c r="BU275" i="2"/>
  <c r="AY275" i="2" s="1"/>
  <c r="CC275" i="2"/>
  <c r="BS275" i="2"/>
  <c r="BR276" i="2"/>
  <c r="CB276" i="2"/>
  <c r="CC284" i="2"/>
  <c r="CC286" i="2"/>
  <c r="CC295" i="2"/>
  <c r="C295" i="2"/>
  <c r="BR344" i="2"/>
  <c r="CC344" i="2"/>
  <c r="BQ344" i="2"/>
  <c r="AN344" i="2" s="1"/>
  <c r="CB344" i="2"/>
  <c r="BR348" i="2"/>
  <c r="CC348" i="2"/>
  <c r="BQ348" i="2"/>
  <c r="AN348" i="2" s="1"/>
  <c r="CB348" i="2"/>
  <c r="CH304" i="2"/>
  <c r="BV304" i="2"/>
  <c r="CF304" i="2"/>
  <c r="BT304" i="2"/>
  <c r="CG304" i="2"/>
  <c r="BW304" i="2"/>
  <c r="CE304" i="2"/>
  <c r="AW307" i="2"/>
  <c r="CH308" i="2"/>
  <c r="BV308" i="2"/>
  <c r="CF308" i="2"/>
  <c r="BT308" i="2"/>
  <c r="CG308" i="2"/>
  <c r="BW308" i="2"/>
  <c r="CE308" i="2"/>
  <c r="CD314" i="2"/>
  <c r="BT314" i="2"/>
  <c r="CF314" i="2"/>
  <c r="BU314" i="2"/>
  <c r="CE314" i="2"/>
  <c r="BV314" i="2"/>
  <c r="CG321" i="2"/>
  <c r="BT321" i="2"/>
  <c r="CF321" i="2"/>
  <c r="BV321" i="2"/>
  <c r="CD321" i="2"/>
  <c r="BS321" i="2"/>
  <c r="CE321" i="2"/>
  <c r="BU321" i="2"/>
  <c r="BR350" i="2"/>
  <c r="CC350" i="2"/>
  <c r="BQ350" i="2"/>
  <c r="CB350" i="2"/>
  <c r="BR351" i="2"/>
  <c r="CC351" i="2"/>
  <c r="CB351" i="2"/>
  <c r="BQ351" i="2"/>
  <c r="AN351" i="2" s="1"/>
  <c r="BR359" i="2"/>
  <c r="CC359" i="2"/>
  <c r="BQ359" i="2"/>
  <c r="CB359" i="2"/>
  <c r="CD277" i="2"/>
  <c r="BT277" i="2"/>
  <c r="AY277" i="2" s="1"/>
  <c r="CD278" i="2"/>
  <c r="BT278" i="2"/>
  <c r="AY278" i="2" s="1"/>
  <c r="BR301" i="2"/>
  <c r="CC301" i="2"/>
  <c r="C301" i="2"/>
  <c r="BR305" i="2"/>
  <c r="CC305" i="2"/>
  <c r="C305" i="2"/>
  <c r="CC309" i="2"/>
  <c r="BR309" i="2"/>
  <c r="C309" i="2"/>
  <c r="BQ317" i="2"/>
  <c r="CB317" i="2"/>
  <c r="CG322" i="2"/>
  <c r="BT322" i="2"/>
  <c r="CF322" i="2"/>
  <c r="BV322" i="2"/>
  <c r="CD322" i="2"/>
  <c r="BS322" i="2"/>
  <c r="AX322" i="2" s="1"/>
  <c r="CE322" i="2"/>
  <c r="BU322" i="2"/>
  <c r="BQ324" i="2"/>
  <c r="CB324" i="2"/>
  <c r="C324" i="2"/>
  <c r="AN345" i="2"/>
  <c r="BR357" i="2"/>
  <c r="CC357" i="2"/>
  <c r="BQ357" i="2"/>
  <c r="AP357" i="2" s="1"/>
  <c r="CB357" i="2"/>
  <c r="BW293" i="2"/>
  <c r="CF293" i="2"/>
  <c r="BW297" i="2"/>
  <c r="CF297" i="2"/>
  <c r="CC342" i="2"/>
  <c r="BR342" i="2"/>
  <c r="AN342" i="2" s="1"/>
  <c r="BR347" i="2"/>
  <c r="CC347" i="2"/>
  <c r="CB347" i="2"/>
  <c r="AP358" i="2"/>
  <c r="BT293" i="2"/>
  <c r="BT297" i="2"/>
  <c r="AW297" i="2" s="1"/>
  <c r="AW304" i="2"/>
  <c r="AW308" i="2"/>
  <c r="AX321" i="2"/>
  <c r="BR330" i="2"/>
  <c r="C330" i="2"/>
  <c r="CC330" i="2"/>
  <c r="CE336" i="2"/>
  <c r="BT336" i="2"/>
  <c r="B336" i="2"/>
  <c r="BR343" i="2"/>
  <c r="AN343" i="2" s="1"/>
  <c r="CC343" i="2"/>
  <c r="CB343" i="2"/>
  <c r="BQ347" i="2"/>
  <c r="AN347" i="2" s="1"/>
  <c r="CE337" i="2"/>
  <c r="BT337" i="2"/>
  <c r="BR345" i="2"/>
  <c r="CC345" i="2"/>
  <c r="CB345" i="2"/>
  <c r="BR349" i="2"/>
  <c r="AN349" i="2" s="1"/>
  <c r="CC349" i="2"/>
  <c r="CB349" i="2"/>
  <c r="BR358" i="2"/>
  <c r="CC358" i="2"/>
  <c r="CB358" i="2"/>
  <c r="C315" i="2"/>
  <c r="CC315" i="2"/>
  <c r="C316" i="2"/>
  <c r="CC316" i="2"/>
  <c r="C317" i="2"/>
  <c r="CC317" i="2"/>
  <c r="C318" i="2"/>
  <c r="CC318" i="2"/>
  <c r="CC319" i="2"/>
  <c r="C319" i="2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AX245" i="1"/>
  <c r="AW245" i="1"/>
  <c r="AV245" i="1"/>
  <c r="AU245" i="1"/>
  <c r="AT245" i="1"/>
  <c r="AS245" i="1"/>
  <c r="CD245" i="1" s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F31" i="1"/>
  <c r="E31" i="1"/>
  <c r="D31" i="1"/>
  <c r="C31" i="1"/>
  <c r="F30" i="1"/>
  <c r="E30" i="1"/>
  <c r="D30" i="1"/>
  <c r="C30" i="1"/>
  <c r="F29" i="1"/>
  <c r="E29" i="1"/>
  <c r="D29" i="1"/>
  <c r="C29" i="1"/>
  <c r="F28" i="1"/>
  <c r="E28" i="1"/>
  <c r="D28" i="1"/>
  <c r="C28" i="1"/>
  <c r="F27" i="1"/>
  <c r="E27" i="1"/>
  <c r="D27" i="1"/>
  <c r="C27" i="1"/>
  <c r="F26" i="1"/>
  <c r="E26" i="1"/>
  <c r="D26" i="1"/>
  <c r="C26" i="1"/>
  <c r="F25" i="1"/>
  <c r="E25" i="1"/>
  <c r="D25" i="1"/>
  <c r="C25" i="1"/>
  <c r="F24" i="1"/>
  <c r="E24" i="1"/>
  <c r="D24" i="1"/>
  <c r="C24" i="1"/>
  <c r="F23" i="1"/>
  <c r="E23" i="1"/>
  <c r="D23" i="1"/>
  <c r="C23" i="1"/>
  <c r="F22" i="1"/>
  <c r="E22" i="1"/>
  <c r="D22" i="1"/>
  <c r="C22" i="1"/>
  <c r="F21" i="1"/>
  <c r="E21" i="1"/>
  <c r="D21" i="1"/>
  <c r="C21" i="1"/>
  <c r="F20" i="1"/>
  <c r="E20" i="1"/>
  <c r="D20" i="1"/>
  <c r="C20" i="1"/>
  <c r="F19" i="1"/>
  <c r="E19" i="1"/>
  <c r="D19" i="1"/>
  <c r="C19" i="1"/>
  <c r="F18" i="1"/>
  <c r="E18" i="1"/>
  <c r="D18" i="1"/>
  <c r="C18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67" i="1"/>
  <c r="B366" i="1"/>
  <c r="B365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E360" i="1" s="1"/>
  <c r="F360" i="1"/>
  <c r="D360" i="1"/>
  <c r="C360" i="1" s="1"/>
  <c r="CC359" i="1"/>
  <c r="E359" i="1"/>
  <c r="D359" i="1"/>
  <c r="C359" i="1"/>
  <c r="CB359" i="1" s="1"/>
  <c r="E358" i="1"/>
  <c r="D358" i="1"/>
  <c r="C358" i="1" s="1"/>
  <c r="E357" i="1"/>
  <c r="D357" i="1"/>
  <c r="C357" i="1"/>
  <c r="CB357" i="1" s="1"/>
  <c r="E351" i="1"/>
  <c r="D351" i="1"/>
  <c r="C351" i="1" s="1"/>
  <c r="CC350" i="1"/>
  <c r="E350" i="1"/>
  <c r="D350" i="1"/>
  <c r="C350" i="1"/>
  <c r="CB350" i="1" s="1"/>
  <c r="E349" i="1"/>
  <c r="D349" i="1"/>
  <c r="C349" i="1" s="1"/>
  <c r="E348" i="1"/>
  <c r="D348" i="1"/>
  <c r="C348" i="1"/>
  <c r="CB348" i="1" s="1"/>
  <c r="E347" i="1"/>
  <c r="D347" i="1"/>
  <c r="C347" i="1" s="1"/>
  <c r="CC346" i="1"/>
  <c r="E346" i="1"/>
  <c r="D346" i="1"/>
  <c r="C346" i="1"/>
  <c r="CB346" i="1" s="1"/>
  <c r="E345" i="1"/>
  <c r="D345" i="1"/>
  <c r="C345" i="1" s="1"/>
  <c r="E344" i="1"/>
  <c r="D344" i="1"/>
  <c r="C344" i="1"/>
  <c r="CB344" i="1" s="1"/>
  <c r="E343" i="1"/>
  <c r="D343" i="1"/>
  <c r="C343" i="1" s="1"/>
  <c r="CC342" i="1"/>
  <c r="E342" i="1"/>
  <c r="D342" i="1"/>
  <c r="C342" i="1"/>
  <c r="CB342" i="1" s="1"/>
  <c r="BV337" i="1"/>
  <c r="D337" i="1"/>
  <c r="CF337" i="1" s="1"/>
  <c r="C337" i="1"/>
  <c r="CG337" i="1" s="1"/>
  <c r="B337" i="1"/>
  <c r="CD337" i="1" s="1"/>
  <c r="BV336" i="1"/>
  <c r="D336" i="1"/>
  <c r="CF336" i="1" s="1"/>
  <c r="C336" i="1"/>
  <c r="CG336" i="1" s="1"/>
  <c r="B336" i="1"/>
  <c r="BT336" i="1" s="1"/>
  <c r="E286" i="1"/>
  <c r="D286" i="1"/>
  <c r="C286" i="1" s="1"/>
  <c r="E285" i="1"/>
  <c r="D285" i="1"/>
  <c r="C285" i="1"/>
  <c r="E284" i="1"/>
  <c r="D284" i="1"/>
  <c r="C284" i="1" s="1"/>
  <c r="E283" i="1"/>
  <c r="C283" i="1" s="1"/>
  <c r="D283" i="1"/>
  <c r="E180" i="1"/>
  <c r="D180" i="1"/>
  <c r="C180" i="1" s="1"/>
  <c r="E179" i="1"/>
  <c r="D179" i="1"/>
  <c r="C179" i="1" s="1"/>
  <c r="E178" i="1"/>
  <c r="D178" i="1"/>
  <c r="C178" i="1" s="1"/>
  <c r="E177" i="1"/>
  <c r="D177" i="1"/>
  <c r="C177" i="1" s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5" i="1"/>
  <c r="C175" i="1" s="1"/>
  <c r="D175" i="1"/>
  <c r="E174" i="1"/>
  <c r="C174" i="1" s="1"/>
  <c r="D174" i="1"/>
  <c r="E173" i="1"/>
  <c r="C173" i="1" s="1"/>
  <c r="D173" i="1"/>
  <c r="D176" i="1" s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7" i="1"/>
  <c r="C167" i="1" s="1"/>
  <c r="D167" i="1"/>
  <c r="E166" i="1"/>
  <c r="C166" i="1" s="1"/>
  <c r="D166" i="1"/>
  <c r="E165" i="1"/>
  <c r="C165" i="1" s="1"/>
  <c r="D165" i="1"/>
  <c r="E164" i="1"/>
  <c r="C164" i="1" s="1"/>
  <c r="D164" i="1"/>
  <c r="D168" i="1" s="1"/>
  <c r="R163" i="1"/>
  <c r="R169" i="1" s="1"/>
  <c r="Q163" i="1"/>
  <c r="Q169" i="1" s="1"/>
  <c r="P163" i="1"/>
  <c r="P169" i="1" s="1"/>
  <c r="O163" i="1"/>
  <c r="O169" i="1" s="1"/>
  <c r="N163" i="1"/>
  <c r="N169" i="1" s="1"/>
  <c r="M163" i="1"/>
  <c r="M169" i="1" s="1"/>
  <c r="L163" i="1"/>
  <c r="L169" i="1" s="1"/>
  <c r="K163" i="1"/>
  <c r="K169" i="1" s="1"/>
  <c r="J163" i="1"/>
  <c r="J169" i="1" s="1"/>
  <c r="I163" i="1"/>
  <c r="I169" i="1" s="1"/>
  <c r="H163" i="1"/>
  <c r="H169" i="1" s="1"/>
  <c r="G163" i="1"/>
  <c r="G169" i="1" s="1"/>
  <c r="F163" i="1"/>
  <c r="F169" i="1" s="1"/>
  <c r="E162" i="1"/>
  <c r="C162" i="1" s="1"/>
  <c r="D162" i="1"/>
  <c r="E161" i="1"/>
  <c r="C161" i="1" s="1"/>
  <c r="D161" i="1"/>
  <c r="E160" i="1"/>
  <c r="C160" i="1" s="1"/>
  <c r="D160" i="1"/>
  <c r="D163" i="1" s="1"/>
  <c r="D169" i="1" s="1"/>
  <c r="N156" i="1"/>
  <c r="J156" i="1"/>
  <c r="F156" i="1"/>
  <c r="O155" i="1"/>
  <c r="O156" i="1" s="1"/>
  <c r="N155" i="1"/>
  <c r="M155" i="1"/>
  <c r="L155" i="1"/>
  <c r="K155" i="1"/>
  <c r="K156" i="1" s="1"/>
  <c r="J155" i="1"/>
  <c r="I155" i="1"/>
  <c r="H155" i="1"/>
  <c r="G155" i="1"/>
  <c r="G156" i="1" s="1"/>
  <c r="F155" i="1"/>
  <c r="E154" i="1"/>
  <c r="D154" i="1"/>
  <c r="C154" i="1"/>
  <c r="CC154" i="1" s="1"/>
  <c r="E153" i="1"/>
  <c r="D153" i="1"/>
  <c r="C153" i="1"/>
  <c r="CC153" i="1" s="1"/>
  <c r="E152" i="1"/>
  <c r="D152" i="1"/>
  <c r="C152" i="1"/>
  <c r="CC152" i="1" s="1"/>
  <c r="E151" i="1"/>
  <c r="E155" i="1" s="1"/>
  <c r="D151" i="1"/>
  <c r="D155" i="1" s="1"/>
  <c r="C151" i="1"/>
  <c r="CC151" i="1" s="1"/>
  <c r="O150" i="1"/>
  <c r="N150" i="1"/>
  <c r="M150" i="1"/>
  <c r="M156" i="1" s="1"/>
  <c r="L150" i="1"/>
  <c r="L156" i="1" s="1"/>
  <c r="K150" i="1"/>
  <c r="J150" i="1"/>
  <c r="I150" i="1"/>
  <c r="I156" i="1" s="1"/>
  <c r="H150" i="1"/>
  <c r="H156" i="1" s="1"/>
  <c r="G150" i="1"/>
  <c r="F150" i="1"/>
  <c r="E149" i="1"/>
  <c r="D149" i="1"/>
  <c r="C149" i="1" s="1"/>
  <c r="E148" i="1"/>
  <c r="D148" i="1"/>
  <c r="C148" i="1" s="1"/>
  <c r="E147" i="1"/>
  <c r="E150" i="1" s="1"/>
  <c r="E156" i="1" s="1"/>
  <c r="D147" i="1"/>
  <c r="C147" i="1" s="1"/>
  <c r="E143" i="1"/>
  <c r="D143" i="1"/>
  <c r="C143" i="1" s="1"/>
  <c r="E142" i="1"/>
  <c r="D142" i="1"/>
  <c r="C142" i="1" s="1"/>
  <c r="E141" i="1"/>
  <c r="D141" i="1"/>
  <c r="C141" i="1" s="1"/>
  <c r="E140" i="1"/>
  <c r="D140" i="1"/>
  <c r="C140" i="1" s="1"/>
  <c r="E139" i="1"/>
  <c r="D139" i="1"/>
  <c r="C139" i="1" s="1"/>
  <c r="E134" i="1"/>
  <c r="D134" i="1"/>
  <c r="C134" i="1" s="1"/>
  <c r="E133" i="1"/>
  <c r="D133" i="1"/>
  <c r="C133" i="1" s="1"/>
  <c r="E132" i="1"/>
  <c r="D132" i="1"/>
  <c r="C132" i="1" s="1"/>
  <c r="E131" i="1"/>
  <c r="D131" i="1"/>
  <c r="C131" i="1" s="1"/>
  <c r="E130" i="1"/>
  <c r="D130" i="1"/>
  <c r="C130" i="1" s="1"/>
  <c r="E129" i="1"/>
  <c r="D129" i="1"/>
  <c r="C129" i="1" s="1"/>
  <c r="E128" i="1"/>
  <c r="D128" i="1"/>
  <c r="C128" i="1" s="1"/>
  <c r="E127" i="1"/>
  <c r="D127" i="1"/>
  <c r="C127" i="1" s="1"/>
  <c r="E122" i="1"/>
  <c r="D122" i="1"/>
  <c r="C122" i="1" s="1"/>
  <c r="E121" i="1"/>
  <c r="D121" i="1"/>
  <c r="C121" i="1" s="1"/>
  <c r="E120" i="1"/>
  <c r="D120" i="1"/>
  <c r="C120" i="1" s="1"/>
  <c r="E119" i="1"/>
  <c r="D119" i="1"/>
  <c r="C119" i="1" s="1"/>
  <c r="E118" i="1"/>
  <c r="D118" i="1"/>
  <c r="C118" i="1" s="1"/>
  <c r="E117" i="1"/>
  <c r="D117" i="1"/>
  <c r="C117" i="1" s="1"/>
  <c r="E116" i="1"/>
  <c r="D116" i="1"/>
  <c r="C116" i="1" s="1"/>
  <c r="E115" i="1"/>
  <c r="D115" i="1"/>
  <c r="C115" i="1" s="1"/>
  <c r="E114" i="1"/>
  <c r="D114" i="1"/>
  <c r="C114" i="1" s="1"/>
  <c r="E109" i="1"/>
  <c r="D109" i="1"/>
  <c r="C109" i="1"/>
  <c r="E108" i="1"/>
  <c r="D108" i="1"/>
  <c r="C108" i="1" s="1"/>
  <c r="E107" i="1"/>
  <c r="C107" i="1" s="1"/>
  <c r="D107" i="1"/>
  <c r="M106" i="1"/>
  <c r="L106" i="1"/>
  <c r="K106" i="1"/>
  <c r="J106" i="1"/>
  <c r="I106" i="1"/>
  <c r="H106" i="1"/>
  <c r="D106" i="1" s="1"/>
  <c r="C106" i="1" s="1"/>
  <c r="G106" i="1"/>
  <c r="F106" i="1"/>
  <c r="E106" i="1"/>
  <c r="E101" i="1"/>
  <c r="D101" i="1"/>
  <c r="C101" i="1" s="1"/>
  <c r="E100" i="1"/>
  <c r="D100" i="1"/>
  <c r="C100" i="1" s="1"/>
  <c r="E99" i="1"/>
  <c r="D99" i="1"/>
  <c r="C99" i="1" s="1"/>
  <c r="E98" i="1"/>
  <c r="D98" i="1"/>
  <c r="C98" i="1" s="1"/>
  <c r="E93" i="1"/>
  <c r="D93" i="1"/>
  <c r="C93" i="1" s="1"/>
  <c r="E92" i="1"/>
  <c r="D92" i="1"/>
  <c r="C92" i="1" s="1"/>
  <c r="E91" i="1"/>
  <c r="D91" i="1"/>
  <c r="C91" i="1" s="1"/>
  <c r="E90" i="1"/>
  <c r="D90" i="1"/>
  <c r="C90" i="1" s="1"/>
  <c r="C85" i="1"/>
  <c r="C79" i="1"/>
  <c r="BR79" i="1" s="1"/>
  <c r="BQ78" i="1"/>
  <c r="C78" i="1"/>
  <c r="CC78" i="1" s="1"/>
  <c r="C77" i="1"/>
  <c r="BR77" i="1" s="1"/>
  <c r="BQ76" i="1"/>
  <c r="C76" i="1"/>
  <c r="CC76" i="1" s="1"/>
  <c r="C75" i="1"/>
  <c r="BR75" i="1" s="1"/>
  <c r="BQ74" i="1"/>
  <c r="C74" i="1"/>
  <c r="CC74" i="1" s="1"/>
  <c r="C73" i="1"/>
  <c r="BR73" i="1" s="1"/>
  <c r="BQ72" i="1"/>
  <c r="C72" i="1"/>
  <c r="CC72" i="1" s="1"/>
  <c r="C71" i="1"/>
  <c r="BR71" i="1" s="1"/>
  <c r="BQ70" i="1"/>
  <c r="C70" i="1"/>
  <c r="CC70" i="1" s="1"/>
  <c r="C69" i="1"/>
  <c r="BR69" i="1" s="1"/>
  <c r="BQ68" i="1"/>
  <c r="C68" i="1"/>
  <c r="CC68" i="1" s="1"/>
  <c r="C67" i="1"/>
  <c r="BR67" i="1" s="1"/>
  <c r="BQ66" i="1"/>
  <c r="C66" i="1"/>
  <c r="CC66" i="1" s="1"/>
  <c r="C65" i="1"/>
  <c r="BR65" i="1" s="1"/>
  <c r="BQ64" i="1"/>
  <c r="C64" i="1"/>
  <c r="CC64" i="1" s="1"/>
  <c r="C63" i="1"/>
  <c r="BR63" i="1" s="1"/>
  <c r="BQ62" i="1"/>
  <c r="C62" i="1"/>
  <c r="CC62" i="1" s="1"/>
  <c r="C61" i="1"/>
  <c r="BR61" i="1" s="1"/>
  <c r="BQ60" i="1"/>
  <c r="C60" i="1"/>
  <c r="CC60" i="1" s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C59" i="1" s="1"/>
  <c r="D59" i="1"/>
  <c r="CE55" i="1"/>
  <c r="BU55" i="1"/>
  <c r="BQ55" i="1"/>
  <c r="C55" i="1"/>
  <c r="CD55" i="1" s="1"/>
  <c r="CE54" i="1"/>
  <c r="BU54" i="1"/>
  <c r="BQ54" i="1"/>
  <c r="C54" i="1"/>
  <c r="CD54" i="1" s="1"/>
  <c r="CE53" i="1"/>
  <c r="BU53" i="1"/>
  <c r="BQ53" i="1"/>
  <c r="C53" i="1"/>
  <c r="CD53" i="1" s="1"/>
  <c r="CE52" i="1"/>
  <c r="BU52" i="1"/>
  <c r="BQ52" i="1"/>
  <c r="C52" i="1"/>
  <c r="CD52" i="1" s="1"/>
  <c r="CE51" i="1"/>
  <c r="BU51" i="1"/>
  <c r="BQ51" i="1"/>
  <c r="C51" i="1"/>
  <c r="CD51" i="1" s="1"/>
  <c r="CE50" i="1"/>
  <c r="BU50" i="1"/>
  <c r="BQ50" i="1"/>
  <c r="C50" i="1"/>
  <c r="CD50" i="1" s="1"/>
  <c r="CE49" i="1"/>
  <c r="BU49" i="1"/>
  <c r="BQ49" i="1"/>
  <c r="C49" i="1"/>
  <c r="CD49" i="1" s="1"/>
  <c r="CE48" i="1"/>
  <c r="BU48" i="1"/>
  <c r="BQ48" i="1"/>
  <c r="C48" i="1"/>
  <c r="CD48" i="1" s="1"/>
  <c r="CE47" i="1"/>
  <c r="BU47" i="1"/>
  <c r="BQ47" i="1"/>
  <c r="C47" i="1"/>
  <c r="CD47" i="1" s="1"/>
  <c r="CE46" i="1"/>
  <c r="BU46" i="1"/>
  <c r="BQ46" i="1"/>
  <c r="C46" i="1"/>
  <c r="CD46" i="1" s="1"/>
  <c r="CE45" i="1"/>
  <c r="BU45" i="1"/>
  <c r="BQ45" i="1"/>
  <c r="C45" i="1"/>
  <c r="CD45" i="1" s="1"/>
  <c r="CE44" i="1"/>
  <c r="BU44" i="1"/>
  <c r="BQ44" i="1"/>
  <c r="C44" i="1"/>
  <c r="CD44" i="1" s="1"/>
  <c r="CE43" i="1"/>
  <c r="BU43" i="1"/>
  <c r="BQ43" i="1"/>
  <c r="C43" i="1"/>
  <c r="CD43" i="1" s="1"/>
  <c r="CE42" i="1"/>
  <c r="BU42" i="1"/>
  <c r="BQ42" i="1"/>
  <c r="C42" i="1"/>
  <c r="CD42" i="1" s="1"/>
  <c r="CE41" i="1"/>
  <c r="BU41" i="1"/>
  <c r="BQ41" i="1"/>
  <c r="C41" i="1"/>
  <c r="CD41" i="1" s="1"/>
  <c r="CE40" i="1"/>
  <c r="BU40" i="1"/>
  <c r="BQ40" i="1"/>
  <c r="C40" i="1"/>
  <c r="CD40" i="1" s="1"/>
  <c r="CE39" i="1"/>
  <c r="BU39" i="1"/>
  <c r="BQ39" i="1"/>
  <c r="C39" i="1"/>
  <c r="CD39" i="1" s="1"/>
  <c r="CE38" i="1"/>
  <c r="BU38" i="1"/>
  <c r="BQ38" i="1"/>
  <c r="C38" i="1"/>
  <c r="CD38" i="1" s="1"/>
  <c r="CE37" i="1"/>
  <c r="BU37" i="1"/>
  <c r="BQ37" i="1"/>
  <c r="C37" i="1"/>
  <c r="CD37" i="1" s="1"/>
  <c r="CE36" i="1"/>
  <c r="BU36" i="1"/>
  <c r="BQ36" i="1"/>
  <c r="C36" i="1"/>
  <c r="CD36" i="1" s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 s="1"/>
  <c r="CF14" i="1"/>
  <c r="CD14" i="1"/>
  <c r="CB14" i="1"/>
  <c r="BT14" i="1"/>
  <c r="BR14" i="1"/>
  <c r="C14" i="1"/>
  <c r="CE14" i="1" s="1"/>
  <c r="CF13" i="1"/>
  <c r="CD13" i="1"/>
  <c r="CB13" i="1"/>
  <c r="BT13" i="1"/>
  <c r="BR13" i="1"/>
  <c r="C13" i="1"/>
  <c r="CE13" i="1" s="1"/>
  <c r="CF12" i="1"/>
  <c r="CD12" i="1"/>
  <c r="CB12" i="1"/>
  <c r="BT12" i="1"/>
  <c r="BR12" i="1"/>
  <c r="C12" i="1"/>
  <c r="CE12" i="1" s="1"/>
  <c r="CF11" i="1"/>
  <c r="CD11" i="1"/>
  <c r="CB11" i="1"/>
  <c r="BT11" i="1"/>
  <c r="BR11" i="1"/>
  <c r="C11" i="1"/>
  <c r="A5" i="1"/>
  <c r="A4" i="1"/>
  <c r="A3" i="1"/>
  <c r="A2" i="1"/>
  <c r="E192" i="1" l="1"/>
  <c r="CC192" i="1" s="1"/>
  <c r="E193" i="1"/>
  <c r="E213" i="1"/>
  <c r="CI213" i="1" s="1"/>
  <c r="E222" i="1"/>
  <c r="BX222" i="1" s="1"/>
  <c r="E223" i="1"/>
  <c r="D237" i="1"/>
  <c r="D243" i="1"/>
  <c r="BT243" i="1" s="1"/>
  <c r="E252" i="1"/>
  <c r="CE252" i="1" s="1"/>
  <c r="E254" i="1"/>
  <c r="CB254" i="1" s="1"/>
  <c r="D255" i="1"/>
  <c r="D257" i="1"/>
  <c r="BT257" i="1" s="1"/>
  <c r="D259" i="1"/>
  <c r="CD259" i="1" s="1"/>
  <c r="E266" i="1"/>
  <c r="E272" i="1"/>
  <c r="CB272" i="1" s="1"/>
  <c r="E297" i="1"/>
  <c r="CC297" i="1" s="1"/>
  <c r="E301" i="1"/>
  <c r="BR301" i="1" s="1"/>
  <c r="D302" i="1"/>
  <c r="D304" i="1"/>
  <c r="BS304" i="1" s="1"/>
  <c r="D306" i="1"/>
  <c r="CD306" i="1" s="1"/>
  <c r="D308" i="1"/>
  <c r="CD308" i="1" s="1"/>
  <c r="D323" i="1"/>
  <c r="E293" i="1"/>
  <c r="CC293" i="1" s="1"/>
  <c r="E210" i="1"/>
  <c r="CI210" i="1" s="1"/>
  <c r="BS29" i="1"/>
  <c r="CB18" i="1"/>
  <c r="BQ20" i="1"/>
  <c r="BQ22" i="1"/>
  <c r="CB25" i="1"/>
  <c r="BQ28" i="1"/>
  <c r="BQ30" i="1"/>
  <c r="CD237" i="1"/>
  <c r="CB308" i="1"/>
  <c r="BR23" i="1"/>
  <c r="BR24" i="1"/>
  <c r="BR31" i="1"/>
  <c r="D191" i="1"/>
  <c r="CD191" i="1" s="1"/>
  <c r="D200" i="1"/>
  <c r="BS200" i="1" s="1"/>
  <c r="D209" i="1"/>
  <c r="BW209" i="1" s="1"/>
  <c r="D217" i="1"/>
  <c r="BY217" i="1" s="1"/>
  <c r="D219" i="1"/>
  <c r="BW219" i="1" s="1"/>
  <c r="D234" i="1"/>
  <c r="CD234" i="1" s="1"/>
  <c r="D236" i="1"/>
  <c r="CD236" i="1" s="1"/>
  <c r="E239" i="1"/>
  <c r="BU239" i="1" s="1"/>
  <c r="E243" i="1"/>
  <c r="BU243" i="1" s="1"/>
  <c r="D244" i="1"/>
  <c r="CD244" i="1" s="1"/>
  <c r="E247" i="1"/>
  <c r="BR247" i="1" s="1"/>
  <c r="D248" i="1"/>
  <c r="CD248" i="1" s="1"/>
  <c r="E251" i="1"/>
  <c r="BR251" i="1" s="1"/>
  <c r="D252" i="1"/>
  <c r="E253" i="1"/>
  <c r="BR253" i="1" s="1"/>
  <c r="E255" i="1"/>
  <c r="BR255" i="1" s="1"/>
  <c r="D256" i="1"/>
  <c r="CD256" i="1" s="1"/>
  <c r="E257" i="1"/>
  <c r="CB257" i="1" s="1"/>
  <c r="E259" i="1"/>
  <c r="E261" i="1"/>
  <c r="BR261" i="1" s="1"/>
  <c r="E263" i="1"/>
  <c r="BR263" i="1" s="1"/>
  <c r="D264" i="1"/>
  <c r="CD264" i="1" s="1"/>
  <c r="E267" i="1"/>
  <c r="CC267" i="1" s="1"/>
  <c r="D268" i="1"/>
  <c r="BT268" i="1" s="1"/>
  <c r="E271" i="1"/>
  <c r="BR271" i="1" s="1"/>
  <c r="D272" i="1"/>
  <c r="BT272" i="1" s="1"/>
  <c r="E275" i="1"/>
  <c r="CC275" i="1" s="1"/>
  <c r="D276" i="1"/>
  <c r="BT276" i="1" s="1"/>
  <c r="D278" i="1"/>
  <c r="CD278" i="1" s="1"/>
  <c r="E294" i="1"/>
  <c r="CC294" i="1" s="1"/>
  <c r="E296" i="1"/>
  <c r="C296" i="1" s="1"/>
  <c r="CG296" i="1" s="1"/>
  <c r="E300" i="1"/>
  <c r="CC300" i="1" s="1"/>
  <c r="D303" i="1"/>
  <c r="BS303" i="1" s="1"/>
  <c r="E304" i="1"/>
  <c r="CC304" i="1" s="1"/>
  <c r="D307" i="1"/>
  <c r="BS307" i="1" s="1"/>
  <c r="E308" i="1"/>
  <c r="CC308" i="1" s="1"/>
  <c r="E314" i="1"/>
  <c r="CB314" i="1" s="1"/>
  <c r="E316" i="1"/>
  <c r="BQ316" i="1" s="1"/>
  <c r="E318" i="1"/>
  <c r="CB318" i="1" s="1"/>
  <c r="E321" i="1"/>
  <c r="CB321" i="1" s="1"/>
  <c r="E322" i="1"/>
  <c r="BQ322" i="1" s="1"/>
  <c r="E329" i="1"/>
  <c r="BQ329" i="1" s="1"/>
  <c r="BS21" i="1"/>
  <c r="CD26" i="1"/>
  <c r="D239" i="1"/>
  <c r="CD239" i="1" s="1"/>
  <c r="V291" i="1"/>
  <c r="BY209" i="1"/>
  <c r="D260" i="1"/>
  <c r="BT260" i="1" s="1"/>
  <c r="BT264" i="1"/>
  <c r="K291" i="1"/>
  <c r="O291" i="1"/>
  <c r="S291" i="1"/>
  <c r="W291" i="1"/>
  <c r="AA291" i="1"/>
  <c r="AQ291" i="1"/>
  <c r="AU291" i="1"/>
  <c r="AN291" i="1"/>
  <c r="AR291" i="1"/>
  <c r="AV291" i="1"/>
  <c r="BQ294" i="1"/>
  <c r="BQ295" i="1"/>
  <c r="BQ298" i="1"/>
  <c r="CB299" i="1"/>
  <c r="H291" i="1"/>
  <c r="L291" i="1"/>
  <c r="P291" i="1"/>
  <c r="T291" i="1"/>
  <c r="X291" i="1"/>
  <c r="AB291" i="1"/>
  <c r="AF291" i="1"/>
  <c r="AJ291" i="1"/>
  <c r="I291" i="1"/>
  <c r="AG291" i="1"/>
  <c r="AK291" i="1"/>
  <c r="CB302" i="1"/>
  <c r="AD291" i="1"/>
  <c r="CB303" i="1"/>
  <c r="CB306" i="1"/>
  <c r="CB307" i="1"/>
  <c r="E186" i="1"/>
  <c r="CE186" i="1" s="1"/>
  <c r="E188" i="1"/>
  <c r="CB188" i="1" s="1"/>
  <c r="E189" i="1"/>
  <c r="BQ189" i="1" s="1"/>
  <c r="E190" i="1"/>
  <c r="CI190" i="1" s="1"/>
  <c r="E191" i="1"/>
  <c r="BQ191" i="1" s="1"/>
  <c r="E194" i="1"/>
  <c r="BR194" i="1" s="1"/>
  <c r="E195" i="1"/>
  <c r="BQ195" i="1" s="1"/>
  <c r="E196" i="1"/>
  <c r="CB196" i="1" s="1"/>
  <c r="E197" i="1"/>
  <c r="CC197" i="1" s="1"/>
  <c r="E198" i="1"/>
  <c r="CI198" i="1" s="1"/>
  <c r="E199" i="1"/>
  <c r="CI199" i="1" s="1"/>
  <c r="E200" i="1"/>
  <c r="CI200" i="1" s="1"/>
  <c r="E201" i="1"/>
  <c r="CI201" i="1" s="1"/>
  <c r="E202" i="1"/>
  <c r="CI202" i="1" s="1"/>
  <c r="E203" i="1"/>
  <c r="CI203" i="1" s="1"/>
  <c r="E204" i="1"/>
  <c r="CI204" i="1" s="1"/>
  <c r="E205" i="1"/>
  <c r="CI205" i="1" s="1"/>
  <c r="E206" i="1"/>
  <c r="CI206" i="1" s="1"/>
  <c r="E207" i="1"/>
  <c r="BZ207" i="1" s="1"/>
  <c r="E208" i="1"/>
  <c r="CB208" i="1" s="1"/>
  <c r="E209" i="1"/>
  <c r="BT209" i="1" s="1"/>
  <c r="E211" i="1"/>
  <c r="CI211" i="1" s="1"/>
  <c r="E212" i="1"/>
  <c r="CI212" i="1" s="1"/>
  <c r="E214" i="1"/>
  <c r="CI214" i="1" s="1"/>
  <c r="E215" i="1"/>
  <c r="CI215" i="1" s="1"/>
  <c r="E216" i="1"/>
  <c r="CI216" i="1" s="1"/>
  <c r="E217" i="1"/>
  <c r="BX217" i="1" s="1"/>
  <c r="E218" i="1"/>
  <c r="BT218" i="1" s="1"/>
  <c r="E219" i="1"/>
  <c r="BZ219" i="1" s="1"/>
  <c r="E220" i="1"/>
  <c r="CC220" i="1" s="1"/>
  <c r="E221" i="1"/>
  <c r="BX221" i="1" s="1"/>
  <c r="E224" i="1"/>
  <c r="CC224" i="1" s="1"/>
  <c r="E225" i="1"/>
  <c r="BZ225" i="1" s="1"/>
  <c r="E226" i="1"/>
  <c r="BR226" i="1" s="1"/>
  <c r="E227" i="1"/>
  <c r="BZ227" i="1" s="1"/>
  <c r="E228" i="1"/>
  <c r="CC228" i="1" s="1"/>
  <c r="E229" i="1"/>
  <c r="CC229" i="1" s="1"/>
  <c r="E230" i="1"/>
  <c r="CB230" i="1" s="1"/>
  <c r="E236" i="1"/>
  <c r="CB236" i="1" s="1"/>
  <c r="D241" i="1"/>
  <c r="CD241" i="1" s="1"/>
  <c r="E244" i="1"/>
  <c r="BS244" i="1" s="1"/>
  <c r="E246" i="1"/>
  <c r="CB246" i="1" s="1"/>
  <c r="D247" i="1"/>
  <c r="E248" i="1"/>
  <c r="CC248" i="1" s="1"/>
  <c r="D249" i="1"/>
  <c r="CD249" i="1" s="1"/>
  <c r="D253" i="1"/>
  <c r="E256" i="1"/>
  <c r="BU256" i="1" s="1"/>
  <c r="E258" i="1"/>
  <c r="CB258" i="1" s="1"/>
  <c r="E260" i="1"/>
  <c r="CC260" i="1" s="1"/>
  <c r="D261" i="1"/>
  <c r="BT261" i="1" s="1"/>
  <c r="E264" i="1"/>
  <c r="D265" i="1"/>
  <c r="CD265" i="1" s="1"/>
  <c r="E268" i="1"/>
  <c r="CB268" i="1" s="1"/>
  <c r="D269" i="1"/>
  <c r="CD269" i="1" s="1"/>
  <c r="D271" i="1"/>
  <c r="CD271" i="1" s="1"/>
  <c r="D273" i="1"/>
  <c r="CD273" i="1" s="1"/>
  <c r="E274" i="1"/>
  <c r="BR274" i="1" s="1"/>
  <c r="E276" i="1"/>
  <c r="BU276" i="1" s="1"/>
  <c r="D277" i="1"/>
  <c r="CD277" i="1" s="1"/>
  <c r="AT291" i="1"/>
  <c r="E295" i="1"/>
  <c r="CC295" i="1" s="1"/>
  <c r="BQ296" i="1"/>
  <c r="E299" i="1"/>
  <c r="CC299" i="1" s="1"/>
  <c r="F291" i="1"/>
  <c r="N291" i="1"/>
  <c r="AL291" i="1"/>
  <c r="E303" i="1"/>
  <c r="BR303" i="1" s="1"/>
  <c r="E305" i="1"/>
  <c r="BR305" i="1" s="1"/>
  <c r="E307" i="1"/>
  <c r="BR307" i="1" s="1"/>
  <c r="E309" i="1"/>
  <c r="BR309" i="1" s="1"/>
  <c r="CB309" i="1"/>
  <c r="D315" i="1"/>
  <c r="CC315" i="1" s="1"/>
  <c r="D316" i="1"/>
  <c r="CC316" i="1" s="1"/>
  <c r="D317" i="1"/>
  <c r="BR317" i="1" s="1"/>
  <c r="D318" i="1"/>
  <c r="CC318" i="1" s="1"/>
  <c r="D319" i="1"/>
  <c r="CC319" i="1" s="1"/>
  <c r="D320" i="1"/>
  <c r="CC320" i="1" s="1"/>
  <c r="D321" i="1"/>
  <c r="CC321" i="1" s="1"/>
  <c r="D322" i="1"/>
  <c r="CC322" i="1" s="1"/>
  <c r="D324" i="1"/>
  <c r="CC324" i="1" s="1"/>
  <c r="D329" i="1"/>
  <c r="CC329" i="1" s="1"/>
  <c r="D330" i="1"/>
  <c r="CC330" i="1" s="1"/>
  <c r="D331" i="1"/>
  <c r="BR331" i="1" s="1"/>
  <c r="CB23" i="1"/>
  <c r="BS272" i="1"/>
  <c r="CB298" i="1"/>
  <c r="CC19" i="1"/>
  <c r="CC20" i="1"/>
  <c r="CC21" i="1"/>
  <c r="CC22" i="1"/>
  <c r="BR25" i="1"/>
  <c r="CC27" i="1"/>
  <c r="CC28" i="1"/>
  <c r="CC29" i="1"/>
  <c r="CC30" i="1"/>
  <c r="D195" i="1"/>
  <c r="CH195" i="1" s="1"/>
  <c r="D211" i="1"/>
  <c r="BY211" i="1" s="1"/>
  <c r="D215" i="1"/>
  <c r="CH215" i="1" s="1"/>
  <c r="D229" i="1"/>
  <c r="CD229" i="1" s="1"/>
  <c r="D240" i="1"/>
  <c r="CD240" i="1" s="1"/>
  <c r="D254" i="1"/>
  <c r="C254" i="1" s="1"/>
  <c r="BX254" i="1" s="1"/>
  <c r="D258" i="1"/>
  <c r="D266" i="1"/>
  <c r="BT266" i="1" s="1"/>
  <c r="D270" i="1"/>
  <c r="CD270" i="1" s="1"/>
  <c r="CB292" i="1"/>
  <c r="CB296" i="1"/>
  <c r="BQ300" i="1"/>
  <c r="J291" i="1"/>
  <c r="R291" i="1"/>
  <c r="Z291" i="1"/>
  <c r="AH291" i="1"/>
  <c r="BQ304" i="1"/>
  <c r="BQ308" i="1"/>
  <c r="E315" i="1"/>
  <c r="BQ315" i="1" s="1"/>
  <c r="E317" i="1"/>
  <c r="BQ317" i="1" s="1"/>
  <c r="E319" i="1"/>
  <c r="BQ302" i="1"/>
  <c r="BQ299" i="1"/>
  <c r="BQ307" i="1"/>
  <c r="CC24" i="1"/>
  <c r="CC26" i="1"/>
  <c r="CC31" i="1"/>
  <c r="D190" i="1"/>
  <c r="CJ190" i="1" s="1"/>
  <c r="D194" i="1"/>
  <c r="CJ194" i="1" s="1"/>
  <c r="D196" i="1"/>
  <c r="D198" i="1"/>
  <c r="BS198" i="1" s="1"/>
  <c r="D199" i="1"/>
  <c r="BY199" i="1" s="1"/>
  <c r="D204" i="1"/>
  <c r="BS204" i="1" s="1"/>
  <c r="D208" i="1"/>
  <c r="BW208" i="1" s="1"/>
  <c r="D212" i="1"/>
  <c r="BY212" i="1" s="1"/>
  <c r="D214" i="1"/>
  <c r="BY214" i="1" s="1"/>
  <c r="D216" i="1"/>
  <c r="CJ216" i="1" s="1"/>
  <c r="D218" i="1"/>
  <c r="CD218" i="1" s="1"/>
  <c r="D220" i="1"/>
  <c r="CH220" i="1" s="1"/>
  <c r="D230" i="1"/>
  <c r="BY230" i="1" s="1"/>
  <c r="E237" i="1"/>
  <c r="BS237" i="1" s="1"/>
  <c r="D238" i="1"/>
  <c r="BT238" i="1" s="1"/>
  <c r="E241" i="1"/>
  <c r="CB241" i="1" s="1"/>
  <c r="D242" i="1"/>
  <c r="CD242" i="1" s="1"/>
  <c r="E245" i="1"/>
  <c r="BS245" i="1" s="1"/>
  <c r="D246" i="1"/>
  <c r="E249" i="1"/>
  <c r="BS249" i="1" s="1"/>
  <c r="D250" i="1"/>
  <c r="CD250" i="1" s="1"/>
  <c r="D262" i="1"/>
  <c r="E265" i="1"/>
  <c r="CE265" i="1" s="1"/>
  <c r="E269" i="1"/>
  <c r="CB269" i="1" s="1"/>
  <c r="E273" i="1"/>
  <c r="BS273" i="1" s="1"/>
  <c r="D274" i="1"/>
  <c r="E277" i="1"/>
  <c r="CB277" i="1" s="1"/>
  <c r="CB293" i="1"/>
  <c r="D305" i="1"/>
  <c r="BS305" i="1" s="1"/>
  <c r="CB305" i="1"/>
  <c r="D309" i="1"/>
  <c r="BS309" i="1" s="1"/>
  <c r="BQ309" i="1"/>
  <c r="E320" i="1"/>
  <c r="CB320" i="1" s="1"/>
  <c r="E323" i="1"/>
  <c r="E324" i="1"/>
  <c r="CB324" i="1" s="1"/>
  <c r="E330" i="1"/>
  <c r="CB330" i="1" s="1"/>
  <c r="E331" i="1"/>
  <c r="BQ331" i="1" s="1"/>
  <c r="AW305" i="3"/>
  <c r="C156" i="3"/>
  <c r="A400" i="3" s="1"/>
  <c r="AX319" i="3"/>
  <c r="CB31" i="1"/>
  <c r="AP291" i="1"/>
  <c r="BQ293" i="1"/>
  <c r="CC323" i="1"/>
  <c r="BQ19" i="1"/>
  <c r="BQ21" i="1"/>
  <c r="CB24" i="1"/>
  <c r="CB26" i="1"/>
  <c r="BQ27" i="1"/>
  <c r="BQ29" i="1"/>
  <c r="P151" i="3"/>
  <c r="AL330" i="3"/>
  <c r="BR26" i="1"/>
  <c r="BT255" i="1"/>
  <c r="E292" i="1"/>
  <c r="BQ303" i="1"/>
  <c r="BS19" i="1"/>
  <c r="BS20" i="1"/>
  <c r="BS22" i="1"/>
  <c r="CD23" i="1"/>
  <c r="CD24" i="1"/>
  <c r="CD25" i="1"/>
  <c r="BS27" i="1"/>
  <c r="BS28" i="1"/>
  <c r="BS30" i="1"/>
  <c r="CD31" i="1"/>
  <c r="S162" i="3"/>
  <c r="AW295" i="3"/>
  <c r="AX323" i="3"/>
  <c r="CB193" i="1"/>
  <c r="BT237" i="1"/>
  <c r="CB247" i="1"/>
  <c r="D186" i="1"/>
  <c r="CJ186" i="1" s="1"/>
  <c r="D188" i="1"/>
  <c r="BS188" i="1" s="1"/>
  <c r="D189" i="1"/>
  <c r="CJ189" i="1" s="1"/>
  <c r="D192" i="1"/>
  <c r="CJ192" i="1" s="1"/>
  <c r="D193" i="1"/>
  <c r="CJ193" i="1" s="1"/>
  <c r="D201" i="1"/>
  <c r="D202" i="1"/>
  <c r="BY202" i="1" s="1"/>
  <c r="D203" i="1"/>
  <c r="BS203" i="1" s="1"/>
  <c r="D205" i="1"/>
  <c r="BY205" i="1" s="1"/>
  <c r="D206" i="1"/>
  <c r="CH206" i="1" s="1"/>
  <c r="D207" i="1"/>
  <c r="CD207" i="1" s="1"/>
  <c r="D210" i="1"/>
  <c r="CH210" i="1" s="1"/>
  <c r="D213" i="1"/>
  <c r="CJ213" i="1" s="1"/>
  <c r="D221" i="1"/>
  <c r="BW221" i="1" s="1"/>
  <c r="D222" i="1"/>
  <c r="BY222" i="1" s="1"/>
  <c r="D223" i="1"/>
  <c r="CH223" i="1" s="1"/>
  <c r="D224" i="1"/>
  <c r="BY224" i="1" s="1"/>
  <c r="D225" i="1"/>
  <c r="D226" i="1"/>
  <c r="BY226" i="1" s="1"/>
  <c r="D227" i="1"/>
  <c r="BS227" i="1" s="1"/>
  <c r="D228" i="1"/>
  <c r="CH228" i="1" s="1"/>
  <c r="M291" i="1"/>
  <c r="Q291" i="1"/>
  <c r="U291" i="1"/>
  <c r="Y291" i="1"/>
  <c r="AC291" i="1"/>
  <c r="AS291" i="1"/>
  <c r="CB297" i="1"/>
  <c r="E298" i="1"/>
  <c r="C298" i="1" s="1"/>
  <c r="D301" i="1"/>
  <c r="CB301" i="1"/>
  <c r="E302" i="1"/>
  <c r="CC302" i="1" s="1"/>
  <c r="AE291" i="1"/>
  <c r="AI291" i="1"/>
  <c r="AM291" i="1"/>
  <c r="E306" i="1"/>
  <c r="CD317" i="2"/>
  <c r="BU317" i="2"/>
  <c r="BS317" i="2"/>
  <c r="CF317" i="2"/>
  <c r="BV317" i="2"/>
  <c r="BT317" i="2"/>
  <c r="CE317" i="2"/>
  <c r="CG317" i="2"/>
  <c r="CD315" i="2"/>
  <c r="BU315" i="2"/>
  <c r="BS315" i="2"/>
  <c r="CF315" i="2"/>
  <c r="BV315" i="2"/>
  <c r="CG315" i="2"/>
  <c r="CE315" i="2"/>
  <c r="BT315" i="2"/>
  <c r="CF301" i="2"/>
  <c r="BT301" i="2"/>
  <c r="AW301" i="2" s="1"/>
  <c r="CH301" i="2"/>
  <c r="BV301" i="2"/>
  <c r="BW301" i="2"/>
  <c r="CE301" i="2"/>
  <c r="CG301" i="2"/>
  <c r="BU301" i="2"/>
  <c r="AY254" i="2"/>
  <c r="CG320" i="2"/>
  <c r="BT320" i="2"/>
  <c r="CF320" i="2"/>
  <c r="BV320" i="2"/>
  <c r="CD320" i="2"/>
  <c r="BS320" i="2"/>
  <c r="AX320" i="2" s="1"/>
  <c r="BU320" i="2"/>
  <c r="CE320" i="2"/>
  <c r="S337" i="2"/>
  <c r="CF239" i="2"/>
  <c r="BV239" i="2"/>
  <c r="CG239" i="2"/>
  <c r="BY239" i="2"/>
  <c r="CI239" i="2"/>
  <c r="BW239" i="2"/>
  <c r="BX239" i="2"/>
  <c r="CH239" i="2"/>
  <c r="CG323" i="2"/>
  <c r="BT323" i="2"/>
  <c r="CF323" i="2"/>
  <c r="BV323" i="2"/>
  <c r="CD323" i="2"/>
  <c r="BS323" i="2"/>
  <c r="AX323" i="2" s="1"/>
  <c r="BU323" i="2"/>
  <c r="CE323" i="2"/>
  <c r="BU228" i="2"/>
  <c r="CG228" i="2"/>
  <c r="BV228" i="2"/>
  <c r="CF228" i="2"/>
  <c r="CI270" i="2"/>
  <c r="BY270" i="2"/>
  <c r="CG270" i="2"/>
  <c r="BW270" i="2"/>
  <c r="CF270" i="2"/>
  <c r="BV270" i="2"/>
  <c r="BX270" i="2"/>
  <c r="CH270" i="2"/>
  <c r="CH245" i="2"/>
  <c r="BX245" i="2"/>
  <c r="CG245" i="2"/>
  <c r="BW245" i="2"/>
  <c r="BV245" i="2"/>
  <c r="CI245" i="2"/>
  <c r="CF245" i="2"/>
  <c r="BY245" i="2"/>
  <c r="CF243" i="2"/>
  <c r="BV243" i="2"/>
  <c r="CI243" i="2"/>
  <c r="BY243" i="2"/>
  <c r="CH243" i="2"/>
  <c r="BX243" i="2"/>
  <c r="BW243" i="2"/>
  <c r="AY243" i="2" s="1"/>
  <c r="CG243" i="2"/>
  <c r="AX228" i="2"/>
  <c r="AX215" i="2"/>
  <c r="CI252" i="2"/>
  <c r="BY252" i="2"/>
  <c r="CG252" i="2"/>
  <c r="CF252" i="2"/>
  <c r="BX252" i="2"/>
  <c r="BW252" i="2"/>
  <c r="BV252" i="2"/>
  <c r="CH252" i="2"/>
  <c r="CI274" i="2"/>
  <c r="BY274" i="2"/>
  <c r="CG274" i="2"/>
  <c r="BW274" i="2"/>
  <c r="CF274" i="2"/>
  <c r="BV274" i="2"/>
  <c r="AY274" i="2" s="1"/>
  <c r="BX274" i="2"/>
  <c r="CH274" i="2"/>
  <c r="CI264" i="2"/>
  <c r="BW264" i="2"/>
  <c r="CG264" i="2"/>
  <c r="BY264" i="2"/>
  <c r="BX264" i="2"/>
  <c r="CH264" i="2"/>
  <c r="BV264" i="2"/>
  <c r="CF264" i="2"/>
  <c r="CG223" i="2"/>
  <c r="BV223" i="2"/>
  <c r="BU223" i="2"/>
  <c r="CF223" i="2"/>
  <c r="CG209" i="2"/>
  <c r="BV209" i="2"/>
  <c r="CF209" i="2"/>
  <c r="BU209" i="2"/>
  <c r="AX194" i="2"/>
  <c r="CC132" i="2"/>
  <c r="BQ132" i="2"/>
  <c r="CB132" i="2"/>
  <c r="BR132" i="2"/>
  <c r="CD132" i="2"/>
  <c r="BS132" i="2"/>
  <c r="BU196" i="2"/>
  <c r="AX196" i="2" s="1"/>
  <c r="CG196" i="2"/>
  <c r="CF196" i="2"/>
  <c r="BV196" i="2"/>
  <c r="BU195" i="2"/>
  <c r="CG195" i="2"/>
  <c r="CF195" i="2"/>
  <c r="BV195" i="2"/>
  <c r="BU194" i="2"/>
  <c r="CG194" i="2"/>
  <c r="CF194" i="2"/>
  <c r="BV194" i="2"/>
  <c r="BU193" i="2"/>
  <c r="CG193" i="2"/>
  <c r="CF193" i="2"/>
  <c r="BV193" i="2"/>
  <c r="AX193" i="2" s="1"/>
  <c r="BU192" i="2"/>
  <c r="AX192" i="2" s="1"/>
  <c r="CG192" i="2"/>
  <c r="CF192" i="2"/>
  <c r="BV192" i="2"/>
  <c r="BU191" i="2"/>
  <c r="CG191" i="2"/>
  <c r="CF191" i="2"/>
  <c r="BV191" i="2"/>
  <c r="BU190" i="2"/>
  <c r="CG190" i="2"/>
  <c r="CF190" i="2"/>
  <c r="BV190" i="2"/>
  <c r="AX190" i="2" s="1"/>
  <c r="BU189" i="2"/>
  <c r="CG189" i="2"/>
  <c r="CF189" i="2"/>
  <c r="BV189" i="2"/>
  <c r="AX189" i="2" s="1"/>
  <c r="BU188" i="2"/>
  <c r="AX188" i="2" s="1"/>
  <c r="CG188" i="2"/>
  <c r="CF188" i="2"/>
  <c r="BV188" i="2"/>
  <c r="BU186" i="2"/>
  <c r="CG186" i="2"/>
  <c r="CF186" i="2"/>
  <c r="BV186" i="2"/>
  <c r="V50" i="2"/>
  <c r="BZ210" i="1"/>
  <c r="CD243" i="1"/>
  <c r="CE266" i="1"/>
  <c r="CB295" i="1"/>
  <c r="BQ305" i="1"/>
  <c r="BQ306" i="1"/>
  <c r="E234" i="1"/>
  <c r="E238" i="1"/>
  <c r="BS238" i="1" s="1"/>
  <c r="E240" i="1"/>
  <c r="BS240" i="1" s="1"/>
  <c r="E242" i="1"/>
  <c r="BS242" i="1" s="1"/>
  <c r="E250" i="1"/>
  <c r="BS250" i="1" s="1"/>
  <c r="D251" i="1"/>
  <c r="BS253" i="1"/>
  <c r="E262" i="1"/>
  <c r="CC262" i="1" s="1"/>
  <c r="D263" i="1"/>
  <c r="CD263" i="1" s="1"/>
  <c r="D267" i="1"/>
  <c r="CD267" i="1" s="1"/>
  <c r="E270" i="1"/>
  <c r="D275" i="1"/>
  <c r="CD275" i="1" s="1"/>
  <c r="E278" i="1"/>
  <c r="CB278" i="1" s="1"/>
  <c r="BR336" i="2"/>
  <c r="CB336" i="2"/>
  <c r="CC336" i="2"/>
  <c r="BQ336" i="2"/>
  <c r="CE330" i="2"/>
  <c r="BT330" i="2"/>
  <c r="CD330" i="2"/>
  <c r="BS330" i="2"/>
  <c r="AL330" i="2" s="1"/>
  <c r="CG324" i="2"/>
  <c r="BT324" i="2"/>
  <c r="CF324" i="2"/>
  <c r="BV324" i="2"/>
  <c r="CD324" i="2"/>
  <c r="BS324" i="2"/>
  <c r="BU324" i="2"/>
  <c r="AX324" i="2" s="1"/>
  <c r="CE324" i="2"/>
  <c r="AX317" i="2"/>
  <c r="CF305" i="2"/>
  <c r="BT305" i="2"/>
  <c r="CH305" i="2"/>
  <c r="BV305" i="2"/>
  <c r="BW305" i="2"/>
  <c r="CE305" i="2"/>
  <c r="CG305" i="2"/>
  <c r="BU305" i="2"/>
  <c r="AP359" i="2"/>
  <c r="AN350" i="2"/>
  <c r="AY272" i="2"/>
  <c r="AY250" i="2"/>
  <c r="AN346" i="2"/>
  <c r="CG257" i="2"/>
  <c r="BV257" i="2"/>
  <c r="CI257" i="2"/>
  <c r="BX257" i="2"/>
  <c r="CF257" i="2"/>
  <c r="CH257" i="2"/>
  <c r="BY257" i="2"/>
  <c r="AY257" i="2" s="1"/>
  <c r="BW257" i="2"/>
  <c r="CI251" i="2"/>
  <c r="BY251" i="2"/>
  <c r="CF251" i="2"/>
  <c r="BX251" i="2"/>
  <c r="BW251" i="2"/>
  <c r="CG251" i="2"/>
  <c r="BV251" i="2"/>
  <c r="AY251" i="2" s="1"/>
  <c r="CH251" i="2"/>
  <c r="AY244" i="2"/>
  <c r="AY240" i="2"/>
  <c r="BU229" i="2"/>
  <c r="CG229" i="2"/>
  <c r="BV229" i="2"/>
  <c r="CF229" i="2"/>
  <c r="CH306" i="2"/>
  <c r="BV306" i="2"/>
  <c r="CF306" i="2"/>
  <c r="BT306" i="2"/>
  <c r="CE306" i="2"/>
  <c r="BU306" i="2"/>
  <c r="BW306" i="2"/>
  <c r="CG306" i="2"/>
  <c r="CE299" i="2"/>
  <c r="BV299" i="2"/>
  <c r="CH299" i="2"/>
  <c r="BU299" i="2"/>
  <c r="CG299" i="2"/>
  <c r="BT299" i="2"/>
  <c r="AW299" i="2" s="1"/>
  <c r="BW299" i="2"/>
  <c r="CF299" i="2"/>
  <c r="AX211" i="2"/>
  <c r="CI260" i="2"/>
  <c r="BY260" i="2"/>
  <c r="CG260" i="2"/>
  <c r="BW260" i="2"/>
  <c r="CF260" i="2"/>
  <c r="BV260" i="2"/>
  <c r="BX260" i="2"/>
  <c r="AY260" i="2" s="1"/>
  <c r="CH260" i="2"/>
  <c r="AY239" i="2"/>
  <c r="CG219" i="2"/>
  <c r="BV219" i="2"/>
  <c r="BU219" i="2"/>
  <c r="AX219" i="2" s="1"/>
  <c r="CF219" i="2"/>
  <c r="BU208" i="2"/>
  <c r="AX208" i="2" s="1"/>
  <c r="CG208" i="2"/>
  <c r="CF208" i="2"/>
  <c r="BV208" i="2"/>
  <c r="CG201" i="2"/>
  <c r="CF201" i="2"/>
  <c r="BV201" i="2"/>
  <c r="BU201" i="2"/>
  <c r="CC173" i="2"/>
  <c r="CB173" i="2"/>
  <c r="BR173" i="2"/>
  <c r="C176" i="2"/>
  <c r="BQ173" i="2"/>
  <c r="P152" i="2"/>
  <c r="CI259" i="2"/>
  <c r="BY259" i="2"/>
  <c r="CG259" i="2"/>
  <c r="BW259" i="2"/>
  <c r="BX259" i="2"/>
  <c r="CF259" i="2"/>
  <c r="BV259" i="2"/>
  <c r="CH259" i="2"/>
  <c r="AS141" i="2"/>
  <c r="AJ117" i="2"/>
  <c r="AF93" i="2"/>
  <c r="AX209" i="2"/>
  <c r="P154" i="2"/>
  <c r="CC130" i="2"/>
  <c r="BQ130" i="2"/>
  <c r="CB130" i="2"/>
  <c r="B400" i="2" s="1"/>
  <c r="BR130" i="2"/>
  <c r="CD130" i="2"/>
  <c r="BS130" i="2"/>
  <c r="V55" i="2"/>
  <c r="V53" i="2"/>
  <c r="V51" i="2"/>
  <c r="V49" i="2"/>
  <c r="V47" i="2"/>
  <c r="P147" i="2"/>
  <c r="AJ120" i="2"/>
  <c r="AF100" i="2"/>
  <c r="V54" i="2"/>
  <c r="S167" i="2"/>
  <c r="CD318" i="2"/>
  <c r="BU318" i="2"/>
  <c r="BS318" i="2"/>
  <c r="CF318" i="2"/>
  <c r="BV318" i="2"/>
  <c r="CE318" i="2"/>
  <c r="BT318" i="2"/>
  <c r="CG318" i="2"/>
  <c r="CD316" i="2"/>
  <c r="BU316" i="2"/>
  <c r="BS316" i="2"/>
  <c r="CF316" i="2"/>
  <c r="BV316" i="2"/>
  <c r="BT316" i="2"/>
  <c r="CG316" i="2"/>
  <c r="CE316" i="2"/>
  <c r="CF309" i="2"/>
  <c r="BT309" i="2"/>
  <c r="CH309" i="2"/>
  <c r="BU309" i="2"/>
  <c r="CE309" i="2"/>
  <c r="BW309" i="2"/>
  <c r="CG309" i="2"/>
  <c r="BV309" i="2"/>
  <c r="CE295" i="2"/>
  <c r="BV295" i="2"/>
  <c r="CH295" i="2"/>
  <c r="BU295" i="2"/>
  <c r="CG295" i="2"/>
  <c r="BT295" i="2"/>
  <c r="AW295" i="2" s="1"/>
  <c r="BW295" i="2"/>
  <c r="CF295" i="2"/>
  <c r="CH302" i="2"/>
  <c r="BV302" i="2"/>
  <c r="CF302" i="2"/>
  <c r="BT302" i="2"/>
  <c r="CE302" i="2"/>
  <c r="BU302" i="2"/>
  <c r="BW302" i="2"/>
  <c r="CG302" i="2"/>
  <c r="CF292" i="2"/>
  <c r="BW292" i="2"/>
  <c r="CE292" i="2"/>
  <c r="BV292" i="2"/>
  <c r="CG292" i="2"/>
  <c r="BT292" i="2"/>
  <c r="BU292" i="2"/>
  <c r="CH292" i="2"/>
  <c r="CF234" i="2"/>
  <c r="BV234" i="2"/>
  <c r="CG234" i="2"/>
  <c r="BY234" i="2"/>
  <c r="CI234" i="2"/>
  <c r="BW234" i="2"/>
  <c r="CH234" i="2"/>
  <c r="BX234" i="2"/>
  <c r="CF237" i="2"/>
  <c r="BV237" i="2"/>
  <c r="AY237" i="2" s="1"/>
  <c r="CI237" i="2"/>
  <c r="BW237" i="2"/>
  <c r="CG237" i="2"/>
  <c r="BY237" i="2"/>
  <c r="CH237" i="2"/>
  <c r="BX237" i="2"/>
  <c r="BU230" i="2"/>
  <c r="AX230" i="2" s="1"/>
  <c r="CG230" i="2"/>
  <c r="BV230" i="2"/>
  <c r="CF230" i="2"/>
  <c r="CI273" i="2"/>
  <c r="BY273" i="2"/>
  <c r="CG273" i="2"/>
  <c r="BW273" i="2"/>
  <c r="BX273" i="2"/>
  <c r="CF273" i="2"/>
  <c r="CH273" i="2"/>
  <c r="BV273" i="2"/>
  <c r="AY273" i="2" s="1"/>
  <c r="AY245" i="2"/>
  <c r="AX226" i="2"/>
  <c r="CF242" i="2"/>
  <c r="BV242" i="2"/>
  <c r="AY242" i="2" s="1"/>
  <c r="CI242" i="2"/>
  <c r="BY242" i="2"/>
  <c r="CH242" i="2"/>
  <c r="BX242" i="2"/>
  <c r="CG242" i="2"/>
  <c r="BW242" i="2"/>
  <c r="AX229" i="2"/>
  <c r="CG205" i="2"/>
  <c r="CF205" i="2"/>
  <c r="BV205" i="2"/>
  <c r="BU205" i="2"/>
  <c r="AX205" i="2" s="1"/>
  <c r="CF240" i="2"/>
  <c r="BV240" i="2"/>
  <c r="CI240" i="2"/>
  <c r="BY240" i="2"/>
  <c r="CH240" i="2"/>
  <c r="BX240" i="2"/>
  <c r="CG240" i="2"/>
  <c r="BW240" i="2"/>
  <c r="AY234" i="2"/>
  <c r="BU207" i="2"/>
  <c r="AX207" i="2" s="1"/>
  <c r="CG207" i="2"/>
  <c r="CF207" i="2"/>
  <c r="BV207" i="2"/>
  <c r="AX195" i="2"/>
  <c r="AX191" i="2"/>
  <c r="AX186" i="2"/>
  <c r="CC128" i="2"/>
  <c r="BQ128" i="2"/>
  <c r="CB128" i="2"/>
  <c r="BR128" i="2"/>
  <c r="CD128" i="2"/>
  <c r="BS128" i="2"/>
  <c r="CF236" i="2"/>
  <c r="BV236" i="2"/>
  <c r="AY236" i="2" s="1"/>
  <c r="CH236" i="2"/>
  <c r="BX236" i="2"/>
  <c r="CG236" i="2"/>
  <c r="BY236" i="2"/>
  <c r="BW236" i="2"/>
  <c r="CI236" i="2"/>
  <c r="CG214" i="2"/>
  <c r="BV214" i="2"/>
  <c r="CF214" i="2"/>
  <c r="BU214" i="2"/>
  <c r="AX214" i="2" s="1"/>
  <c r="A400" i="2"/>
  <c r="BS18" i="1"/>
  <c r="CB19" i="1"/>
  <c r="CD20" i="1"/>
  <c r="CB21" i="1"/>
  <c r="CD22" i="1"/>
  <c r="BS23" i="1"/>
  <c r="BS25" i="1"/>
  <c r="CD27" i="1"/>
  <c r="CB28" i="1"/>
  <c r="CD29" i="1"/>
  <c r="CB30" i="1"/>
  <c r="CG319" i="2"/>
  <c r="BS319" i="2"/>
  <c r="CF319" i="2"/>
  <c r="BU319" i="2"/>
  <c r="CD319" i="2"/>
  <c r="BT319" i="2"/>
  <c r="BV319" i="2"/>
  <c r="CE319" i="2"/>
  <c r="AY276" i="2"/>
  <c r="AY268" i="2"/>
  <c r="CH300" i="2"/>
  <c r="BU300" i="2"/>
  <c r="CF300" i="2"/>
  <c r="BW300" i="2"/>
  <c r="BV300" i="2"/>
  <c r="CG300" i="2"/>
  <c r="BT300" i="2"/>
  <c r="AW300" i="2" s="1"/>
  <c r="CE300" i="2"/>
  <c r="AW292" i="2"/>
  <c r="CI265" i="2"/>
  <c r="BW265" i="2"/>
  <c r="CG265" i="2"/>
  <c r="BY265" i="2"/>
  <c r="CH265" i="2"/>
  <c r="BV265" i="2"/>
  <c r="AY265" i="2" s="1"/>
  <c r="CF265" i="2"/>
  <c r="BX265" i="2"/>
  <c r="BU227" i="2"/>
  <c r="AX227" i="2" s="1"/>
  <c r="CG227" i="2"/>
  <c r="BV227" i="2"/>
  <c r="CF227" i="2"/>
  <c r="AX316" i="2"/>
  <c r="CF296" i="2"/>
  <c r="BW296" i="2"/>
  <c r="CE296" i="2"/>
  <c r="BV296" i="2"/>
  <c r="CG296" i="2"/>
  <c r="BT296" i="2"/>
  <c r="AW296" i="2" s="1"/>
  <c r="BU296" i="2"/>
  <c r="CH296" i="2"/>
  <c r="AY238" i="2"/>
  <c r="AY270" i="2"/>
  <c r="CF241" i="2"/>
  <c r="BV241" i="2"/>
  <c r="AY241" i="2" s="1"/>
  <c r="CI241" i="2"/>
  <c r="BY241" i="2"/>
  <c r="CH241" i="2"/>
  <c r="BX241" i="2"/>
  <c r="BW241" i="2"/>
  <c r="CG241" i="2"/>
  <c r="AX225" i="2"/>
  <c r="CI263" i="2"/>
  <c r="BY263" i="2"/>
  <c r="CG263" i="2"/>
  <c r="BW263" i="2"/>
  <c r="CF263" i="2"/>
  <c r="BX263" i="2"/>
  <c r="CH263" i="2"/>
  <c r="BV263" i="2"/>
  <c r="AY263" i="2" s="1"/>
  <c r="CG255" i="2"/>
  <c r="BV255" i="2"/>
  <c r="AY255" i="2" s="1"/>
  <c r="CI255" i="2"/>
  <c r="BX255" i="2"/>
  <c r="CF255" i="2"/>
  <c r="BW255" i="2"/>
  <c r="BY255" i="2"/>
  <c r="CH255" i="2"/>
  <c r="AY252" i="2"/>
  <c r="AP285" i="2"/>
  <c r="CG224" i="2"/>
  <c r="BV224" i="2"/>
  <c r="CF224" i="2"/>
  <c r="BU224" i="2"/>
  <c r="AX224" i="2" s="1"/>
  <c r="CG218" i="2"/>
  <c r="BV218" i="2"/>
  <c r="CF218" i="2"/>
  <c r="BU218" i="2"/>
  <c r="AX218" i="2" s="1"/>
  <c r="CI269" i="2"/>
  <c r="BY269" i="2"/>
  <c r="CG269" i="2"/>
  <c r="BW269" i="2"/>
  <c r="CF269" i="2"/>
  <c r="BX269" i="2"/>
  <c r="BV269" i="2"/>
  <c r="AY269" i="2" s="1"/>
  <c r="CH269" i="2"/>
  <c r="AY259" i="2"/>
  <c r="CG213" i="2"/>
  <c r="BV213" i="2"/>
  <c r="AX213" i="2" s="1"/>
  <c r="BU213" i="2"/>
  <c r="CF213" i="2"/>
  <c r="P148" i="2"/>
  <c r="AN133" i="2"/>
  <c r="AN131" i="2"/>
  <c r="AN129" i="2"/>
  <c r="AN127" i="2"/>
  <c r="AJ121" i="2"/>
  <c r="AF101" i="2"/>
  <c r="CF244" i="2"/>
  <c r="BV244" i="2"/>
  <c r="CI244" i="2"/>
  <c r="BY244" i="2"/>
  <c r="CH244" i="2"/>
  <c r="BX244" i="2"/>
  <c r="CG244" i="2"/>
  <c r="BW244" i="2"/>
  <c r="CG220" i="2"/>
  <c r="BV220" i="2"/>
  <c r="CF220" i="2"/>
  <c r="BU220" i="2"/>
  <c r="AX220" i="2" s="1"/>
  <c r="S160" i="2"/>
  <c r="CC134" i="2"/>
  <c r="BQ134" i="2"/>
  <c r="CB134" i="2"/>
  <c r="BR134" i="2"/>
  <c r="CD134" i="2"/>
  <c r="BS134" i="2"/>
  <c r="BV197" i="2"/>
  <c r="CG197" i="2"/>
  <c r="BU197" i="2"/>
  <c r="AX197" i="2" s="1"/>
  <c r="CF197" i="2"/>
  <c r="P153" i="2"/>
  <c r="AS140" i="2"/>
  <c r="AJ116" i="2"/>
  <c r="AF92" i="2"/>
  <c r="R175" i="2"/>
  <c r="G291" i="1"/>
  <c r="BQ292" i="1"/>
  <c r="CB294" i="1"/>
  <c r="BQ297" i="1"/>
  <c r="CB300" i="1"/>
  <c r="BQ301" i="1"/>
  <c r="CB304" i="1"/>
  <c r="BR297" i="1"/>
  <c r="AO291" i="1"/>
  <c r="BR293" i="1"/>
  <c r="CB250" i="1"/>
  <c r="BT252" i="1"/>
  <c r="BS254" i="1"/>
  <c r="BR272" i="1"/>
  <c r="BT256" i="1"/>
  <c r="BT195" i="1"/>
  <c r="BZ193" i="1"/>
  <c r="BX192" i="1"/>
  <c r="BR193" i="1"/>
  <c r="CE193" i="1"/>
  <c r="BR192" i="1"/>
  <c r="BQ193" i="1"/>
  <c r="CC193" i="1"/>
  <c r="BT193" i="1"/>
  <c r="CK193" i="1"/>
  <c r="CH219" i="1"/>
  <c r="CB192" i="1"/>
  <c r="CK192" i="1"/>
  <c r="BZ192" i="1"/>
  <c r="BQ192" i="1"/>
  <c r="CE192" i="1"/>
  <c r="BT192" i="1"/>
  <c r="CI192" i="1"/>
  <c r="BY216" i="1"/>
  <c r="BX193" i="1"/>
  <c r="CI193" i="1"/>
  <c r="BX190" i="1"/>
  <c r="BR19" i="1"/>
  <c r="CD19" i="1"/>
  <c r="CB20" i="1"/>
  <c r="BR21" i="1"/>
  <c r="CD21" i="1"/>
  <c r="CB22" i="1"/>
  <c r="BQ23" i="1"/>
  <c r="CC23" i="1"/>
  <c r="BS24" i="1"/>
  <c r="BQ25" i="1"/>
  <c r="CC25" i="1"/>
  <c r="BS26" i="1"/>
  <c r="CB27" i="1"/>
  <c r="BR28" i="1"/>
  <c r="CD28" i="1"/>
  <c r="CB29" i="1"/>
  <c r="BR30" i="1"/>
  <c r="CD30" i="1"/>
  <c r="BS31" i="1"/>
  <c r="BR20" i="1"/>
  <c r="BR22" i="1"/>
  <c r="BQ24" i="1"/>
  <c r="BQ26" i="1"/>
  <c r="BR27" i="1"/>
  <c r="BR29" i="1"/>
  <c r="BQ31" i="1"/>
  <c r="BQ18" i="1"/>
  <c r="CC18" i="1"/>
  <c r="BR18" i="1"/>
  <c r="CD18" i="1"/>
  <c r="BR164" i="1"/>
  <c r="C168" i="1"/>
  <c r="BQ164" i="1"/>
  <c r="CC164" i="1"/>
  <c r="CB164" i="1"/>
  <c r="BR166" i="1"/>
  <c r="BQ166" i="1"/>
  <c r="CC166" i="1"/>
  <c r="CB166" i="1"/>
  <c r="CB178" i="1"/>
  <c r="BR178" i="1"/>
  <c r="BQ178" i="1"/>
  <c r="R178" i="1" s="1"/>
  <c r="CC178" i="1"/>
  <c r="CB180" i="1"/>
  <c r="BR180" i="1"/>
  <c r="BQ180" i="1"/>
  <c r="R180" i="1" s="1"/>
  <c r="CC180" i="1"/>
  <c r="CE284" i="1"/>
  <c r="BT284" i="1"/>
  <c r="CD284" i="1"/>
  <c r="BR284" i="1"/>
  <c r="CC284" i="1"/>
  <c r="BQ284" i="1"/>
  <c r="CB284" i="1"/>
  <c r="BS284" i="1"/>
  <c r="CB347" i="1"/>
  <c r="CC347" i="1"/>
  <c r="BR347" i="1"/>
  <c r="BQ347" i="1"/>
  <c r="AN347" i="1" s="1"/>
  <c r="CB358" i="1"/>
  <c r="BQ358" i="1"/>
  <c r="AP358" i="1" s="1"/>
  <c r="CC358" i="1"/>
  <c r="BR358" i="1"/>
  <c r="V36" i="1"/>
  <c r="V40" i="1"/>
  <c r="V44" i="1"/>
  <c r="V48" i="1"/>
  <c r="V52" i="1"/>
  <c r="S66" i="1"/>
  <c r="BR165" i="1"/>
  <c r="BQ165" i="1"/>
  <c r="CC165" i="1"/>
  <c r="CB165" i="1"/>
  <c r="BR167" i="1"/>
  <c r="BQ167" i="1"/>
  <c r="CC167" i="1"/>
  <c r="CB167" i="1"/>
  <c r="CB177" i="1"/>
  <c r="BR177" i="1"/>
  <c r="BQ177" i="1"/>
  <c r="R177" i="1" s="1"/>
  <c r="CC177" i="1"/>
  <c r="CB179" i="1"/>
  <c r="BR179" i="1"/>
  <c r="BQ179" i="1"/>
  <c r="R179" i="1" s="1"/>
  <c r="CC179" i="1"/>
  <c r="CB345" i="1"/>
  <c r="BQ345" i="1"/>
  <c r="AN345" i="1" s="1"/>
  <c r="CC345" i="1"/>
  <c r="BR345" i="1"/>
  <c r="BQ90" i="1"/>
  <c r="AF90" i="1" s="1"/>
  <c r="CC90" i="1"/>
  <c r="CB90" i="1"/>
  <c r="BR90" i="1"/>
  <c r="BQ92" i="1"/>
  <c r="AF92" i="1" s="1"/>
  <c r="CC92" i="1"/>
  <c r="CB92" i="1"/>
  <c r="BR92" i="1"/>
  <c r="BQ98" i="1"/>
  <c r="AF98" i="1" s="1"/>
  <c r="CC98" i="1"/>
  <c r="CB98" i="1"/>
  <c r="BR98" i="1"/>
  <c r="BQ100" i="1"/>
  <c r="AF100" i="1" s="1"/>
  <c r="CC100" i="1"/>
  <c r="CB100" i="1"/>
  <c r="BR100" i="1"/>
  <c r="BQ114" i="1"/>
  <c r="AJ114" i="1" s="1"/>
  <c r="CC114" i="1"/>
  <c r="CB114" i="1"/>
  <c r="BR114" i="1"/>
  <c r="BQ116" i="1"/>
  <c r="AJ116" i="1" s="1"/>
  <c r="CC116" i="1"/>
  <c r="CB116" i="1"/>
  <c r="BR116" i="1"/>
  <c r="BQ118" i="1"/>
  <c r="AJ118" i="1" s="1"/>
  <c r="CC118" i="1"/>
  <c r="BR118" i="1"/>
  <c r="CB118" i="1"/>
  <c r="BQ120" i="1"/>
  <c r="AJ120" i="1" s="1"/>
  <c r="CC120" i="1"/>
  <c r="CB120" i="1"/>
  <c r="BR120" i="1"/>
  <c r="BQ122" i="1"/>
  <c r="AJ122" i="1" s="1"/>
  <c r="CC122" i="1"/>
  <c r="CB122" i="1"/>
  <c r="BR122" i="1"/>
  <c r="BS128" i="1"/>
  <c r="CD128" i="1"/>
  <c r="BR128" i="1"/>
  <c r="CC128" i="1"/>
  <c r="BQ128" i="1"/>
  <c r="AN128" i="1" s="1"/>
  <c r="CB128" i="1"/>
  <c r="BS130" i="1"/>
  <c r="CD130" i="1"/>
  <c r="BR130" i="1"/>
  <c r="CC130" i="1"/>
  <c r="BQ130" i="1"/>
  <c r="CB130" i="1"/>
  <c r="BS132" i="1"/>
  <c r="CD132" i="1"/>
  <c r="BR132" i="1"/>
  <c r="CC132" i="1"/>
  <c r="BQ132" i="1"/>
  <c r="AN132" i="1" s="1"/>
  <c r="CB132" i="1"/>
  <c r="BS134" i="1"/>
  <c r="CD134" i="1"/>
  <c r="BR134" i="1"/>
  <c r="CC134" i="1"/>
  <c r="BQ134" i="1"/>
  <c r="CB134" i="1"/>
  <c r="BQ140" i="1"/>
  <c r="AS140" i="1" s="1"/>
  <c r="CC140" i="1"/>
  <c r="CB140" i="1"/>
  <c r="BR140" i="1"/>
  <c r="BQ142" i="1"/>
  <c r="AS142" i="1" s="1"/>
  <c r="CC142" i="1"/>
  <c r="CB142" i="1"/>
  <c r="BR142" i="1"/>
  <c r="C150" i="1"/>
  <c r="C156" i="1" s="1"/>
  <c r="BQ147" i="1"/>
  <c r="CC147" i="1"/>
  <c r="CB147" i="1"/>
  <c r="BR147" i="1"/>
  <c r="BQ149" i="1"/>
  <c r="CC149" i="1"/>
  <c r="CB149" i="1"/>
  <c r="BR149" i="1"/>
  <c r="BR161" i="1"/>
  <c r="BQ161" i="1"/>
  <c r="S161" i="1" s="1"/>
  <c r="CC161" i="1"/>
  <c r="CB161" i="1"/>
  <c r="BR174" i="1"/>
  <c r="BQ174" i="1"/>
  <c r="R174" i="1" s="1"/>
  <c r="CC174" i="1"/>
  <c r="CB174" i="1"/>
  <c r="CE283" i="1"/>
  <c r="BT283" i="1"/>
  <c r="BS283" i="1"/>
  <c r="CD283" i="1"/>
  <c r="BR283" i="1"/>
  <c r="CC283" i="1"/>
  <c r="BQ283" i="1"/>
  <c r="AP283" i="1" s="1"/>
  <c r="CB283" i="1"/>
  <c r="CB351" i="1"/>
  <c r="CC351" i="1"/>
  <c r="BR351" i="1"/>
  <c r="BQ351" i="1"/>
  <c r="S76" i="1"/>
  <c r="BQ91" i="1"/>
  <c r="CC91" i="1"/>
  <c r="CB91" i="1"/>
  <c r="BR91" i="1"/>
  <c r="BQ93" i="1"/>
  <c r="AF93" i="1" s="1"/>
  <c r="CC93" i="1"/>
  <c r="BR93" i="1"/>
  <c r="CB93" i="1"/>
  <c r="BQ99" i="1"/>
  <c r="CC99" i="1"/>
  <c r="CB99" i="1"/>
  <c r="BR99" i="1"/>
  <c r="BQ101" i="1"/>
  <c r="CC101" i="1"/>
  <c r="CB101" i="1"/>
  <c r="BR101" i="1"/>
  <c r="BQ115" i="1"/>
  <c r="AJ115" i="1" s="1"/>
  <c r="CC115" i="1"/>
  <c r="BR115" i="1"/>
  <c r="CB115" i="1"/>
  <c r="BQ117" i="1"/>
  <c r="CC117" i="1"/>
  <c r="CB117" i="1"/>
  <c r="BR117" i="1"/>
  <c r="BQ119" i="1"/>
  <c r="CC119" i="1"/>
  <c r="CB119" i="1"/>
  <c r="BR119" i="1"/>
  <c r="BQ121" i="1"/>
  <c r="CC121" i="1"/>
  <c r="CB121" i="1"/>
  <c r="BR121" i="1"/>
  <c r="CC127" i="1"/>
  <c r="BQ127" i="1"/>
  <c r="CB127" i="1"/>
  <c r="BS127" i="1"/>
  <c r="CD127" i="1"/>
  <c r="BR127" i="1"/>
  <c r="CC129" i="1"/>
  <c r="BQ129" i="1"/>
  <c r="CB129" i="1"/>
  <c r="BS129" i="1"/>
  <c r="CD129" i="1"/>
  <c r="BR129" i="1"/>
  <c r="CC131" i="1"/>
  <c r="BQ131" i="1"/>
  <c r="CB131" i="1"/>
  <c r="BS131" i="1"/>
  <c r="CD131" i="1"/>
  <c r="BR131" i="1"/>
  <c r="CC133" i="1"/>
  <c r="BQ133" i="1"/>
  <c r="CB133" i="1"/>
  <c r="BS133" i="1"/>
  <c r="CD133" i="1"/>
  <c r="BR133" i="1"/>
  <c r="BQ139" i="1"/>
  <c r="CC139" i="1"/>
  <c r="CB139" i="1"/>
  <c r="BR139" i="1"/>
  <c r="BQ141" i="1"/>
  <c r="CC141" i="1"/>
  <c r="CB141" i="1"/>
  <c r="BR141" i="1"/>
  <c r="BQ143" i="1"/>
  <c r="CC143" i="1"/>
  <c r="CB143" i="1"/>
  <c r="BR143" i="1"/>
  <c r="BQ148" i="1"/>
  <c r="CC148" i="1"/>
  <c r="CB148" i="1"/>
  <c r="BR148" i="1"/>
  <c r="BR160" i="1"/>
  <c r="C163" i="1"/>
  <c r="C169" i="1" s="1"/>
  <c r="BQ160" i="1"/>
  <c r="CC160" i="1"/>
  <c r="CB160" i="1"/>
  <c r="BR162" i="1"/>
  <c r="BQ162" i="1"/>
  <c r="CC162" i="1"/>
  <c r="CB162" i="1"/>
  <c r="BR173" i="1"/>
  <c r="C176" i="1"/>
  <c r="BQ173" i="1"/>
  <c r="R173" i="1" s="1"/>
  <c r="CC173" i="1"/>
  <c r="CB173" i="1"/>
  <c r="BR175" i="1"/>
  <c r="BQ175" i="1"/>
  <c r="R175" i="1" s="1"/>
  <c r="CC175" i="1"/>
  <c r="CB175" i="1"/>
  <c r="CE286" i="1"/>
  <c r="BT286" i="1"/>
  <c r="CB286" i="1"/>
  <c r="BS286" i="1"/>
  <c r="CD286" i="1"/>
  <c r="BR286" i="1"/>
  <c r="CC286" i="1"/>
  <c r="BQ286" i="1"/>
  <c r="AP286" i="1" s="1"/>
  <c r="CB343" i="1"/>
  <c r="CC343" i="1"/>
  <c r="BR343" i="1"/>
  <c r="BQ343" i="1"/>
  <c r="AN343" i="1" s="1"/>
  <c r="CB349" i="1"/>
  <c r="BQ349" i="1"/>
  <c r="CC349" i="1"/>
  <c r="BR349" i="1"/>
  <c r="CB63" i="1"/>
  <c r="CB67" i="1"/>
  <c r="CB69" i="1"/>
  <c r="CB71" i="1"/>
  <c r="CB73" i="1"/>
  <c r="D150" i="1"/>
  <c r="D156" i="1" s="1"/>
  <c r="BQ151" i="1"/>
  <c r="BQ152" i="1"/>
  <c r="BQ153" i="1"/>
  <c r="BQ154" i="1"/>
  <c r="C155" i="1"/>
  <c r="E163" i="1"/>
  <c r="E169" i="1" s="1"/>
  <c r="E168" i="1"/>
  <c r="E176" i="1"/>
  <c r="CI223" i="1"/>
  <c r="CE223" i="1"/>
  <c r="BZ223" i="1"/>
  <c r="BR223" i="1"/>
  <c r="BT223" i="1"/>
  <c r="CK223" i="1"/>
  <c r="CB234" i="1"/>
  <c r="CC238" i="1"/>
  <c r="BU248" i="1"/>
  <c r="CD255" i="1"/>
  <c r="CE267" i="1"/>
  <c r="BU275" i="1"/>
  <c r="CE285" i="1"/>
  <c r="BT285" i="1"/>
  <c r="BR285" i="1"/>
  <c r="CD285" i="1"/>
  <c r="BS337" i="1"/>
  <c r="CE337" i="1"/>
  <c r="BQ344" i="1"/>
  <c r="BQ348" i="1"/>
  <c r="AN348" i="1" s="1"/>
  <c r="BQ357" i="1"/>
  <c r="BS11" i="1"/>
  <c r="CC11" i="1"/>
  <c r="BS12" i="1"/>
  <c r="CC12" i="1"/>
  <c r="BS13" i="1"/>
  <c r="CC13" i="1"/>
  <c r="BS14" i="1"/>
  <c r="CC14" i="1"/>
  <c r="BR36" i="1"/>
  <c r="CB36" i="1"/>
  <c r="CG36" i="1"/>
  <c r="BR37" i="1"/>
  <c r="V37" i="1" s="1"/>
  <c r="CB37" i="1"/>
  <c r="CG37" i="1"/>
  <c r="BR38" i="1"/>
  <c r="V38" i="1" s="1"/>
  <c r="CB38" i="1"/>
  <c r="CG38" i="1"/>
  <c r="BR39" i="1"/>
  <c r="V39" i="1" s="1"/>
  <c r="CB39" i="1"/>
  <c r="CG39" i="1"/>
  <c r="BR40" i="1"/>
  <c r="CB40" i="1"/>
  <c r="CG40" i="1"/>
  <c r="BR41" i="1"/>
  <c r="V41" i="1" s="1"/>
  <c r="CB41" i="1"/>
  <c r="CG41" i="1"/>
  <c r="BR42" i="1"/>
  <c r="V42" i="1" s="1"/>
  <c r="CB42" i="1"/>
  <c r="CG42" i="1"/>
  <c r="BR43" i="1"/>
  <c r="V43" i="1" s="1"/>
  <c r="CB43" i="1"/>
  <c r="CG43" i="1"/>
  <c r="BR44" i="1"/>
  <c r="CB44" i="1"/>
  <c r="CG44" i="1"/>
  <c r="BR45" i="1"/>
  <c r="V45" i="1" s="1"/>
  <c r="CB45" i="1"/>
  <c r="CG45" i="1"/>
  <c r="BR46" i="1"/>
  <c r="V46" i="1" s="1"/>
  <c r="CB46" i="1"/>
  <c r="CG46" i="1"/>
  <c r="BR47" i="1"/>
  <c r="V47" i="1" s="1"/>
  <c r="CB47" i="1"/>
  <c r="CG47" i="1"/>
  <c r="BR48" i="1"/>
  <c r="CB48" i="1"/>
  <c r="CG48" i="1"/>
  <c r="BR49" i="1"/>
  <c r="V49" i="1" s="1"/>
  <c r="CB49" i="1"/>
  <c r="CG49" i="1"/>
  <c r="BR50" i="1"/>
  <c r="V50" i="1" s="1"/>
  <c r="CB50" i="1"/>
  <c r="CG50" i="1"/>
  <c r="BR51" i="1"/>
  <c r="V51" i="1" s="1"/>
  <c r="CB51" i="1"/>
  <c r="CG51" i="1"/>
  <c r="BR52" i="1"/>
  <c r="CB52" i="1"/>
  <c r="CG52" i="1"/>
  <c r="BR53" i="1"/>
  <c r="V53" i="1" s="1"/>
  <c r="CB53" i="1"/>
  <c r="CG53" i="1"/>
  <c r="BR54" i="1"/>
  <c r="V54" i="1" s="1"/>
  <c r="CB54" i="1"/>
  <c r="CG54" i="1"/>
  <c r="BR55" i="1"/>
  <c r="V55" i="1" s="1"/>
  <c r="CB55" i="1"/>
  <c r="CG55" i="1"/>
  <c r="BR60" i="1"/>
  <c r="S60" i="1" s="1"/>
  <c r="CC61" i="1"/>
  <c r="BR62" i="1"/>
  <c r="S62" i="1" s="1"/>
  <c r="CC63" i="1"/>
  <c r="BR64" i="1"/>
  <c r="S64" i="1" s="1"/>
  <c r="CC65" i="1"/>
  <c r="BR66" i="1"/>
  <c r="CC67" i="1"/>
  <c r="BR68" i="1"/>
  <c r="S68" i="1" s="1"/>
  <c r="CC69" i="1"/>
  <c r="BR70" i="1"/>
  <c r="S70" i="1" s="1"/>
  <c r="CC71" i="1"/>
  <c r="BR72" i="1"/>
  <c r="S72" i="1" s="1"/>
  <c r="CC73" i="1"/>
  <c r="BR74" i="1"/>
  <c r="S74" i="1" s="1"/>
  <c r="CC75" i="1"/>
  <c r="BR76" i="1"/>
  <c r="CC77" i="1"/>
  <c r="BR78" i="1"/>
  <c r="S78" i="1" s="1"/>
  <c r="CC79" i="1"/>
  <c r="BR151" i="1"/>
  <c r="BR152" i="1"/>
  <c r="BR153" i="1"/>
  <c r="BR154" i="1"/>
  <c r="BX204" i="1"/>
  <c r="CB210" i="1"/>
  <c r="BX213" i="1"/>
  <c r="CC213" i="1"/>
  <c r="BZ222" i="1"/>
  <c r="CB223" i="1"/>
  <c r="CB227" i="1"/>
  <c r="BR248" i="1"/>
  <c r="BS285" i="1"/>
  <c r="C293" i="1"/>
  <c r="BS302" i="1"/>
  <c r="CD336" i="1"/>
  <c r="BT337" i="1"/>
  <c r="BR344" i="1"/>
  <c r="BR348" i="1"/>
  <c r="BR357" i="1"/>
  <c r="CB61" i="1"/>
  <c r="CB65" i="1"/>
  <c r="CB75" i="1"/>
  <c r="CB77" i="1"/>
  <c r="CB79" i="1"/>
  <c r="BS36" i="1"/>
  <c r="CC36" i="1"/>
  <c r="BS37" i="1"/>
  <c r="CC37" i="1"/>
  <c r="BS38" i="1"/>
  <c r="CC38" i="1"/>
  <c r="BS39" i="1"/>
  <c r="CC39" i="1"/>
  <c r="BS40" i="1"/>
  <c r="CC40" i="1"/>
  <c r="BS41" i="1"/>
  <c r="CC41" i="1"/>
  <c r="BS42" i="1"/>
  <c r="CC42" i="1"/>
  <c r="BS43" i="1"/>
  <c r="CC43" i="1"/>
  <c r="BS44" i="1"/>
  <c r="CC44" i="1"/>
  <c r="BS45" i="1"/>
  <c r="CC45" i="1"/>
  <c r="BS46" i="1"/>
  <c r="CC46" i="1"/>
  <c r="BS47" i="1"/>
  <c r="CC47" i="1"/>
  <c r="BS48" i="1"/>
  <c r="CC48" i="1"/>
  <c r="BS49" i="1"/>
  <c r="CC49" i="1"/>
  <c r="BS50" i="1"/>
  <c r="CC50" i="1"/>
  <c r="BS51" i="1"/>
  <c r="CC51" i="1"/>
  <c r="BS52" i="1"/>
  <c r="CC52" i="1"/>
  <c r="BS53" i="1"/>
  <c r="CC53" i="1"/>
  <c r="BS54" i="1"/>
  <c r="CC54" i="1"/>
  <c r="BS55" i="1"/>
  <c r="CC55" i="1"/>
  <c r="CB60" i="1"/>
  <c r="BQ61" i="1"/>
  <c r="S61" i="1" s="1"/>
  <c r="CB62" i="1"/>
  <c r="BQ63" i="1"/>
  <c r="S63" i="1" s="1"/>
  <c r="CB64" i="1"/>
  <c r="BQ65" i="1"/>
  <c r="S65" i="1" s="1"/>
  <c r="CB66" i="1"/>
  <c r="BQ67" i="1"/>
  <c r="S67" i="1" s="1"/>
  <c r="CB68" i="1"/>
  <c r="BQ69" i="1"/>
  <c r="S69" i="1" s="1"/>
  <c r="CB70" i="1"/>
  <c r="BQ71" i="1"/>
  <c r="S71" i="1" s="1"/>
  <c r="CB72" i="1"/>
  <c r="BQ73" i="1"/>
  <c r="S73" i="1" s="1"/>
  <c r="CB74" i="1"/>
  <c r="BQ75" i="1"/>
  <c r="S75" i="1" s="1"/>
  <c r="CB76" i="1"/>
  <c r="BQ77" i="1"/>
  <c r="S77" i="1" s="1"/>
  <c r="CB78" i="1"/>
  <c r="BQ79" i="1"/>
  <c r="S79" i="1" s="1"/>
  <c r="CB151" i="1"/>
  <c r="CB152" i="1"/>
  <c r="CB153" i="1"/>
  <c r="CB154" i="1"/>
  <c r="BX210" i="1"/>
  <c r="BQ213" i="1"/>
  <c r="BQ223" i="1"/>
  <c r="CC223" i="1"/>
  <c r="CK225" i="1"/>
  <c r="BR234" i="1"/>
  <c r="CE254" i="1"/>
  <c r="BU254" i="1"/>
  <c r="CC254" i="1"/>
  <c r="BU266" i="1"/>
  <c r="BS275" i="1"/>
  <c r="CB285" i="1"/>
  <c r="CD302" i="1"/>
  <c r="BS336" i="1"/>
  <c r="CE336" i="1"/>
  <c r="BQ342" i="1"/>
  <c r="CC344" i="1"/>
  <c r="BQ346" i="1"/>
  <c r="CC348" i="1"/>
  <c r="BQ350" i="1"/>
  <c r="CC357" i="1"/>
  <c r="BQ359" i="1"/>
  <c r="BQ11" i="1"/>
  <c r="S11" i="1" s="1"/>
  <c r="BU11" i="1"/>
  <c r="CE11" i="1"/>
  <c r="BQ12" i="1"/>
  <c r="BU12" i="1"/>
  <c r="BQ13" i="1"/>
  <c r="S13" i="1" s="1"/>
  <c r="BU13" i="1"/>
  <c r="BQ14" i="1"/>
  <c r="BU14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S209" i="1"/>
  <c r="BR213" i="1"/>
  <c r="BZ213" i="1"/>
  <c r="BX223" i="1"/>
  <c r="CK228" i="1"/>
  <c r="BR254" i="1"/>
  <c r="CB267" i="1"/>
  <c r="CE272" i="1"/>
  <c r="BU272" i="1"/>
  <c r="CC272" i="1"/>
  <c r="BQ285" i="1"/>
  <c r="CC285" i="1"/>
  <c r="CD304" i="1"/>
  <c r="BS306" i="1"/>
  <c r="BR323" i="1"/>
  <c r="BR342" i="1"/>
  <c r="BR346" i="1"/>
  <c r="BR350" i="1"/>
  <c r="BR359" i="1"/>
  <c r="B370" i="1"/>
  <c r="BU336" i="1"/>
  <c r="BU337" i="1"/>
  <c r="BR252" i="1" l="1"/>
  <c r="CK222" i="1"/>
  <c r="CE222" i="1"/>
  <c r="BY219" i="1"/>
  <c r="BT239" i="1"/>
  <c r="BQ222" i="1"/>
  <c r="BQ314" i="1"/>
  <c r="C297" i="1"/>
  <c r="CG297" i="1" s="1"/>
  <c r="BT222" i="1"/>
  <c r="BT213" i="1"/>
  <c r="BT259" i="1"/>
  <c r="BU252" i="1"/>
  <c r="CB213" i="1"/>
  <c r="BQ210" i="1"/>
  <c r="CB222" i="1"/>
  <c r="CB322" i="1"/>
  <c r="C306" i="1"/>
  <c r="CH306" i="1" s="1"/>
  <c r="C259" i="1"/>
  <c r="BY259" i="1" s="1"/>
  <c r="CB252" i="1"/>
  <c r="CC222" i="1"/>
  <c r="CC252" i="1"/>
  <c r="BS243" i="1"/>
  <c r="BS308" i="1"/>
  <c r="CC301" i="1"/>
  <c r="BS251" i="1"/>
  <c r="CE210" i="1"/>
  <c r="BT210" i="1"/>
  <c r="CI222" i="1"/>
  <c r="BR308" i="1"/>
  <c r="CE213" i="1"/>
  <c r="BS252" i="1"/>
  <c r="BR222" i="1"/>
  <c r="CK213" i="1"/>
  <c r="CK210" i="1"/>
  <c r="BT278" i="1"/>
  <c r="CD257" i="1"/>
  <c r="C252" i="1"/>
  <c r="C257" i="1"/>
  <c r="BY257" i="1" s="1"/>
  <c r="BS191" i="1"/>
  <c r="CD219" i="1"/>
  <c r="CD303" i="1"/>
  <c r="CJ219" i="1"/>
  <c r="BR304" i="1"/>
  <c r="CB329" i="1"/>
  <c r="CB271" i="1"/>
  <c r="BR243" i="1"/>
  <c r="BY191" i="1"/>
  <c r="CC271" i="1"/>
  <c r="BS219" i="1"/>
  <c r="BT244" i="1"/>
  <c r="BZ226" i="1"/>
  <c r="CK216" i="1"/>
  <c r="CE275" i="1"/>
  <c r="CD209" i="1"/>
  <c r="BS223" i="1"/>
  <c r="CD307" i="1"/>
  <c r="BT216" i="1"/>
  <c r="BR211" i="1"/>
  <c r="CC259" i="1"/>
  <c r="CC247" i="1"/>
  <c r="CC211" i="1"/>
  <c r="BT198" i="1"/>
  <c r="CJ209" i="1"/>
  <c r="CE194" i="1"/>
  <c r="BR296" i="1"/>
  <c r="CK209" i="1"/>
  <c r="BT236" i="1"/>
  <c r="C201" i="1"/>
  <c r="CF201" i="1" s="1"/>
  <c r="BQ318" i="1"/>
  <c r="BR202" i="1"/>
  <c r="BR275" i="1"/>
  <c r="CE276" i="1"/>
  <c r="CC253" i="1"/>
  <c r="BQ198" i="1"/>
  <c r="BU259" i="1"/>
  <c r="BR230" i="1"/>
  <c r="CD195" i="1"/>
  <c r="BU267" i="1"/>
  <c r="CJ200" i="1"/>
  <c r="CB226" i="1"/>
  <c r="CB259" i="1"/>
  <c r="BR246" i="1"/>
  <c r="CE200" i="1"/>
  <c r="CE246" i="1"/>
  <c r="CK214" i="1"/>
  <c r="BT206" i="1"/>
  <c r="BR324" i="1"/>
  <c r="BQ220" i="1"/>
  <c r="CH230" i="1"/>
  <c r="BX194" i="1"/>
  <c r="BS246" i="1"/>
  <c r="BR276" i="1"/>
  <c r="CC317" i="1"/>
  <c r="CD272" i="1"/>
  <c r="CC226" i="1"/>
  <c r="BR220" i="1"/>
  <c r="BR206" i="1"/>
  <c r="C214" i="1"/>
  <c r="BU214" i="1" s="1"/>
  <c r="BT208" i="1"/>
  <c r="CE278" i="1"/>
  <c r="BX202" i="1"/>
  <c r="CK188" i="1"/>
  <c r="CD200" i="1"/>
  <c r="BQ194" i="1"/>
  <c r="CC196" i="1"/>
  <c r="BS269" i="1"/>
  <c r="BR306" i="1"/>
  <c r="BR330" i="1"/>
  <c r="CB190" i="1"/>
  <c r="BR294" i="1"/>
  <c r="CD252" i="1"/>
  <c r="CB316" i="1"/>
  <c r="C264" i="1"/>
  <c r="CI264" i="1" s="1"/>
  <c r="CE261" i="1"/>
  <c r="BX209" i="1"/>
  <c r="C329" i="1"/>
  <c r="BS329" i="1" s="1"/>
  <c r="CB275" i="1"/>
  <c r="CE253" i="1"/>
  <c r="BS267" i="1"/>
  <c r="C248" i="1"/>
  <c r="CI248" i="1" s="1"/>
  <c r="BQ219" i="1"/>
  <c r="BR267" i="1"/>
  <c r="CE247" i="1"/>
  <c r="BT215" i="1"/>
  <c r="CE219" i="1"/>
  <c r="BQ186" i="1"/>
  <c r="BX191" i="1"/>
  <c r="CJ199" i="1"/>
  <c r="BX224" i="1"/>
  <c r="BZ208" i="1"/>
  <c r="BW214" i="1"/>
  <c r="CE191" i="1"/>
  <c r="C300" i="1"/>
  <c r="BT300" i="1" s="1"/>
  <c r="CC296" i="1"/>
  <c r="CB253" i="1"/>
  <c r="BR259" i="1"/>
  <c r="C196" i="1"/>
  <c r="CF196" i="1" s="1"/>
  <c r="C253" i="1"/>
  <c r="BY253" i="1" s="1"/>
  <c r="CE244" i="1"/>
  <c r="BR320" i="1"/>
  <c r="CC244" i="1"/>
  <c r="CB255" i="1"/>
  <c r="BS259" i="1"/>
  <c r="BU253" i="1"/>
  <c r="BS247" i="1"/>
  <c r="BT224" i="1"/>
  <c r="CC269" i="1"/>
  <c r="BT197" i="1"/>
  <c r="CC274" i="1"/>
  <c r="CE259" i="1"/>
  <c r="BU247" i="1"/>
  <c r="BY190" i="1"/>
  <c r="BS229" i="1"/>
  <c r="CH209" i="1"/>
  <c r="BX228" i="1"/>
  <c r="BS199" i="1"/>
  <c r="BS217" i="1"/>
  <c r="CB249" i="1"/>
  <c r="C247" i="1"/>
  <c r="CF247" i="1" s="1"/>
  <c r="CB248" i="1"/>
  <c r="BR228" i="1"/>
  <c r="BZ224" i="1"/>
  <c r="CE214" i="1"/>
  <c r="BS271" i="1"/>
  <c r="CC263" i="1"/>
  <c r="CK208" i="1"/>
  <c r="BU271" i="1"/>
  <c r="CB204" i="1"/>
  <c r="BT190" i="1"/>
  <c r="BT196" i="1"/>
  <c r="BY201" i="1"/>
  <c r="CC305" i="1"/>
  <c r="BS263" i="1"/>
  <c r="CE228" i="1"/>
  <c r="CI224" i="1"/>
  <c r="BR214" i="1"/>
  <c r="BZ204" i="1"/>
  <c r="BS195" i="1"/>
  <c r="CE239" i="1"/>
  <c r="BQ200" i="1"/>
  <c r="C319" i="1"/>
  <c r="CF319" i="1" s="1"/>
  <c r="BU263" i="1"/>
  <c r="BU251" i="1"/>
  <c r="CC200" i="1"/>
  <c r="CH191" i="1"/>
  <c r="C314" i="1"/>
  <c r="CG314" i="1" s="1"/>
  <c r="CE271" i="1"/>
  <c r="CB243" i="1"/>
  <c r="CB239" i="1"/>
  <c r="CI218" i="1"/>
  <c r="CK190" i="1"/>
  <c r="BW217" i="1"/>
  <c r="BQ196" i="1"/>
  <c r="CI208" i="1"/>
  <c r="BU258" i="1"/>
  <c r="BT265" i="1"/>
  <c r="C263" i="1"/>
  <c r="BX263" i="1" s="1"/>
  <c r="C251" i="1"/>
  <c r="BY251" i="1" s="1"/>
  <c r="CJ191" i="1"/>
  <c r="BR200" i="1"/>
  <c r="C243" i="1"/>
  <c r="BW243" i="1" s="1"/>
  <c r="BQ204" i="1"/>
  <c r="CC251" i="1"/>
  <c r="BX214" i="1"/>
  <c r="CC243" i="1"/>
  <c r="BX218" i="1"/>
  <c r="CJ208" i="1"/>
  <c r="CB263" i="1"/>
  <c r="CC261" i="1"/>
  <c r="BZ218" i="1"/>
  <c r="BW191" i="1"/>
  <c r="CH254" i="1"/>
  <c r="CE243" i="1"/>
  <c r="CE263" i="1"/>
  <c r="CE255" i="1"/>
  <c r="CE251" i="1"/>
  <c r="CK204" i="1"/>
  <c r="BT200" i="1"/>
  <c r="BS239" i="1"/>
  <c r="BQ190" i="1"/>
  <c r="BR190" i="1"/>
  <c r="CK196" i="1"/>
  <c r="CB224" i="1"/>
  <c r="CB228" i="1"/>
  <c r="BR196" i="1"/>
  <c r="BR258" i="1"/>
  <c r="BU255" i="1"/>
  <c r="CB251" i="1"/>
  <c r="BQ321" i="1"/>
  <c r="BT248" i="1"/>
  <c r="C258" i="1"/>
  <c r="CI258" i="1" s="1"/>
  <c r="C308" i="1"/>
  <c r="CF308" i="1" s="1"/>
  <c r="CC268" i="1"/>
  <c r="BU261" i="1"/>
  <c r="C255" i="1"/>
  <c r="BV255" i="1" s="1"/>
  <c r="BZ215" i="1"/>
  <c r="BZ201" i="1"/>
  <c r="BZ229" i="1"/>
  <c r="C304" i="1"/>
  <c r="CG304" i="1" s="1"/>
  <c r="C272" i="1"/>
  <c r="BY272" i="1" s="1"/>
  <c r="BT205" i="1"/>
  <c r="BX201" i="1"/>
  <c r="CE197" i="1"/>
  <c r="CC240" i="1"/>
  <c r="CC239" i="1"/>
  <c r="BR186" i="1"/>
  <c r="BW216" i="1"/>
  <c r="CD217" i="1"/>
  <c r="BY227" i="1"/>
  <c r="CH200" i="1"/>
  <c r="BQ197" i="1"/>
  <c r="CH217" i="1"/>
  <c r="BX225" i="1"/>
  <c r="BY206" i="1"/>
  <c r="CD268" i="1"/>
  <c r="CD276" i="1"/>
  <c r="BQ320" i="1"/>
  <c r="BU257" i="1"/>
  <c r="CB331" i="1"/>
  <c r="C321" i="1"/>
  <c r="CF321" i="1" s="1"/>
  <c r="CJ217" i="1"/>
  <c r="CB229" i="1"/>
  <c r="BR239" i="1"/>
  <c r="CE225" i="1"/>
  <c r="BQ209" i="1"/>
  <c r="C317" i="1"/>
  <c r="BU317" i="1" s="1"/>
  <c r="C261" i="1"/>
  <c r="BV261" i="1" s="1"/>
  <c r="CE257" i="1"/>
  <c r="CI207" i="1"/>
  <c r="BU260" i="1"/>
  <c r="CI254" i="1"/>
  <c r="BU237" i="1"/>
  <c r="CK219" i="1"/>
  <c r="G28" i="1"/>
  <c r="BR189" i="1"/>
  <c r="CD223" i="1"/>
  <c r="BY200" i="1"/>
  <c r="CB186" i="1"/>
  <c r="BW200" i="1"/>
  <c r="BQ229" i="1"/>
  <c r="CB191" i="1"/>
  <c r="CB261" i="1"/>
  <c r="BS261" i="1"/>
  <c r="C294" i="1"/>
  <c r="CH294" i="1" s="1"/>
  <c r="BQ324" i="1"/>
  <c r="BR300" i="1"/>
  <c r="BT234" i="1"/>
  <c r="BR257" i="1"/>
  <c r="CF296" i="1"/>
  <c r="BU249" i="1"/>
  <c r="BZ228" i="1"/>
  <c r="CK224" i="1"/>
  <c r="CE224" i="1"/>
  <c r="BX216" i="1"/>
  <c r="BZ214" i="1"/>
  <c r="CE208" i="1"/>
  <c r="BR204" i="1"/>
  <c r="BZ200" i="1"/>
  <c r="CE269" i="1"/>
  <c r="C260" i="1"/>
  <c r="CI260" i="1" s="1"/>
  <c r="BS248" i="1"/>
  <c r="BX208" i="1"/>
  <c r="BT273" i="1"/>
  <c r="CK226" i="1"/>
  <c r="BT214" i="1"/>
  <c r="BX206" i="1"/>
  <c r="CC204" i="1"/>
  <c r="BT202" i="1"/>
  <c r="BX200" i="1"/>
  <c r="CE248" i="1"/>
  <c r="CE218" i="1"/>
  <c r="G29" i="1"/>
  <c r="G22" i="1"/>
  <c r="G30" i="1"/>
  <c r="BZ190" i="1"/>
  <c r="CE190" i="1"/>
  <c r="CC190" i="1"/>
  <c r="CB220" i="1"/>
  <c r="CH203" i="1"/>
  <c r="CI196" i="1"/>
  <c r="BZ196" i="1"/>
  <c r="BQ224" i="1"/>
  <c r="BT194" i="1"/>
  <c r="BQ228" i="1"/>
  <c r="BQ208" i="1"/>
  <c r="CJ230" i="1"/>
  <c r="BS215" i="1"/>
  <c r="BR188" i="1"/>
  <c r="BX226" i="1"/>
  <c r="BX196" i="1"/>
  <c r="CJ210" i="1"/>
  <c r="CB245" i="1"/>
  <c r="CB276" i="1"/>
  <c r="CE258" i="1"/>
  <c r="BT253" i="1"/>
  <c r="BT242" i="1"/>
  <c r="BT241" i="1"/>
  <c r="C246" i="1"/>
  <c r="BX246" i="1" s="1"/>
  <c r="C278" i="1"/>
  <c r="BY278" i="1" s="1"/>
  <c r="BT228" i="1"/>
  <c r="CI228" i="1"/>
  <c r="BR224" i="1"/>
  <c r="BZ220" i="1"/>
  <c r="CE204" i="1"/>
  <c r="BR198" i="1"/>
  <c r="BW190" i="1"/>
  <c r="BU246" i="1"/>
  <c r="C239" i="1"/>
  <c r="BY239" i="1" s="1"/>
  <c r="BQ214" i="1"/>
  <c r="BQ206" i="1"/>
  <c r="C200" i="1"/>
  <c r="CF200" i="1" s="1"/>
  <c r="BR321" i="1"/>
  <c r="BR315" i="1"/>
  <c r="BZ230" i="1"/>
  <c r="CE226" i="1"/>
  <c r="CK218" i="1"/>
  <c r="CC214" i="1"/>
  <c r="BX211" i="1"/>
  <c r="BT204" i="1"/>
  <c r="CK200" i="1"/>
  <c r="BX198" i="1"/>
  <c r="CD192" i="1"/>
  <c r="CH190" i="1"/>
  <c r="BT270" i="1"/>
  <c r="CB214" i="1"/>
  <c r="CB200" i="1"/>
  <c r="CD210" i="1"/>
  <c r="CC188" i="1"/>
  <c r="BS214" i="1"/>
  <c r="CD199" i="1"/>
  <c r="CE196" i="1"/>
  <c r="BY215" i="1"/>
  <c r="CI194" i="1"/>
  <c r="CH214" i="1"/>
  <c r="BW230" i="1"/>
  <c r="BX230" i="1"/>
  <c r="CH227" i="1"/>
  <c r="BY203" i="1"/>
  <c r="CD260" i="1"/>
  <c r="C249" i="1"/>
  <c r="BV249" i="1" s="1"/>
  <c r="BR273" i="1"/>
  <c r="CB260" i="1"/>
  <c r="BW254" i="1"/>
  <c r="BZ212" i="1"/>
  <c r="BS189" i="1"/>
  <c r="BT229" i="1"/>
  <c r="BR225" i="1"/>
  <c r="BR221" i="1"/>
  <c r="BQ207" i="1"/>
  <c r="BQ203" i="1"/>
  <c r="C316" i="1"/>
  <c r="CG316" i="1" s="1"/>
  <c r="C295" i="1"/>
  <c r="CF295" i="1" s="1"/>
  <c r="BR260" i="1"/>
  <c r="CI209" i="1"/>
  <c r="BX199" i="1"/>
  <c r="BR197" i="1"/>
  <c r="CD186" i="1"/>
  <c r="BU244" i="1"/>
  <c r="CK227" i="1"/>
  <c r="BR219" i="1"/>
  <c r="CB201" i="1"/>
  <c r="G19" i="1"/>
  <c r="C221" i="1"/>
  <c r="BV221" i="1" s="1"/>
  <c r="CI195" i="1"/>
  <c r="BW229" i="1"/>
  <c r="CD204" i="1"/>
  <c r="BW211" i="1"/>
  <c r="CJ205" i="1"/>
  <c r="BQ225" i="1"/>
  <c r="CK191" i="1"/>
  <c r="C307" i="1"/>
  <c r="BU307" i="1" s="1"/>
  <c r="CC307" i="1"/>
  <c r="BR329" i="1"/>
  <c r="C274" i="1"/>
  <c r="BX274" i="1" s="1"/>
  <c r="CH212" i="1"/>
  <c r="CE268" i="1"/>
  <c r="BZ205" i="1"/>
  <c r="CE273" i="1"/>
  <c r="C244" i="1"/>
  <c r="BW244" i="1" s="1"/>
  <c r="CE241" i="1"/>
  <c r="CE237" i="1"/>
  <c r="CI229" i="1"/>
  <c r="BQ215" i="1"/>
  <c r="BQ212" i="1"/>
  <c r="BQ205" i="1"/>
  <c r="BR299" i="1"/>
  <c r="CE274" i="1"/>
  <c r="C268" i="1"/>
  <c r="CI268" i="1" s="1"/>
  <c r="CG254" i="1"/>
  <c r="CC215" i="1"/>
  <c r="CC205" i="1"/>
  <c r="CK201" i="1"/>
  <c r="CC241" i="1"/>
  <c r="BU236" i="1"/>
  <c r="CE217" i="1"/>
  <c r="CB205" i="1"/>
  <c r="CK186" i="1"/>
  <c r="CJ229" i="1"/>
  <c r="BR191" i="1"/>
  <c r="CB197" i="1"/>
  <c r="CH216" i="1"/>
  <c r="CC221" i="1"/>
  <c r="BS211" i="1"/>
  <c r="BR268" i="1"/>
  <c r="BT275" i="1"/>
  <c r="C303" i="1"/>
  <c r="CF303" i="1" s="1"/>
  <c r="C320" i="1"/>
  <c r="BV320" i="1" s="1"/>
  <c r="BR269" i="1"/>
  <c r="CC249" i="1"/>
  <c r="CB225" i="1"/>
  <c r="BX219" i="1"/>
  <c r="CE215" i="1"/>
  <c r="CB209" i="1"/>
  <c r="CE205" i="1"/>
  <c r="CE201" i="1"/>
  <c r="BS190" i="1"/>
  <c r="BU269" i="1"/>
  <c r="C266" i="1"/>
  <c r="BW266" i="1" s="1"/>
  <c r="BR244" i="1"/>
  <c r="CK229" i="1"/>
  <c r="CE229" i="1"/>
  <c r="BT225" i="1"/>
  <c r="CI225" i="1"/>
  <c r="CC219" i="1"/>
  <c r="C209" i="1"/>
  <c r="CG209" i="1" s="1"/>
  <c r="BQ201" i="1"/>
  <c r="C199" i="1"/>
  <c r="CG199" i="1" s="1"/>
  <c r="BR316" i="1"/>
  <c r="BU274" i="1"/>
  <c r="CB219" i="1"/>
  <c r="CK215" i="1"/>
  <c r="CC212" i="1"/>
  <c r="CK205" i="1"/>
  <c r="BX203" i="1"/>
  <c r="CC201" i="1"/>
  <c r="BX197" i="1"/>
  <c r="C191" i="1"/>
  <c r="CF191" i="1" s="1"/>
  <c r="C190" i="1"/>
  <c r="BU190" i="1" s="1"/>
  <c r="CE260" i="1"/>
  <c r="BY254" i="1"/>
  <c r="CB244" i="1"/>
  <c r="CC242" i="1"/>
  <c r="CE227" i="1"/>
  <c r="BT219" i="1"/>
  <c r="CI219" i="1"/>
  <c r="BX186" i="1"/>
  <c r="CI186" i="1"/>
  <c r="BX189" i="1"/>
  <c r="CI191" i="1"/>
  <c r="BY229" i="1"/>
  <c r="CC191" i="1"/>
  <c r="CH229" i="1"/>
  <c r="BW199" i="1"/>
  <c r="BT186" i="1"/>
  <c r="CD214" i="1"/>
  <c r="CD230" i="1"/>
  <c r="BX229" i="1"/>
  <c r="CC225" i="1"/>
  <c r="BZ191" i="1"/>
  <c r="BT191" i="1"/>
  <c r="CJ224" i="1"/>
  <c r="CB274" i="1"/>
  <c r="BS268" i="1"/>
  <c r="BT249" i="1"/>
  <c r="BQ330" i="1"/>
  <c r="CC245" i="1"/>
  <c r="C269" i="1"/>
  <c r="CI269" i="1" s="1"/>
  <c r="BS274" i="1"/>
  <c r="BU268" i="1"/>
  <c r="CE249" i="1"/>
  <c r="C230" i="1"/>
  <c r="CF230" i="1" s="1"/>
  <c r="BX227" i="1"/>
  <c r="BR215" i="1"/>
  <c r="BR205" i="1"/>
  <c r="BZ203" i="1"/>
  <c r="BR201" i="1"/>
  <c r="BZ199" i="1"/>
  <c r="BS260" i="1"/>
  <c r="CE236" i="1"/>
  <c r="BR229" i="1"/>
  <c r="C227" i="1"/>
  <c r="BU227" i="1" s="1"/>
  <c r="C219" i="1"/>
  <c r="BU219" i="1" s="1"/>
  <c r="BZ209" i="1"/>
  <c r="BZ197" i="1"/>
  <c r="BR295" i="1"/>
  <c r="CK217" i="1"/>
  <c r="BX215" i="1"/>
  <c r="CE209" i="1"/>
  <c r="BX205" i="1"/>
  <c r="BT201" i="1"/>
  <c r="CK197" i="1"/>
  <c r="C197" i="1"/>
  <c r="CF197" i="1" s="1"/>
  <c r="CD190" i="1"/>
  <c r="CB215" i="1"/>
  <c r="G21" i="1"/>
  <c r="CC186" i="1"/>
  <c r="BZ186" i="1"/>
  <c r="C229" i="1"/>
  <c r="BV229" i="1" s="1"/>
  <c r="CE189" i="1"/>
  <c r="BT189" i="1"/>
  <c r="CH199" i="1"/>
  <c r="CI197" i="1"/>
  <c r="CJ211" i="1"/>
  <c r="CJ202" i="1"/>
  <c r="CJ214" i="1"/>
  <c r="BS230" i="1"/>
  <c r="CK195" i="1"/>
  <c r="CK189" i="1"/>
  <c r="BR249" i="1"/>
  <c r="CB317" i="1"/>
  <c r="CE256" i="1"/>
  <c r="CD266" i="1"/>
  <c r="CB221" i="1"/>
  <c r="CB207" i="1"/>
  <c r="BR203" i="1"/>
  <c r="BR199" i="1"/>
  <c r="BR236" i="1"/>
  <c r="BZ221" i="1"/>
  <c r="C212" i="1"/>
  <c r="CG212" i="1" s="1"/>
  <c r="BX212" i="1"/>
  <c r="BW210" i="1"/>
  <c r="BT203" i="1"/>
  <c r="C195" i="1"/>
  <c r="BU195" i="1" s="1"/>
  <c r="BT247" i="1"/>
  <c r="CB240" i="1"/>
  <c r="BT227" i="1"/>
  <c r="CB212" i="1"/>
  <c r="BW212" i="1"/>
  <c r="CD203" i="1"/>
  <c r="BW215" i="1"/>
  <c r="BS220" i="1"/>
  <c r="CB195" i="1"/>
  <c r="C302" i="1"/>
  <c r="CG302" i="1" s="1"/>
  <c r="CC331" i="1"/>
  <c r="CC276" i="1"/>
  <c r="CC230" i="1"/>
  <c r="BQ226" i="1"/>
  <c r="CK220" i="1"/>
  <c r="CE220" i="1"/>
  <c r="BZ217" i="1"/>
  <c r="CE211" i="1"/>
  <c r="CE206" i="1"/>
  <c r="CE202" i="1"/>
  <c r="CE198" i="1"/>
  <c r="BW192" i="1"/>
  <c r="BR322" i="1"/>
  <c r="CE277" i="1"/>
  <c r="C271" i="1"/>
  <c r="CG271" i="1" s="1"/>
  <c r="BU264" i="1"/>
  <c r="BV254" i="1"/>
  <c r="CD247" i="1"/>
  <c r="CE240" i="1"/>
  <c r="C236" i="1"/>
  <c r="CG236" i="1" s="1"/>
  <c r="CC227" i="1"/>
  <c r="CK221" i="1"/>
  <c r="CE221" i="1"/>
  <c r="BQ211" i="1"/>
  <c r="BQ202" i="1"/>
  <c r="BR318" i="1"/>
  <c r="CC278" i="1"/>
  <c r="C276" i="1"/>
  <c r="CI276" i="1" s="1"/>
  <c r="BT269" i="1"/>
  <c r="BT254" i="1"/>
  <c r="CK230" i="1"/>
  <c r="CE230" i="1"/>
  <c r="BT226" i="1"/>
  <c r="CI226" i="1"/>
  <c r="BZ216" i="1"/>
  <c r="BT212" i="1"/>
  <c r="BT211" i="1"/>
  <c r="BS210" i="1"/>
  <c r="CK206" i="1"/>
  <c r="CK203" i="1"/>
  <c r="CK202" i="1"/>
  <c r="CK199" i="1"/>
  <c r="CK198" i="1"/>
  <c r="C194" i="1"/>
  <c r="BU194" i="1" s="1"/>
  <c r="C192" i="1"/>
  <c r="BU192" i="1" s="1"/>
  <c r="CF254" i="1"/>
  <c r="BU240" i="1"/>
  <c r="CC236" i="1"/>
  <c r="BR227" i="1"/>
  <c r="BT217" i="1"/>
  <c r="CB211" i="1"/>
  <c r="BT207" i="1"/>
  <c r="CB203" i="1"/>
  <c r="CB199" i="1"/>
  <c r="CE188" i="1"/>
  <c r="BZ188" i="1"/>
  <c r="CI188" i="1"/>
  <c r="BW227" i="1"/>
  <c r="CC195" i="1"/>
  <c r="CD226" i="1"/>
  <c r="BX220" i="1"/>
  <c r="BW203" i="1"/>
  <c r="CH211" i="1"/>
  <c r="CD198" i="1"/>
  <c r="BZ194" i="1"/>
  <c r="CB194" i="1"/>
  <c r="BQ221" i="1"/>
  <c r="BZ195" i="1"/>
  <c r="CC194" i="1"/>
  <c r="CC189" i="1"/>
  <c r="C210" i="1"/>
  <c r="BU210" i="1" s="1"/>
  <c r="BT258" i="1"/>
  <c r="CD253" i="1"/>
  <c r="CB256" i="1"/>
  <c r="BS276" i="1"/>
  <c r="CD261" i="1"/>
  <c r="BR278" i="1"/>
  <c r="BR302" i="1"/>
  <c r="C331" i="1"/>
  <c r="BS331" i="1" s="1"/>
  <c r="C330" i="1"/>
  <c r="BT330" i="1" s="1"/>
  <c r="CK207" i="1"/>
  <c r="BT271" i="1"/>
  <c r="C256" i="1"/>
  <c r="BW256" i="1" s="1"/>
  <c r="CE264" i="1"/>
  <c r="D291" i="1"/>
  <c r="BS278" i="1"/>
  <c r="BR212" i="1"/>
  <c r="CC277" i="1"/>
  <c r="BU265" i="1"/>
  <c r="C241" i="1"/>
  <c r="CF241" i="1" s="1"/>
  <c r="C223" i="1"/>
  <c r="BU223" i="1" s="1"/>
  <c r="C203" i="1"/>
  <c r="CG203" i="1" s="1"/>
  <c r="C315" i="1"/>
  <c r="CG315" i="1" s="1"/>
  <c r="BT277" i="1"/>
  <c r="BT246" i="1"/>
  <c r="CE207" i="1"/>
  <c r="BT199" i="1"/>
  <c r="BY192" i="1"/>
  <c r="BT251" i="1"/>
  <c r="BS236" i="1"/>
  <c r="CI227" i="1"/>
  <c r="CI217" i="1"/>
  <c r="BX207" i="1"/>
  <c r="BY263" i="1"/>
  <c r="CB189" i="1"/>
  <c r="BX195" i="1"/>
  <c r="BY223" i="1"/>
  <c r="CE195" i="1"/>
  <c r="BZ189" i="1"/>
  <c r="CJ227" i="1"/>
  <c r="CJ223" i="1"/>
  <c r="BY210" i="1"/>
  <c r="BS277" i="1"/>
  <c r="CC306" i="1"/>
  <c r="BQ230" i="1"/>
  <c r="BT220" i="1"/>
  <c r="CI220" i="1"/>
  <c r="CE216" i="1"/>
  <c r="CE212" i="1"/>
  <c r="BZ211" i="1"/>
  <c r="BZ206" i="1"/>
  <c r="CE203" i="1"/>
  <c r="BZ202" i="1"/>
  <c r="CE199" i="1"/>
  <c r="BZ198" i="1"/>
  <c r="BS192" i="1"/>
  <c r="CD251" i="1"/>
  <c r="CC246" i="1"/>
  <c r="BR240" i="1"/>
  <c r="BQ227" i="1"/>
  <c r="BT221" i="1"/>
  <c r="CI221" i="1"/>
  <c r="C217" i="1"/>
  <c r="CF217" i="1" s="1"/>
  <c r="C211" i="1"/>
  <c r="CG211" i="1" s="1"/>
  <c r="BQ199" i="1"/>
  <c r="C322" i="1"/>
  <c r="BS322" i="1" s="1"/>
  <c r="C318" i="1"/>
  <c r="BT318" i="1" s="1"/>
  <c r="C299" i="1"/>
  <c r="CH299" i="1" s="1"/>
  <c r="BU278" i="1"/>
  <c r="BT230" i="1"/>
  <c r="CI230" i="1"/>
  <c r="CK212" i="1"/>
  <c r="CK211" i="1"/>
  <c r="CC206" i="1"/>
  <c r="CC203" i="1"/>
  <c r="CC202" i="1"/>
  <c r="CC199" i="1"/>
  <c r="CC198" i="1"/>
  <c r="CH192" i="1"/>
  <c r="CD189" i="1"/>
  <c r="BT263" i="1"/>
  <c r="BU241" i="1"/>
  <c r="CB206" i="1"/>
  <c r="CB202" i="1"/>
  <c r="CB198" i="1"/>
  <c r="CI189" i="1"/>
  <c r="BT188" i="1"/>
  <c r="BQ188" i="1"/>
  <c r="BX188" i="1"/>
  <c r="BW223" i="1"/>
  <c r="CD227" i="1"/>
  <c r="BR195" i="1"/>
  <c r="BW207" i="1"/>
  <c r="CJ203" i="1"/>
  <c r="CD222" i="1"/>
  <c r="CD211" i="1"/>
  <c r="CJ198" i="1"/>
  <c r="CK194" i="1"/>
  <c r="CD254" i="1"/>
  <c r="BR256" i="1"/>
  <c r="CD309" i="1"/>
  <c r="CC309" i="1"/>
  <c r="CD258" i="1"/>
  <c r="CD238" i="1"/>
  <c r="CC303" i="1"/>
  <c r="BR277" i="1"/>
  <c r="BW195" i="1"/>
  <c r="CF306" i="1"/>
  <c r="CE300" i="1"/>
  <c r="C265" i="1"/>
  <c r="CF265" i="1" s="1"/>
  <c r="BU262" i="1"/>
  <c r="BU250" i="1"/>
  <c r="C216" i="1"/>
  <c r="BV216" i="1" s="1"/>
  <c r="C198" i="1"/>
  <c r="BV198" i="1" s="1"/>
  <c r="BY195" i="1"/>
  <c r="CD193" i="1"/>
  <c r="BU242" i="1"/>
  <c r="BS241" i="1"/>
  <c r="CB237" i="1"/>
  <c r="BW259" i="1"/>
  <c r="G27" i="1"/>
  <c r="CJ226" i="1"/>
  <c r="CD212" i="1"/>
  <c r="CJ207" i="1"/>
  <c r="CJ222" i="1"/>
  <c r="CJ215" i="1"/>
  <c r="CD202" i="1"/>
  <c r="BW198" i="1"/>
  <c r="CJ195" i="1"/>
  <c r="BS212" i="1"/>
  <c r="CD228" i="1"/>
  <c r="BW224" i="1"/>
  <c r="BS202" i="1"/>
  <c r="C273" i="1"/>
  <c r="BX273" i="1" s="1"/>
  <c r="CB262" i="1"/>
  <c r="BR298" i="1"/>
  <c r="BR262" i="1"/>
  <c r="BS193" i="1"/>
  <c r="BU277" i="1"/>
  <c r="BR241" i="1"/>
  <c r="C240" i="1"/>
  <c r="CF240" i="1" s="1"/>
  <c r="BR238" i="1"/>
  <c r="C215" i="1"/>
  <c r="CG215" i="1" s="1"/>
  <c r="C309" i="1"/>
  <c r="CH309" i="1" s="1"/>
  <c r="CH194" i="1"/>
  <c r="C189" i="1"/>
  <c r="BU189" i="1" s="1"/>
  <c r="BU238" i="1"/>
  <c r="CI259" i="1"/>
  <c r="BS226" i="1"/>
  <c r="C220" i="1"/>
  <c r="CF220" i="1" s="1"/>
  <c r="CJ212" i="1"/>
  <c r="BW204" i="1"/>
  <c r="BS222" i="1"/>
  <c r="CD215" i="1"/>
  <c r="CH198" i="1"/>
  <c r="BW220" i="1"/>
  <c r="CD220" i="1"/>
  <c r="CJ220" i="1"/>
  <c r="BS216" i="1"/>
  <c r="BY220" i="1"/>
  <c r="CD246" i="1"/>
  <c r="C324" i="1"/>
  <c r="CG324" i="1" s="1"/>
  <c r="CB315" i="1"/>
  <c r="BT240" i="1"/>
  <c r="BY198" i="1"/>
  <c r="CH296" i="1"/>
  <c r="BU296" i="1"/>
  <c r="CE296" i="1"/>
  <c r="BW296" i="1"/>
  <c r="BT296" i="1"/>
  <c r="BV296" i="1"/>
  <c r="CE329" i="1"/>
  <c r="CD301" i="1"/>
  <c r="BS301" i="1"/>
  <c r="C301" i="1"/>
  <c r="CE301" i="1" s="1"/>
  <c r="CD225" i="1"/>
  <c r="CJ225" i="1"/>
  <c r="BY225" i="1"/>
  <c r="BW225" i="1"/>
  <c r="C225" i="1"/>
  <c r="CD221" i="1"/>
  <c r="BY221" i="1"/>
  <c r="CH221" i="1"/>
  <c r="BS221" i="1"/>
  <c r="CJ221" i="1"/>
  <c r="BW201" i="1"/>
  <c r="CJ201" i="1"/>
  <c r="BS201" i="1"/>
  <c r="CH201" i="1"/>
  <c r="CD201" i="1"/>
  <c r="CJ188" i="1"/>
  <c r="CD188" i="1"/>
  <c r="BY188" i="1"/>
  <c r="CH188" i="1"/>
  <c r="C206" i="1"/>
  <c r="BU206" i="1" s="1"/>
  <c r="CH225" i="1"/>
  <c r="CG306" i="1"/>
  <c r="BV306" i="1"/>
  <c r="CB270" i="1"/>
  <c r="BU270" i="1"/>
  <c r="BS270" i="1"/>
  <c r="C270" i="1"/>
  <c r="BV270" i="1" s="1"/>
  <c r="CE270" i="1"/>
  <c r="BR270" i="1"/>
  <c r="CC270" i="1"/>
  <c r="BS234" i="1"/>
  <c r="CC234" i="1"/>
  <c r="CE234" i="1"/>
  <c r="BU234" i="1"/>
  <c r="C234" i="1"/>
  <c r="CF234" i="1" s="1"/>
  <c r="BW247" i="1"/>
  <c r="CH247" i="1"/>
  <c r="BW206" i="1"/>
  <c r="BS206" i="1"/>
  <c r="CJ206" i="1"/>
  <c r="CD206" i="1"/>
  <c r="BW188" i="1"/>
  <c r="C188" i="1"/>
  <c r="BU188" i="1" s="1"/>
  <c r="BS225" i="1"/>
  <c r="C292" i="1"/>
  <c r="CC292" i="1"/>
  <c r="BR292" i="1"/>
  <c r="BQ323" i="1"/>
  <c r="C323" i="1"/>
  <c r="CB323" i="1"/>
  <c r="BT274" i="1"/>
  <c r="CD274" i="1"/>
  <c r="CD262" i="1"/>
  <c r="BT262" i="1"/>
  <c r="C245" i="1"/>
  <c r="BW245" i="1" s="1"/>
  <c r="BU245" i="1"/>
  <c r="BR245" i="1"/>
  <c r="CE245" i="1"/>
  <c r="CJ218" i="1"/>
  <c r="BS218" i="1"/>
  <c r="CH218" i="1"/>
  <c r="BY218" i="1"/>
  <c r="BW218" i="1"/>
  <c r="C218" i="1"/>
  <c r="CG218" i="1" s="1"/>
  <c r="BY208" i="1"/>
  <c r="C208" i="1"/>
  <c r="CH208" i="1"/>
  <c r="CD208" i="1"/>
  <c r="BS208" i="1"/>
  <c r="CJ196" i="1"/>
  <c r="CD196" i="1"/>
  <c r="BW196" i="1"/>
  <c r="BY196" i="1"/>
  <c r="BS196" i="1"/>
  <c r="CH196" i="1"/>
  <c r="G20" i="1"/>
  <c r="C305" i="1"/>
  <c r="CF305" i="1" s="1"/>
  <c r="BS194" i="1"/>
  <c r="CD305" i="1"/>
  <c r="BU273" i="1"/>
  <c r="C237" i="1"/>
  <c r="CF237" i="1" s="1"/>
  <c r="C204" i="1"/>
  <c r="BU204" i="1" s="1"/>
  <c r="BT250" i="1"/>
  <c r="BY194" i="1"/>
  <c r="CC237" i="1"/>
  <c r="G25" i="1"/>
  <c r="CH204" i="1"/>
  <c r="CD205" i="1"/>
  <c r="BW213" i="1"/>
  <c r="BY228" i="1"/>
  <c r="BT267" i="1"/>
  <c r="E291" i="1"/>
  <c r="CB273" i="1"/>
  <c r="BW194" i="1"/>
  <c r="BS186" i="1"/>
  <c r="CC273" i="1"/>
  <c r="BR242" i="1"/>
  <c r="BR237" i="1"/>
  <c r="CD194" i="1"/>
  <c r="C193" i="1"/>
  <c r="BU193" i="1" s="1"/>
  <c r="C186" i="1"/>
  <c r="BV186" i="1" s="1"/>
  <c r="G23" i="1"/>
  <c r="CD216" i="1"/>
  <c r="BY204" i="1"/>
  <c r="CJ204" i="1"/>
  <c r="CH213" i="1"/>
  <c r="BS228" i="1"/>
  <c r="CH224" i="1"/>
  <c r="BY207" i="1"/>
  <c r="C277" i="1"/>
  <c r="CG277" i="1" s="1"/>
  <c r="BU298" i="1"/>
  <c r="CH298" i="1"/>
  <c r="BV298" i="1"/>
  <c r="AN128" i="2"/>
  <c r="R173" i="2"/>
  <c r="AW305" i="2"/>
  <c r="AX315" i="2"/>
  <c r="C222" i="1"/>
  <c r="BU222" i="1" s="1"/>
  <c r="BW193" i="1"/>
  <c r="BW189" i="1"/>
  <c r="BW186" i="1"/>
  <c r="CE262" i="1"/>
  <c r="CC250" i="1"/>
  <c r="CE242" i="1"/>
  <c r="CE238" i="1"/>
  <c r="C213" i="1"/>
  <c r="BU213" i="1" s="1"/>
  <c r="C202" i="1"/>
  <c r="BU202" i="1" s="1"/>
  <c r="CG246" i="1"/>
  <c r="BY193" i="1"/>
  <c r="BY189" i="1"/>
  <c r="BY186" i="1"/>
  <c r="CB242" i="1"/>
  <c r="CB238" i="1"/>
  <c r="CG259" i="1"/>
  <c r="BW226" i="1"/>
  <c r="BS205" i="1"/>
  <c r="C224" i="1"/>
  <c r="CF224" i="1" s="1"/>
  <c r="BW222" i="1"/>
  <c r="BS213" i="1"/>
  <c r="CH202" i="1"/>
  <c r="C228" i="1"/>
  <c r="CF228" i="1" s="1"/>
  <c r="BW205" i="1"/>
  <c r="CD213" i="1"/>
  <c r="BW228" i="1"/>
  <c r="BS224" i="1"/>
  <c r="CH207" i="1"/>
  <c r="C262" i="1"/>
  <c r="BY262" i="1" s="1"/>
  <c r="BS262" i="1"/>
  <c r="CC298" i="1"/>
  <c r="AN134" i="2"/>
  <c r="AX318" i="2"/>
  <c r="AX201" i="2"/>
  <c r="AW306" i="2"/>
  <c r="AN132" i="2"/>
  <c r="AX223" i="2"/>
  <c r="AY264" i="2"/>
  <c r="AX319" i="2"/>
  <c r="AW309" i="2"/>
  <c r="BW294" i="1"/>
  <c r="BR250" i="1"/>
  <c r="C226" i="1"/>
  <c r="BU226" i="1" s="1"/>
  <c r="BS207" i="1"/>
  <c r="C275" i="1"/>
  <c r="BY275" i="1" s="1"/>
  <c r="C267" i="1"/>
  <c r="CI267" i="1" s="1"/>
  <c r="CE250" i="1"/>
  <c r="C242" i="1"/>
  <c r="BY242" i="1" s="1"/>
  <c r="C238" i="1"/>
  <c r="BY238" i="1" s="1"/>
  <c r="C207" i="1"/>
  <c r="CG207" i="1" s="1"/>
  <c r="C205" i="1"/>
  <c r="BV205" i="1" s="1"/>
  <c r="CH193" i="1"/>
  <c r="CH189" i="1"/>
  <c r="CH186" i="1"/>
  <c r="CH259" i="1"/>
  <c r="G26" i="1"/>
  <c r="CH226" i="1"/>
  <c r="BY213" i="1"/>
  <c r="CH222" i="1"/>
  <c r="BW202" i="1"/>
  <c r="CH205" i="1"/>
  <c r="CJ228" i="1"/>
  <c r="CD224" i="1"/>
  <c r="C250" i="1"/>
  <c r="BV250" i="1" s="1"/>
  <c r="AW302" i="2"/>
  <c r="AN130" i="2"/>
  <c r="S336" i="2"/>
  <c r="CH303" i="1"/>
  <c r="CE306" i="1"/>
  <c r="BT306" i="1"/>
  <c r="CG298" i="1"/>
  <c r="BW306" i="1"/>
  <c r="CF298" i="1"/>
  <c r="BT298" i="1"/>
  <c r="CE298" i="1"/>
  <c r="BW298" i="1"/>
  <c r="BU306" i="1"/>
  <c r="BV303" i="1"/>
  <c r="CI270" i="1"/>
  <c r="BU221" i="1"/>
  <c r="G31" i="1"/>
  <c r="G24" i="1"/>
  <c r="G18" i="1"/>
  <c r="CI266" i="1"/>
  <c r="CI252" i="1"/>
  <c r="BY252" i="1"/>
  <c r="CG252" i="1"/>
  <c r="CF252" i="1"/>
  <c r="BX252" i="1"/>
  <c r="BW252" i="1"/>
  <c r="CH252" i="1"/>
  <c r="BV252" i="1"/>
  <c r="P152" i="1"/>
  <c r="AN129" i="1"/>
  <c r="AP285" i="1"/>
  <c r="S14" i="1"/>
  <c r="S12" i="1"/>
  <c r="AN350" i="1"/>
  <c r="AN342" i="1"/>
  <c r="CH248" i="1"/>
  <c r="BX239" i="1"/>
  <c r="BU297" i="1"/>
  <c r="BW297" i="1"/>
  <c r="BV297" i="1"/>
  <c r="BT297" i="1"/>
  <c r="BV195" i="1"/>
  <c r="BV192" i="1"/>
  <c r="AN344" i="1"/>
  <c r="P151" i="1"/>
  <c r="S162" i="1"/>
  <c r="S160" i="1"/>
  <c r="S167" i="1"/>
  <c r="S165" i="1"/>
  <c r="AP284" i="1"/>
  <c r="S166" i="1"/>
  <c r="S164" i="1"/>
  <c r="BV204" i="1"/>
  <c r="BU200" i="1"/>
  <c r="AN133" i="1"/>
  <c r="BX244" i="1"/>
  <c r="BV214" i="1"/>
  <c r="CG201" i="1"/>
  <c r="BU199" i="1"/>
  <c r="BV316" i="1"/>
  <c r="CH293" i="1"/>
  <c r="BU293" i="1"/>
  <c r="CG293" i="1"/>
  <c r="BW293" i="1"/>
  <c r="CF293" i="1"/>
  <c r="BV293" i="1"/>
  <c r="CE293" i="1"/>
  <c r="BT293" i="1"/>
  <c r="P154" i="1"/>
  <c r="AN349" i="1"/>
  <c r="AN131" i="1"/>
  <c r="AN127" i="1"/>
  <c r="AN134" i="1"/>
  <c r="AN130" i="1"/>
  <c r="CG257" i="1"/>
  <c r="CH257" i="1"/>
  <c r="CF257" i="1"/>
  <c r="BW257" i="1"/>
  <c r="BU230" i="1"/>
  <c r="AP359" i="1"/>
  <c r="AN346" i="1"/>
  <c r="W336" i="1"/>
  <c r="BT295" i="1"/>
  <c r="CG253" i="1"/>
  <c r="AP357" i="1"/>
  <c r="W337" i="1"/>
  <c r="P153" i="1"/>
  <c r="P148" i="1"/>
  <c r="AS143" i="1"/>
  <c r="AS141" i="1"/>
  <c r="AS139" i="1"/>
  <c r="AJ121" i="1"/>
  <c r="AJ119" i="1"/>
  <c r="AJ117" i="1"/>
  <c r="AF101" i="1"/>
  <c r="AF99" i="1"/>
  <c r="AF91" i="1"/>
  <c r="AN351" i="1"/>
  <c r="P149" i="1"/>
  <c r="P147" i="1"/>
  <c r="CI253" i="1" l="1"/>
  <c r="BX257" i="1"/>
  <c r="AY257" i="1" s="1"/>
  <c r="BV257" i="1"/>
  <c r="CF249" i="1"/>
  <c r="BU201" i="1"/>
  <c r="CF297" i="1"/>
  <c r="CH297" i="1"/>
  <c r="CG248" i="1"/>
  <c r="CF314" i="1"/>
  <c r="CG274" i="1"/>
  <c r="CF259" i="1"/>
  <c r="BU294" i="1"/>
  <c r="CI257" i="1"/>
  <c r="CE297" i="1"/>
  <c r="CG239" i="1"/>
  <c r="BV321" i="1"/>
  <c r="BX259" i="1"/>
  <c r="BV259" i="1"/>
  <c r="BT319" i="1"/>
  <c r="BY264" i="1"/>
  <c r="BV201" i="1"/>
  <c r="CE308" i="1"/>
  <c r="BU319" i="1"/>
  <c r="BV264" i="1"/>
  <c r="AY264" i="1" s="1"/>
  <c r="BW272" i="1"/>
  <c r="CF243" i="1"/>
  <c r="CH260" i="1"/>
  <c r="BX256" i="1"/>
  <c r="CF263" i="1"/>
  <c r="BV212" i="1"/>
  <c r="CG308" i="1"/>
  <c r="BV272" i="1"/>
  <c r="AY272" i="1" s="1"/>
  <c r="CG243" i="1"/>
  <c r="CG260" i="1"/>
  <c r="CI263" i="1"/>
  <c r="BW253" i="1"/>
  <c r="BV253" i="1"/>
  <c r="CG227" i="1"/>
  <c r="CF214" i="1"/>
  <c r="CF195" i="1"/>
  <c r="BY246" i="1"/>
  <c r="BX253" i="1"/>
  <c r="CH253" i="1"/>
  <c r="CG295" i="1"/>
  <c r="CI241" i="1"/>
  <c r="CH249" i="1"/>
  <c r="CG214" i="1"/>
  <c r="BT317" i="1"/>
  <c r="BV319" i="1"/>
  <c r="BW264" i="1"/>
  <c r="CG196" i="1"/>
  <c r="CF309" i="1"/>
  <c r="BV243" i="1"/>
  <c r="BW271" i="1"/>
  <c r="CE314" i="1"/>
  <c r="CF251" i="1"/>
  <c r="CG251" i="1"/>
  <c r="CE317" i="1"/>
  <c r="BT314" i="1"/>
  <c r="CF253" i="1"/>
  <c r="BW276" i="1"/>
  <c r="BU212" i="1"/>
  <c r="AX212" i="1" s="1"/>
  <c r="BS319" i="1"/>
  <c r="AX319" i="1" s="1"/>
  <c r="BX264" i="1"/>
  <c r="BV194" i="1"/>
  <c r="BV196" i="1"/>
  <c r="BX243" i="1"/>
  <c r="BU314" i="1"/>
  <c r="BV251" i="1"/>
  <c r="BV300" i="1"/>
  <c r="CE299" i="1"/>
  <c r="CF315" i="1"/>
  <c r="CD319" i="1"/>
  <c r="CG319" i="1"/>
  <c r="CG264" i="1"/>
  <c r="CF264" i="1"/>
  <c r="BU196" i="1"/>
  <c r="BV239" i="1"/>
  <c r="CH243" i="1"/>
  <c r="BY243" i="1"/>
  <c r="CH266" i="1"/>
  <c r="BX247" i="1"/>
  <c r="CG263" i="1"/>
  <c r="CH300" i="1"/>
  <c r="BU300" i="1"/>
  <c r="BV263" i="1"/>
  <c r="BU316" i="1"/>
  <c r="CG244" i="1"/>
  <c r="CE319" i="1"/>
  <c r="CH264" i="1"/>
  <c r="BV190" i="1"/>
  <c r="AX190" i="1" s="1"/>
  <c r="CF239" i="1"/>
  <c r="CI243" i="1"/>
  <c r="BT320" i="1"/>
  <c r="CF300" i="1"/>
  <c r="CG300" i="1"/>
  <c r="BW263" i="1"/>
  <c r="CH263" i="1"/>
  <c r="BW300" i="1"/>
  <c r="CH308" i="1"/>
  <c r="BV200" i="1"/>
  <c r="CH272" i="1"/>
  <c r="CF209" i="1"/>
  <c r="BW248" i="1"/>
  <c r="BW260" i="1"/>
  <c r="CF274" i="1"/>
  <c r="BU303" i="1"/>
  <c r="CD329" i="1"/>
  <c r="CD321" i="1"/>
  <c r="BV294" i="1"/>
  <c r="CF227" i="1"/>
  <c r="CH261" i="1"/>
  <c r="CH276" i="1"/>
  <c r="CD318" i="1"/>
  <c r="BW240" i="1"/>
  <c r="BV308" i="1"/>
  <c r="BU308" i="1"/>
  <c r="CG200" i="1"/>
  <c r="CG272" i="1"/>
  <c r="CI272" i="1"/>
  <c r="BV248" i="1"/>
  <c r="CF248" i="1"/>
  <c r="BV260" i="1"/>
  <c r="CF260" i="1"/>
  <c r="BX275" i="1"/>
  <c r="CH250" i="1"/>
  <c r="CF258" i="1"/>
  <c r="BT303" i="1"/>
  <c r="CE321" i="1"/>
  <c r="CG294" i="1"/>
  <c r="CG247" i="1"/>
  <c r="CH274" i="1"/>
  <c r="BT329" i="1"/>
  <c r="BX276" i="1"/>
  <c r="BW308" i="1"/>
  <c r="CF194" i="1"/>
  <c r="BX272" i="1"/>
  <c r="BY248" i="1"/>
  <c r="BY260" i="1"/>
  <c r="CE294" i="1"/>
  <c r="CF294" i="1"/>
  <c r="CI274" i="1"/>
  <c r="BW303" i="1"/>
  <c r="BV276" i="1"/>
  <c r="BW236" i="1"/>
  <c r="BT308" i="1"/>
  <c r="CF272" i="1"/>
  <c r="CG223" i="1"/>
  <c r="BX248" i="1"/>
  <c r="BX260" i="1"/>
  <c r="BW274" i="1"/>
  <c r="BV274" i="1"/>
  <c r="BT321" i="1"/>
  <c r="BS321" i="1"/>
  <c r="BT294" i="1"/>
  <c r="BV247" i="1"/>
  <c r="BY247" i="1"/>
  <c r="CI247" i="1"/>
  <c r="BY274" i="1"/>
  <c r="CG321" i="1"/>
  <c r="BU321" i="1"/>
  <c r="CE315" i="1"/>
  <c r="CG186" i="1"/>
  <c r="BW258" i="1"/>
  <c r="BY258" i="1"/>
  <c r="CH237" i="1"/>
  <c r="BY249" i="1"/>
  <c r="CF255" i="1"/>
  <c r="CF317" i="1"/>
  <c r="CF242" i="1"/>
  <c r="CF186" i="1"/>
  <c r="BV304" i="1"/>
  <c r="CI234" i="1"/>
  <c r="BV314" i="1"/>
  <c r="BS314" i="1"/>
  <c r="BX258" i="1"/>
  <c r="CH258" i="1"/>
  <c r="CG278" i="1"/>
  <c r="BW246" i="1"/>
  <c r="BV258" i="1"/>
  <c r="BW251" i="1"/>
  <c r="BV242" i="1"/>
  <c r="CI251" i="1"/>
  <c r="BX251" i="1"/>
  <c r="BV222" i="1"/>
  <c r="AX222" i="1" s="1"/>
  <c r="BX249" i="1"/>
  <c r="BX261" i="1"/>
  <c r="CI236" i="1"/>
  <c r="CG255" i="1"/>
  <c r="BS317" i="1"/>
  <c r="BV188" i="1"/>
  <c r="AX188" i="1" s="1"/>
  <c r="CH304" i="1"/>
  <c r="BW234" i="1"/>
  <c r="CD314" i="1"/>
  <c r="CG258" i="1"/>
  <c r="CH251" i="1"/>
  <c r="CF261" i="1"/>
  <c r="BY261" i="1"/>
  <c r="CG299" i="1"/>
  <c r="CE304" i="1"/>
  <c r="CG249" i="1"/>
  <c r="CI249" i="1"/>
  <c r="CG261" i="1"/>
  <c r="CI261" i="1"/>
  <c r="BW299" i="1"/>
  <c r="CF203" i="1"/>
  <c r="BW255" i="1"/>
  <c r="CH255" i="1"/>
  <c r="CD317" i="1"/>
  <c r="CG317" i="1"/>
  <c r="CF211" i="1"/>
  <c r="BV197" i="1"/>
  <c r="BW304" i="1"/>
  <c r="BU304" i="1"/>
  <c r="BW268" i="1"/>
  <c r="BU218" i="1"/>
  <c r="CH246" i="1"/>
  <c r="BY245" i="1"/>
  <c r="CH269" i="1"/>
  <c r="CI246" i="1"/>
  <c r="BV256" i="1"/>
  <c r="BV278" i="1"/>
  <c r="CI255" i="1"/>
  <c r="BY255" i="1"/>
  <c r="BT304" i="1"/>
  <c r="BY271" i="1"/>
  <c r="BV218" i="1"/>
  <c r="BW249" i="1"/>
  <c r="BW261" i="1"/>
  <c r="BT299" i="1"/>
  <c r="BU203" i="1"/>
  <c r="BX255" i="1"/>
  <c r="BV317" i="1"/>
  <c r="BU211" i="1"/>
  <c r="BV189" i="1"/>
  <c r="AX189" i="1" s="1"/>
  <c r="BU197" i="1"/>
  <c r="CF304" i="1"/>
  <c r="BV268" i="1"/>
  <c r="CF246" i="1"/>
  <c r="BV246" i="1"/>
  <c r="CI278" i="1"/>
  <c r="BW278" i="1"/>
  <c r="BV227" i="1"/>
  <c r="AX227" i="1" s="1"/>
  <c r="CE316" i="1"/>
  <c r="CF199" i="1"/>
  <c r="BY236" i="1"/>
  <c r="CH244" i="1"/>
  <c r="BV315" i="1"/>
  <c r="BV193" i="1"/>
  <c r="AX193" i="1" s="1"/>
  <c r="BU209" i="1"/>
  <c r="CI239" i="1"/>
  <c r="BW239" i="1"/>
  <c r="CH278" i="1"/>
  <c r="BW269" i="1"/>
  <c r="BX278" i="1"/>
  <c r="CF316" i="1"/>
  <c r="CG318" i="1"/>
  <c r="CH236" i="1"/>
  <c r="CI240" i="1"/>
  <c r="BY244" i="1"/>
  <c r="BU315" i="1"/>
  <c r="CF204" i="1"/>
  <c r="CG217" i="1"/>
  <c r="CH239" i="1"/>
  <c r="CG210" i="1"/>
  <c r="CF278" i="1"/>
  <c r="BU320" i="1"/>
  <c r="BS320" i="1"/>
  <c r="BW241" i="1"/>
  <c r="BY265" i="1"/>
  <c r="BX268" i="1"/>
  <c r="BX266" i="1"/>
  <c r="BV266" i="1"/>
  <c r="CF302" i="1"/>
  <c r="CF307" i="1"/>
  <c r="CG307" i="1"/>
  <c r="CE307" i="1"/>
  <c r="BV307" i="1"/>
  <c r="BT307" i="1"/>
  <c r="CE295" i="1"/>
  <c r="BW295" i="1"/>
  <c r="CF219" i="1"/>
  <c r="BY237" i="1"/>
  <c r="BV230" i="1"/>
  <c r="AX230" i="1" s="1"/>
  <c r="CF276" i="1"/>
  <c r="BY276" i="1"/>
  <c r="BS316" i="1"/>
  <c r="BT316" i="1"/>
  <c r="BU322" i="1"/>
  <c r="CF212" i="1"/>
  <c r="CG216" i="1"/>
  <c r="BV244" i="1"/>
  <c r="AY244" i="1" s="1"/>
  <c r="CF244" i="1"/>
  <c r="BW265" i="1"/>
  <c r="BU301" i="1"/>
  <c r="BS315" i="1"/>
  <c r="BT315" i="1"/>
  <c r="BU215" i="1"/>
  <c r="CG190" i="1"/>
  <c r="CG191" i="1"/>
  <c r="CG194" i="1"/>
  <c r="CG195" i="1"/>
  <c r="CF268" i="1"/>
  <c r="BY268" i="1"/>
  <c r="BV206" i="1"/>
  <c r="AX206" i="1" s="1"/>
  <c r="CG266" i="1"/>
  <c r="CF266" i="1"/>
  <c r="CG221" i="1"/>
  <c r="BX245" i="1"/>
  <c r="BV269" i="1"/>
  <c r="CH245" i="1"/>
  <c r="CG269" i="1"/>
  <c r="CG320" i="1"/>
  <c r="BT302" i="1"/>
  <c r="CH307" i="1"/>
  <c r="CE303" i="1"/>
  <c r="CG303" i="1"/>
  <c r="BU295" i="1"/>
  <c r="CH295" i="1"/>
  <c r="CI237" i="1"/>
  <c r="BV207" i="1"/>
  <c r="CF190" i="1"/>
  <c r="CH268" i="1"/>
  <c r="CG198" i="1"/>
  <c r="BV295" i="1"/>
  <c r="CG219" i="1"/>
  <c r="BW237" i="1"/>
  <c r="CG222" i="1"/>
  <c r="CG276" i="1"/>
  <c r="CD316" i="1"/>
  <c r="BT322" i="1"/>
  <c r="CI244" i="1"/>
  <c r="BY267" i="1"/>
  <c r="BT301" i="1"/>
  <c r="CD315" i="1"/>
  <c r="BV191" i="1"/>
  <c r="CG268" i="1"/>
  <c r="BY266" i="1"/>
  <c r="CF221" i="1"/>
  <c r="C291" i="1"/>
  <c r="A400" i="1" s="1"/>
  <c r="CD320" i="1"/>
  <c r="CF320" i="1"/>
  <c r="CE320" i="1"/>
  <c r="BW307" i="1"/>
  <c r="BV219" i="1"/>
  <c r="AX219" i="1" s="1"/>
  <c r="BX237" i="1"/>
  <c r="CG237" i="1"/>
  <c r="CG241" i="1"/>
  <c r="CG230" i="1"/>
  <c r="BV299" i="1"/>
  <c r="CF299" i="1"/>
  <c r="CG322" i="1"/>
  <c r="BV199" i="1"/>
  <c r="AX199" i="1" s="1"/>
  <c r="BV203" i="1"/>
  <c r="BV236" i="1"/>
  <c r="CF236" i="1"/>
  <c r="CI265" i="1"/>
  <c r="BV211" i="1"/>
  <c r="CI242" i="1"/>
  <c r="BW242" i="1"/>
  <c r="BU191" i="1"/>
  <c r="CF192" i="1"/>
  <c r="CF193" i="1"/>
  <c r="CG197" i="1"/>
  <c r="BV209" i="1"/>
  <c r="CF198" i="1"/>
  <c r="CF229" i="1"/>
  <c r="CD330" i="1"/>
  <c r="BV273" i="1"/>
  <c r="BW302" i="1"/>
  <c r="CF269" i="1"/>
  <c r="BX242" i="1"/>
  <c r="CG242" i="1"/>
  <c r="CG193" i="1"/>
  <c r="CD324" i="1"/>
  <c r="BY269" i="1"/>
  <c r="BV237" i="1"/>
  <c r="BX241" i="1"/>
  <c r="BU299" i="1"/>
  <c r="CF322" i="1"/>
  <c r="BX236" i="1"/>
  <c r="CH265" i="1"/>
  <c r="CH242" i="1"/>
  <c r="CF189" i="1"/>
  <c r="BW309" i="1"/>
  <c r="BV202" i="1"/>
  <c r="AX202" i="1" s="1"/>
  <c r="BV275" i="1"/>
  <c r="CG229" i="1"/>
  <c r="BU229" i="1"/>
  <c r="AX229" i="1" s="1"/>
  <c r="BV262" i="1"/>
  <c r="BS330" i="1"/>
  <c r="AL330" i="1" s="1"/>
  <c r="BS324" i="1"/>
  <c r="BX269" i="1"/>
  <c r="BV302" i="1"/>
  <c r="CE330" i="1"/>
  <c r="AX221" i="1"/>
  <c r="AY254" i="1"/>
  <c r="AY259" i="1"/>
  <c r="CD331" i="1"/>
  <c r="CH273" i="1"/>
  <c r="CE302" i="1"/>
  <c r="AW296" i="1"/>
  <c r="CH256" i="1"/>
  <c r="CI256" i="1"/>
  <c r="CF256" i="1"/>
  <c r="BY256" i="1"/>
  <c r="BV318" i="1"/>
  <c r="BU318" i="1"/>
  <c r="BX240" i="1"/>
  <c r="CG240" i="1"/>
  <c r="BV301" i="1"/>
  <c r="CH301" i="1"/>
  <c r="CF188" i="1"/>
  <c r="CG309" i="1"/>
  <c r="CE309" i="1"/>
  <c r="BU217" i="1"/>
  <c r="BV223" i="1"/>
  <c r="AX223" i="1" s="1"/>
  <c r="BX234" i="1"/>
  <c r="CG234" i="1"/>
  <c r="BX271" i="1"/>
  <c r="CI271" i="1"/>
  <c r="CF206" i="1"/>
  <c r="BW270" i="1"/>
  <c r="AW306" i="1"/>
  <c r="CE331" i="1"/>
  <c r="CH241" i="1"/>
  <c r="BY241" i="1"/>
  <c r="CF318" i="1"/>
  <c r="CE318" i="1"/>
  <c r="CE322" i="1"/>
  <c r="CD322" i="1"/>
  <c r="CH240" i="1"/>
  <c r="BY240" i="1"/>
  <c r="BX265" i="1"/>
  <c r="BV265" i="1"/>
  <c r="CF301" i="1"/>
  <c r="BW301" i="1"/>
  <c r="CG188" i="1"/>
  <c r="CG189" i="1"/>
  <c r="CG192" i="1"/>
  <c r="BU309" i="1"/>
  <c r="BT309" i="1"/>
  <c r="BV217" i="1"/>
  <c r="CF223" i="1"/>
  <c r="CH234" i="1"/>
  <c r="BY234" i="1"/>
  <c r="BV271" i="1"/>
  <c r="CF271" i="1"/>
  <c r="BU198" i="1"/>
  <c r="AX198" i="1" s="1"/>
  <c r="CG206" i="1"/>
  <c r="CF275" i="1"/>
  <c r="BT331" i="1"/>
  <c r="AL331" i="1" s="1"/>
  <c r="BV241" i="1"/>
  <c r="BS318" i="1"/>
  <c r="BV322" i="1"/>
  <c r="BU207" i="1"/>
  <c r="BV240" i="1"/>
  <c r="CG265" i="1"/>
  <c r="CG301" i="1"/>
  <c r="BV309" i="1"/>
  <c r="BV234" i="1"/>
  <c r="CH271" i="1"/>
  <c r="BX238" i="1"/>
  <c r="CI275" i="1"/>
  <c r="BV210" i="1"/>
  <c r="AX210" i="1" s="1"/>
  <c r="BW262" i="1"/>
  <c r="CH302" i="1"/>
  <c r="BU302" i="1"/>
  <c r="CF210" i="1"/>
  <c r="CG256" i="1"/>
  <c r="AX201" i="1"/>
  <c r="BU216" i="1"/>
  <c r="AX216" i="1" s="1"/>
  <c r="BV267" i="1"/>
  <c r="BV215" i="1"/>
  <c r="CF202" i="1"/>
  <c r="CG238" i="1"/>
  <c r="CG220" i="1"/>
  <c r="BU324" i="1"/>
  <c r="BV324" i="1"/>
  <c r="CH305" i="1"/>
  <c r="CF216" i="1"/>
  <c r="BW267" i="1"/>
  <c r="CF215" i="1"/>
  <c r="CG202" i="1"/>
  <c r="BU220" i="1"/>
  <c r="CF324" i="1"/>
  <c r="BW305" i="1"/>
  <c r="CF267" i="1"/>
  <c r="AX195" i="1"/>
  <c r="BV238" i="1"/>
  <c r="BV220" i="1"/>
  <c r="CF250" i="1"/>
  <c r="BT324" i="1"/>
  <c r="CE324" i="1"/>
  <c r="AL329" i="1"/>
  <c r="CI273" i="1"/>
  <c r="CF273" i="1"/>
  <c r="BW273" i="1"/>
  <c r="CG273" i="1"/>
  <c r="BY273" i="1"/>
  <c r="CF277" i="1"/>
  <c r="BX277" i="1"/>
  <c r="CI277" i="1"/>
  <c r="BW277" i="1"/>
  <c r="BS323" i="1"/>
  <c r="BU323" i="1"/>
  <c r="CF323" i="1"/>
  <c r="CG323" i="1"/>
  <c r="BV323" i="1"/>
  <c r="CE305" i="1"/>
  <c r="CG213" i="1"/>
  <c r="CF205" i="1"/>
  <c r="CF207" i="1"/>
  <c r="CG204" i="1"/>
  <c r="BV213" i="1"/>
  <c r="AX213" i="1" s="1"/>
  <c r="BU186" i="1"/>
  <c r="AX186" i="1" s="1"/>
  <c r="AX194" i="1"/>
  <c r="CF226" i="1"/>
  <c r="CF218" i="1"/>
  <c r="CH275" i="1"/>
  <c r="CG275" i="1"/>
  <c r="BV277" i="1"/>
  <c r="BY277" i="1"/>
  <c r="CH277" i="1"/>
  <c r="BT323" i="1"/>
  <c r="CF245" i="1"/>
  <c r="CG245" i="1"/>
  <c r="CI245" i="1"/>
  <c r="BV245" i="1"/>
  <c r="BV225" i="1"/>
  <c r="CG225" i="1"/>
  <c r="CF225" i="1"/>
  <c r="BU225" i="1"/>
  <c r="CH292" i="1"/>
  <c r="BU292" i="1"/>
  <c r="BV292" i="1"/>
  <c r="BT292" i="1"/>
  <c r="CG292" i="1"/>
  <c r="CE292" i="1"/>
  <c r="BW292" i="1"/>
  <c r="CF292" i="1"/>
  <c r="BU305" i="1"/>
  <c r="CD323" i="1"/>
  <c r="CF222" i="1"/>
  <c r="CG305" i="1"/>
  <c r="BV305" i="1"/>
  <c r="BT305" i="1"/>
  <c r="BU205" i="1"/>
  <c r="AX205" i="1" s="1"/>
  <c r="CG226" i="1"/>
  <c r="CF238" i="1"/>
  <c r="BW275" i="1"/>
  <c r="AY275" i="1" s="1"/>
  <c r="BV228" i="1"/>
  <c r="CE323" i="1"/>
  <c r="BU208" i="1"/>
  <c r="CF208" i="1"/>
  <c r="CG208" i="1"/>
  <c r="BV208" i="1"/>
  <c r="CF270" i="1"/>
  <c r="CG270" i="1"/>
  <c r="CH270" i="1"/>
  <c r="BY270" i="1"/>
  <c r="BX270" i="1"/>
  <c r="CG205" i="1"/>
  <c r="CH267" i="1"/>
  <c r="CG267" i="1"/>
  <c r="CF213" i="1"/>
  <c r="BV226" i="1"/>
  <c r="AX226" i="1" s="1"/>
  <c r="CI238" i="1"/>
  <c r="BW238" i="1"/>
  <c r="CG224" i="1"/>
  <c r="BW250" i="1"/>
  <c r="CG228" i="1"/>
  <c r="BU224" i="1"/>
  <c r="BY250" i="1"/>
  <c r="CG250" i="1"/>
  <c r="BX250" i="1"/>
  <c r="CF262" i="1"/>
  <c r="CI262" i="1"/>
  <c r="BX262" i="1"/>
  <c r="CG262" i="1"/>
  <c r="BX267" i="1"/>
  <c r="AX200" i="1"/>
  <c r="AX204" i="1"/>
  <c r="CH238" i="1"/>
  <c r="AY252" i="1"/>
  <c r="BU228" i="1"/>
  <c r="BV224" i="1"/>
  <c r="CH262" i="1"/>
  <c r="CI250" i="1"/>
  <c r="AW298" i="1"/>
  <c r="AW297" i="1"/>
  <c r="AX214" i="1"/>
  <c r="AX192" i="1"/>
  <c r="AX197" i="1"/>
  <c r="AW293" i="1"/>
  <c r="AY261" i="1" l="1"/>
  <c r="AY243" i="1"/>
  <c r="AY274" i="1"/>
  <c r="AX203" i="1"/>
  <c r="AX321" i="1"/>
  <c r="AY248" i="1"/>
  <c r="AY263" i="1"/>
  <c r="AY247" i="1"/>
  <c r="AW300" i="1"/>
  <c r="AX196" i="1"/>
  <c r="AY253" i="1"/>
  <c r="AY258" i="1"/>
  <c r="AX314" i="1"/>
  <c r="AW308" i="1"/>
  <c r="AY266" i="1"/>
  <c r="AW304" i="1"/>
  <c r="AX317" i="1"/>
  <c r="AY239" i="1"/>
  <c r="AY245" i="1"/>
  <c r="AY276" i="1"/>
  <c r="AX209" i="1"/>
  <c r="AY249" i="1"/>
  <c r="AW294" i="1"/>
  <c r="AY260" i="1"/>
  <c r="AW303" i="1"/>
  <c r="AY246" i="1"/>
  <c r="AY234" i="1"/>
  <c r="AY251" i="1"/>
  <c r="AX320" i="1"/>
  <c r="AX218" i="1"/>
  <c r="AY269" i="1"/>
  <c r="AY278" i="1"/>
  <c r="AY268" i="1"/>
  <c r="AX211" i="1"/>
  <c r="AY255" i="1"/>
  <c r="AX208" i="1"/>
  <c r="AY240" i="1"/>
  <c r="AY256" i="1"/>
  <c r="AY236" i="1"/>
  <c r="AX191" i="1"/>
  <c r="AX315" i="1"/>
  <c r="AY271" i="1"/>
  <c r="AY265" i="1"/>
  <c r="AY273" i="1"/>
  <c r="AX322" i="1"/>
  <c r="AY241" i="1"/>
  <c r="AW309" i="1"/>
  <c r="AX207" i="1"/>
  <c r="AY242" i="1"/>
  <c r="AW301" i="1"/>
  <c r="AW295" i="1"/>
  <c r="AX316" i="1"/>
  <c r="AW307" i="1"/>
  <c r="AY238" i="1"/>
  <c r="AY267" i="1"/>
  <c r="AX215" i="1"/>
  <c r="AY237" i="1"/>
  <c r="AW299" i="1"/>
  <c r="AW302" i="1"/>
  <c r="AX225" i="1"/>
  <c r="AY262" i="1"/>
  <c r="AX318" i="1"/>
  <c r="AX217" i="1"/>
  <c r="AW305" i="1"/>
  <c r="AY270" i="1"/>
  <c r="AX324" i="1"/>
  <c r="AX220" i="1"/>
  <c r="AX228" i="1"/>
  <c r="AY250" i="1"/>
  <c r="AW292" i="1"/>
  <c r="AY277" i="1"/>
  <c r="B400" i="1"/>
  <c r="AX224" i="1"/>
  <c r="AX323" i="1"/>
</calcChain>
</file>

<file path=xl/sharedStrings.xml><?xml version="1.0" encoding="utf-8"?>
<sst xmlns="http://schemas.openxmlformats.org/spreadsheetml/2006/main" count="17039" uniqueCount="347">
  <si>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</si>
  <si>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</si>
  <si>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</si>
  <si>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</si>
  <si>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</si>
  <si>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RANGO ETARIO</t>
  </si>
  <si>
    <t>Víctima de Violencia de Género</t>
  </si>
  <si>
    <t>Pueblos Originarios</t>
  </si>
  <si>
    <t>Migrantes</t>
  </si>
  <si>
    <t>Ingresos por Traslado</t>
  </si>
  <si>
    <t>Ingresos con Control Precoz Extrasistema</t>
  </si>
  <si>
    <t>Menos
de 15 años</t>
  </si>
  <si>
    <t>15 - 19 años</t>
  </si>
  <si>
    <t>20 - 24 años</t>
  </si>
  <si>
    <t>25 - 29 años</t>
  </si>
  <si>
    <t>30 - 34 años</t>
  </si>
  <si>
    <t>35 - 39 años</t>
  </si>
  <si>
    <t>40 - 44 años</t>
  </si>
  <si>
    <t>45 - 49 años</t>
  </si>
  <si>
    <t>50 - 54 años</t>
  </si>
  <si>
    <t>55 y más años</t>
  </si>
  <si>
    <t>Gestantes Ingresadas</t>
  </si>
  <si>
    <t>Primigestas Ingresadas</t>
  </si>
  <si>
    <t>Gestantes Ingresadas antes de las 14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</si>
  <si>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</si>
  <si>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</si>
  <si>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</si>
  <si>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 a ARO</t>
  </si>
  <si>
    <t>Víctima de violencia de género</t>
  </si>
  <si>
    <t>Nº de Gestantes Ingresadas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</si>
  <si>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</si>
  <si>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</si>
  <si>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</si>
  <si>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</si>
  <si>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SÍFILIS</t>
  </si>
  <si>
    <t>VIH</t>
  </si>
  <si>
    <t>Diabetes</t>
  </si>
  <si>
    <t>Cesárea Anterior</t>
  </si>
  <si>
    <t>Malformación Congénita</t>
  </si>
  <si>
    <t>Hipotiroidismo</t>
  </si>
  <si>
    <t>Diabetes Gestacional</t>
  </si>
  <si>
    <t>Hipertensión Crónica</t>
  </si>
  <si>
    <t>Otras Patologías del Embarazo</t>
  </si>
  <si>
    <t>SECCIÓN C: INGRESOS A PROGRAMA DE REGULACIÓN DE FERTILIDAD Y SALUD SEXUAL</t>
  </si>
  <si>
    <t>MÉTODOS</t>
  </si>
  <si>
    <t>Espacios Amigables/ Adolescentes</t>
  </si>
  <si>
    <t>Ingreso por cambio de Método Anticonceptivo</t>
  </si>
  <si>
    <t>Inicio precoz de MAC nivel secundario y terciario</t>
  </si>
  <si>
    <t>55 - 59 años</t>
  </si>
  <si>
    <t>60 - 64 años</t>
  </si>
  <si>
    <t>65 - 69 años</t>
  </si>
  <si>
    <t>70 y más años</t>
  </si>
  <si>
    <t>TOTAL REGULACIÓN DE FERTILIDAD</t>
  </si>
  <si>
    <t>D.I.U. T con Cobre</t>
  </si>
  <si>
    <t>D.I.U. con Levonorgestrel</t>
  </si>
  <si>
    <t>Hormonal</t>
  </si>
  <si>
    <t>Oral Combinado</t>
  </si>
  <si>
    <t>Oral Progestágeno</t>
  </si>
  <si>
    <t>Inyectable Combinado</t>
  </si>
  <si>
    <t>Inyectable Progestágeno</t>
  </si>
  <si>
    <t>Implante Etonogestrel (3 años)</t>
  </si>
  <si>
    <t>Implante Levonorgestrel (5 años)</t>
  </si>
  <si>
    <t>Anillo Vaginal</t>
  </si>
  <si>
    <t xml:space="preserve"> Sólo preservativo MAC                                                                                                                                                                                                                                             </t>
  </si>
  <si>
    <t>Mujer</t>
  </si>
  <si>
    <t>Hombres</t>
  </si>
  <si>
    <t>Esterilización Quirúrgica</t>
  </si>
  <si>
    <t xml:space="preserve"> Método de Regulación de Fertilidad más Preservativos</t>
  </si>
  <si>
    <t>Gestantes que reciben preservativo</t>
  </si>
  <si>
    <t>Preservativo/Practica Sexual Segura</t>
  </si>
  <si>
    <t>Lubricantes</t>
  </si>
  <si>
    <t>Condón Femenino</t>
  </si>
  <si>
    <t>SECCIÓN C1: EGRESOS DE PROGRAMA DE REGULACIÓN DE FERTILIDAD Y SALUD SEXUAL</t>
  </si>
  <si>
    <t>Método de Regulación de Fertilidad más Preservativos</t>
  </si>
  <si>
    <t xml:space="preserve">SECCIÓN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</si>
  <si>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</si>
  <si>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</si>
  <si>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</si>
  <si>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</si>
  <si>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</si>
  <si>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</si>
  <si>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</si>
  <si>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 xml:space="preserve">Menores de 28 días </t>
  </si>
  <si>
    <t xml:space="preserve">SECCIÓN F:  INGRESOS Y EGRESOS A SALA DE ESTIMULACIÓN, SERVICIO ITINERANTE Y ATENCIÓN DOMICILIARIA </t>
  </si>
  <si>
    <t xml:space="preserve">NIÑO / A (CON) </t>
  </si>
  <si>
    <t xml:space="preserve">TOTAL    </t>
  </si>
  <si>
    <t>Sala de Estimulación</t>
  </si>
  <si>
    <t>Servicio Itinerante en Centro de Salud</t>
  </si>
  <si>
    <t>Atención Domiciliaria</t>
  </si>
  <si>
    <t>Egresos</t>
  </si>
  <si>
    <t>Resultados de La Reevaluación Post Egreso</t>
  </si>
  <si>
    <t>0-11 meses</t>
  </si>
  <si>
    <t>12-23 meses</t>
  </si>
  <si>
    <t>24- 59 meses</t>
  </si>
  <si>
    <t>24-59 meses</t>
  </si>
  <si>
    <t>Motivo Egreso</t>
  </si>
  <si>
    <t>Ambos Sexos</t>
  </si>
  <si>
    <t>Mujeres</t>
  </si>
  <si>
    <t>Cumplimiento de tratamiento</t>
  </si>
  <si>
    <t>Derivación a Especialidad</t>
  </si>
  <si>
    <t>Otros</t>
  </si>
  <si>
    <t>Inasistente</t>
  </si>
  <si>
    <t>Recuperado</t>
  </si>
  <si>
    <t>No Recuperado</t>
  </si>
  <si>
    <t>Normal con Rezago</t>
  </si>
  <si>
    <t>Riesgo</t>
  </si>
  <si>
    <t>Retraso</t>
  </si>
  <si>
    <t>Normal con Riesgo Biopsicosocial</t>
  </si>
  <si>
    <t>SECCIÓN F.1: REINGRESOS Y EGRESOS POR SEGUNDA VEZ A SALA DE ESTIMULACIÓN, SERVICIO ITINERANTE Y ATENCIÓN DOMICILIARIA</t>
  </si>
  <si>
    <t>Sala de estimulación</t>
  </si>
  <si>
    <t>Servicio Itinerante</t>
  </si>
  <si>
    <t>Atención domiciliaria</t>
  </si>
  <si>
    <t>Egresos por Segunda Vez y Resultados de la Reevaluación Post Egreso</t>
  </si>
  <si>
    <t>Resultado de Reevaluación</t>
  </si>
  <si>
    <t>Cumplimien-to de tratamiento</t>
  </si>
  <si>
    <t>SECCIÓN G: INGRESO DE NIÑOS, NIÑAS Y ADOLESCENTES CON NECESIDADES ESPECIALES  A CONTROL DE SALUD EN APS</t>
  </si>
  <si>
    <t>NANEAS</t>
  </si>
  <si>
    <t>RANGO ETARIO Y SEXO</t>
  </si>
  <si>
    <t xml:space="preserve"> 0 - 4 años</t>
  </si>
  <si>
    <t xml:space="preserve"> 5 - 9 años</t>
  </si>
  <si>
    <t xml:space="preserve"> 10 -14 años</t>
  </si>
  <si>
    <t>Total Ingresos</t>
  </si>
  <si>
    <t>Baja Complejidad</t>
  </si>
  <si>
    <t>Mediana Complejidad</t>
  </si>
  <si>
    <t>Alta Complejidad</t>
  </si>
  <si>
    <t>SECCIÓN H: INGRESOS AL PSCV</t>
  </si>
  <si>
    <t>70 - 74 años</t>
  </si>
  <si>
    <t>75 - 79 años</t>
  </si>
  <si>
    <t>80 y más años</t>
  </si>
  <si>
    <t>Ingresos al PSCV</t>
  </si>
  <si>
    <t>Programa de Salud Cardiovascular</t>
  </si>
  <si>
    <t>Hipertensión Arterial</t>
  </si>
  <si>
    <t>Diabetes Mellitus</t>
  </si>
  <si>
    <t>Dislipidemia</t>
  </si>
  <si>
    <t>Antecedentes Enf. Cardiovascular (F.Ventricular-IAM)</t>
  </si>
  <si>
    <t>Antecedentes Enf. Cerebrovascular (ACV)</t>
  </si>
  <si>
    <t>Enfermedad Renal Crónica</t>
  </si>
  <si>
    <t>Tabaquismo</t>
  </si>
  <si>
    <t>Protocolo HEARTS</t>
  </si>
  <si>
    <t>SECCIÓN I: EGRESOS  DEL PSCV</t>
  </si>
  <si>
    <t>CAUSAL DE EGRESO</t>
  </si>
  <si>
    <t>Abandono</t>
  </si>
  <si>
    <t>Traslado</t>
  </si>
  <si>
    <t>Fallecimiento</t>
  </si>
  <si>
    <t>No cumple criterio de inclusión</t>
  </si>
  <si>
    <t>Egresos del PSCV</t>
  </si>
  <si>
    <t xml:space="preserve">SECCIÓN J: INGRESOS Y EGRESOS AL PROGRAMA DE PACIENTES CON DEPENDENCIA LEVE, MODERADA Y SEVERA </t>
  </si>
  <si>
    <t xml:space="preserve"> 10 - 14 años</t>
  </si>
  <si>
    <t>Altas</t>
  </si>
  <si>
    <t>Abandono/
Traslado</t>
  </si>
  <si>
    <t>Dependencia Leve</t>
  </si>
  <si>
    <t>Dependencia Moderada</t>
  </si>
  <si>
    <t xml:space="preserve">Dependencia Severa  </t>
  </si>
  <si>
    <t>Oncológico</t>
  </si>
  <si>
    <t>No Oncológico</t>
  </si>
  <si>
    <t>Dependencia severa con escaras</t>
  </si>
  <si>
    <t>SECCIÓN K: INGRESOS AL PROGRAMA DEL ADULTO MAYOR SEGÚN CONDICIÓN DE FUNCIONALIDAD Y DEPENDENCIA</t>
  </si>
  <si>
    <t>EMPAM</t>
  </si>
  <si>
    <t>Autovalente sin Riesgo</t>
  </si>
  <si>
    <t>Autovalente con Riesgo</t>
  </si>
  <si>
    <t>Riesgo de Dependencia</t>
  </si>
  <si>
    <t>SUBTOTAL</t>
  </si>
  <si>
    <t>BARTHEL</t>
  </si>
  <si>
    <t>Dependiente Leve</t>
  </si>
  <si>
    <t>Dependiente Moderado</t>
  </si>
  <si>
    <t>Dependiente Grave</t>
  </si>
  <si>
    <t>Dependiente Total</t>
  </si>
  <si>
    <t xml:space="preserve">TOTAL  </t>
  </si>
  <si>
    <t>SECCIÓN L: EGRESOS DEL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</si>
  <si>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</si>
  <si>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</si>
  <si>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</si>
  <si>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</si>
  <si>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</si>
  <si>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* Los pacientes de 60 a 64 años, no debe desagregarse por condición de funcionalidad, por ello sólo se registran en la primera fila (Autovalente sin riesgo).</t>
  </si>
  <si>
    <t>** Para la desagregación por funcionalidad se contabiliza desde 65 y mas años. Sólo para el cálculo del total de los ingresos se contabiliza el rango de 60 - 64 años.</t>
  </si>
  <si>
    <t>SECCIÓN N: INGRESOS AL PROGRAMA DE SALUD  MENTAL EN APS /ESPECIALIDAD</t>
  </si>
  <si>
    <t>MOTIVO DE INGRESO</t>
  </si>
  <si>
    <t>0 - 4 años</t>
  </si>
  <si>
    <t>5 - 9 años</t>
  </si>
  <si>
    <t>10 - 14 años</t>
  </si>
  <si>
    <t>Gestantes</t>
  </si>
  <si>
    <t xml:space="preserve">Madre de hijo menor de 5 años </t>
  </si>
  <si>
    <t>Niños, Niñas, Adolescentes y Jóvenes  SENAME</t>
  </si>
  <si>
    <t>Niños, Niñas, Adolescentes y Jóvenes  Mejor Niñez</t>
  </si>
  <si>
    <t>TRANS</t>
  </si>
  <si>
    <t>TRANS Femenino/
Masculino</t>
  </si>
  <si>
    <t>Masculino</t>
  </si>
  <si>
    <t>Femenino</t>
  </si>
  <si>
    <t>INGRESOS AL PROGRAMA</t>
  </si>
  <si>
    <t>FACTORES DE RIESGO Y CONDICIONANTES DE LA SALUD MENTAL</t>
  </si>
  <si>
    <t>Violencia</t>
  </si>
  <si>
    <t>Victima</t>
  </si>
  <si>
    <t>Agresor / a</t>
  </si>
  <si>
    <t>Abuso sexual</t>
  </si>
  <si>
    <t>Suicidio</t>
  </si>
  <si>
    <t>Ideación</t>
  </si>
  <si>
    <t>Intento</t>
  </si>
  <si>
    <t xml:space="preserve">PERSONAS CON 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</si>
  <si>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</si>
  <si>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</si>
  <si>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</si>
  <si>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</si>
  <si>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</si>
  <si>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</si>
  <si>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</si>
  <si>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</si>
  <si>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con Alto Riesgo Suicida</t>
  </si>
  <si>
    <t>Trastornos Mentales y del Comportamiento Debido a Consumo Sustancias Psicotrópicas</t>
  </si>
  <si>
    <t>Consumo Perjudicial de Alcohol</t>
  </si>
  <si>
    <t>Consumo Dependiente del Alcohol</t>
  </si>
  <si>
    <t>Consumo Perjudicial de Drogas</t>
  </si>
  <si>
    <t>Consumo Dependiente de Drogas</t>
  </si>
  <si>
    <t>Consumo de Drogas y Alcohol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</si>
  <si>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</si>
  <si>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</si>
  <si>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</si>
  <si>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</si>
  <si>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</si>
  <si>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</si>
  <si>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Trastorno de Estrés Post Traumático</t>
  </si>
  <si>
    <t xml:space="preserve">Trastorno de Pánico  </t>
  </si>
  <si>
    <t>Fobias Sociales</t>
  </si>
  <si>
    <t>Trastornos de Ansiedad Generalizada</t>
  </si>
  <si>
    <t>Otros Trastornos de Ansiedad</t>
  </si>
  <si>
    <t xml:space="preserve">
Demencias (Incluye Alzheimer)</t>
  </si>
  <si>
    <t>Leve</t>
  </si>
  <si>
    <t>Moderado</t>
  </si>
  <si>
    <t>Avanzado</t>
  </si>
  <si>
    <t>Esquizofrenia</t>
  </si>
  <si>
    <t>Trastorno Adaptativo</t>
  </si>
  <si>
    <t>Trastornos de la Conducta Alimentaria</t>
  </si>
  <si>
    <t>Retraso Mental</t>
  </si>
  <si>
    <t>Trastorno de Personalidad</t>
  </si>
  <si>
    <t>Trastorno Generalizados del Desarrollo</t>
  </si>
  <si>
    <t>Autismo</t>
  </si>
  <si>
    <t>Asperger</t>
  </si>
  <si>
    <t>Síndrome de Rett</t>
  </si>
  <si>
    <t>Trastorno Desintegrativo de la Infancia</t>
  </si>
  <si>
    <t>Trastorno Generalizado del Desarrollo no Específico</t>
  </si>
  <si>
    <t>Epilepsia</t>
  </si>
  <si>
    <t>Otras</t>
  </si>
  <si>
    <t>SECCIÓN O: EGRESOS DEL PROGRAMA DE SALUD  MENTAL POR ALTAS CLÍNICAS EN APS /ESPECIALIDAD</t>
  </si>
  <si>
    <t>MOTIVO DE EGRESO</t>
  </si>
  <si>
    <t>EGRESOS</t>
  </si>
  <si>
    <t>Niños, Niñas, Adolescentes y Jóvenes Mejor Niñez</t>
  </si>
  <si>
    <t>TRANS Masculino/
Femenino</t>
  </si>
  <si>
    <t>Traslado o Derivación</t>
  </si>
  <si>
    <t>EGRESOS DEL PROGRAMA</t>
  </si>
  <si>
    <t>Depresión Grave con Psicosis</t>
  </si>
  <si>
    <t>Trastornos del Comportamiento y de las Emociones de Comienzo Habitual en la Infancia y Adolescencia</t>
  </si>
  <si>
    <t xml:space="preserve">
Trastornos de Ansiedad</t>
  </si>
  <si>
    <t>SECCIÓN P:  PROGRAMA DE REHABILITACIÓN (PERSONAS CON TRASTORNOS PSIQUIÁTRICOS)</t>
  </si>
  <si>
    <t>TIPO DE PROGRAMA</t>
  </si>
  <si>
    <t>RUBRO</t>
  </si>
  <si>
    <t>Programa de Rehabilitación Tipo I</t>
  </si>
  <si>
    <t xml:space="preserve">
Programa de Rehabilitación Tipo II</t>
  </si>
  <si>
    <t>SECCIÓN Q: INGRESOS Y EGRESOS A PROGRAMA INFECCIÓN POR TRANSMISIÓN SEXUAL (Uso de establecimientos que realizan atención de ITS)</t>
  </si>
  <si>
    <t>PATOLOGÍAS</t>
  </si>
  <si>
    <t xml:space="preserve">TOTAL </t>
  </si>
  <si>
    <t>Niños, Niñas, Adolescentes y Jóvenes SENAME</t>
  </si>
  <si>
    <t>Total</t>
  </si>
  <si>
    <t>Por alta</t>
  </si>
  <si>
    <t>Por abandono</t>
  </si>
  <si>
    <t xml:space="preserve">Hombres </t>
  </si>
  <si>
    <t>TOTAL DE INGRESOS</t>
  </si>
  <si>
    <t>Sífilis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</si>
  <si>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</si>
  <si>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</si>
  <si>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</si>
  <si>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</si>
  <si>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</si>
  <si>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</si>
  <si>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</si>
  <si>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</si>
  <si>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No Gestantes</t>
  </si>
  <si>
    <t>SECCIÓN R: INGRESOS Y EGRESOS DEL PROGRAMA DE VIH/SIDA (Uso exclusivo Centros de Atención VIH-SIDA)</t>
  </si>
  <si>
    <t>Menor de 6 meses</t>
  </si>
  <si>
    <t>6 - 11 meses</t>
  </si>
  <si>
    <t>12 - 24 meses</t>
  </si>
  <si>
    <t>3 - 4 años</t>
  </si>
  <si>
    <t>75 y más años</t>
  </si>
  <si>
    <t xml:space="preserve">Ingresos al programa </t>
  </si>
  <si>
    <t>Reingresos por abandono</t>
  </si>
  <si>
    <t>Total egresos</t>
  </si>
  <si>
    <t>Egresos por Fallecimiento (Incluido en Total Egresos)</t>
  </si>
  <si>
    <t>Egresos por Alta Hijo VIH (-) de Madre VIH (+)Incluido en Total Egresos</t>
  </si>
  <si>
    <t>Evaluación Movilidad Programa</t>
  </si>
  <si>
    <t>Abandono Controles</t>
  </si>
  <si>
    <t>Abandono Tratamiento</t>
  </si>
  <si>
    <t>Abandono de la Atención</t>
  </si>
  <si>
    <t>Egresos por Traslado</t>
  </si>
  <si>
    <t>SECCIÓN S: INGRESOS Y EGRESOS POR COMERCIO SEXUAL (Uso exclusivo de Unidades Control Comercio Sexual)</t>
  </si>
  <si>
    <t>Inasistentes</t>
  </si>
  <si>
    <t>SECCIÓN T: INGRESOS Y EGRESOS PROGRAMA DE ACOMPAÑAMIENTO PSICOSOCIAL EN ATENCIÓN PRIMARIA</t>
  </si>
  <si>
    <t>ACTIVIDAD</t>
  </si>
  <si>
    <t xml:space="preserve">TOTAL               </t>
  </si>
  <si>
    <t>Aumento de funcionalidad familiar (4 puntos o más)</t>
  </si>
  <si>
    <t>Cumple con el 70% de los objetivos del plan de acompañamiento</t>
  </si>
  <si>
    <t>Egreso por alta clínica del Prog de Salud Mental</t>
  </si>
  <si>
    <t>SECCIÓN U: INGRESOS  INTEGRALES DE PERSONAS CON CONDICIONES CRÓNICAS EN ATENCIÓN PRIMARIA</t>
  </si>
  <si>
    <t>RIESGO</t>
  </si>
  <si>
    <t>REALIZADO POR</t>
  </si>
  <si>
    <t>Realizado en domicilio</t>
  </si>
  <si>
    <t>Dupla (Médico + Profesional no médico)</t>
  </si>
  <si>
    <t>Médico</t>
  </si>
  <si>
    <t>Profesional No Médico</t>
  </si>
  <si>
    <t>Ingreso Integral</t>
  </si>
  <si>
    <t>Riesgo Leve (G1)</t>
  </si>
  <si>
    <t>Riesgo Moderado (G2)</t>
  </si>
  <si>
    <t>Riesgo Alto (G3)</t>
  </si>
  <si>
    <t>Plan de Cuidado Elaborado</t>
  </si>
  <si>
    <t>Gestión de casos</t>
  </si>
  <si>
    <t>Ingreso Riesgo Alto (G3)</t>
  </si>
  <si>
    <t>Ingreso Riesgo Moderado (G2)</t>
  </si>
  <si>
    <t>Egreso Riesgo Alto (G3)</t>
  </si>
  <si>
    <t>Egreso Riesgo Moderado (G2)</t>
  </si>
  <si>
    <t>SECCIÓN V: ACREDITACIÓN PRAIS</t>
  </si>
  <si>
    <t>SECCIÓN V.1: ATENCIÓN PARA ACREDITACIÓN PRAIS</t>
  </si>
  <si>
    <t>PROFESIONAL</t>
  </si>
  <si>
    <t>Niños, Niñas, Adolescentes y Jóvenes Población SENAME</t>
  </si>
  <si>
    <t>Usuarios Acreditados por Profesional/es que atiende/n (Individual o en dupla)</t>
  </si>
  <si>
    <t>Trabajador/a Social</t>
  </si>
  <si>
    <t>Psicológo/a</t>
  </si>
  <si>
    <t>Trabajador/a Social y Psicológo/a</t>
  </si>
  <si>
    <t>SECCIÓN V.2: ACREDITACIÓN PRAIS SEGÚN LEY, NORMATIVA Y CALIDAD DE ACREDITACIÓN</t>
  </si>
  <si>
    <t>CALIDAD DE LA ACREDITACIÓN DEL MES QUE REPORTA</t>
  </si>
  <si>
    <t xml:space="preserve">TOTAL        </t>
  </si>
  <si>
    <t>Art. 7° Ley 19.980</t>
  </si>
  <si>
    <t>Norma Complementaria (N°88)</t>
  </si>
  <si>
    <t xml:space="preserve">Sin ningún tipo de información </t>
  </si>
  <si>
    <t>Ley 19.123, ley 19.980, ley 20.405 (DD Y EP)</t>
  </si>
  <si>
    <t>Ley 19.992, ley 20.405 (Prisión política y tortura)</t>
  </si>
  <si>
    <t>Ley 19.965</t>
  </si>
  <si>
    <t>Trabajador DDHH</t>
  </si>
  <si>
    <t>Ingresado antes 30/08/2003</t>
  </si>
  <si>
    <t>Ex prisión política</t>
  </si>
  <si>
    <t>Exilio</t>
  </si>
  <si>
    <t>Relegación</t>
  </si>
  <si>
    <t>Clandestinidad</t>
  </si>
  <si>
    <t>Exoneración Política</t>
  </si>
  <si>
    <t>Ex preso político</t>
  </si>
  <si>
    <t>Índice</t>
  </si>
  <si>
    <t>Afectado Directo</t>
  </si>
  <si>
    <t>Beneficiario</t>
  </si>
  <si>
    <t>Sin Registro de Calidad de la Acreditación</t>
  </si>
  <si>
    <t>Sin Ningún Tipo de Información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</si>
</sst>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b/>
      <sz val="12"/>
      <color theme="1"/>
      <name val="Verdana"/>
      <family val="2"/>
    </font>
    <font>
      <b/>
      <sz val="9"/>
      <color theme="1"/>
      <name val="Verdana"/>
      <family val="2"/>
    </font>
    <font>
      <sz val="8"/>
      <color theme="1"/>
      <name val="Verdana"/>
      <family val="2"/>
    </font>
    <font>
      <b/>
      <sz val="11"/>
      <color theme="1"/>
      <name val="Verdana"/>
      <family val="2"/>
    </font>
    <font>
      <sz val="9"/>
      <color theme="1"/>
      <name val="Verdana"/>
      <family val="2"/>
    </font>
    <font>
      <sz val="9"/>
      <color theme="1"/>
      <name val="Calibri"/>
      <family val="2"/>
      <scheme val="minor"/>
    </font>
    <font>
      <sz val="8"/>
      <name val="Verdana"/>
      <family val="2"/>
    </font>
    <font>
      <b/>
      <sz val="8"/>
      <color theme="1"/>
      <name val="Verdana"/>
      <family val="2"/>
    </font>
    <font>
      <sz val="11"/>
      <color theme="1"/>
      <name val="Verdana"/>
      <family val="2"/>
    </font>
    <font>
      <sz val="11"/>
      <color indexed="8"/>
      <name val="Calibri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Verdana"/>
      <family val="2"/>
    </font>
    <font>
      <b/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  <fill>
      <patternFill patternType="solid">
        <fgColor theme="8" tint="0.59999389629810485"/>
        <bgColor indexed="64"/>
      </patternFill>
    </fill>
  </fills>
  <borders count="116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double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hair">
        <color auto="1"/>
      </right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/>
      <bottom style="double">
        <color indexed="64"/>
      </bottom>
      <diagonal/>
    </border>
    <border>
      <left/>
      <right style="hair">
        <color auto="1"/>
      </right>
      <top/>
      <bottom style="double">
        <color indexed="64"/>
      </bottom>
      <diagonal/>
    </border>
    <border>
      <left style="hair">
        <color auto="1"/>
      </left>
      <right style="double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/>
      <right style="thin">
        <color indexed="22"/>
      </right>
      <top style="hair">
        <color auto="1"/>
      </top>
      <bottom style="hair">
        <color auto="1"/>
      </bottom>
      <diagonal/>
    </border>
    <border>
      <left/>
      <right style="thin">
        <color indexed="22"/>
      </right>
      <top style="hair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/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double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</borders>
  <cellStyleXfs count="5">
    <xf numFmtId="0" fontId="0" fillId="0" borderId="0"/>
    <xf numFmtId="0" fontId="11" fillId="2" borderId="1" applyNumberFormat="0" applyFont="0" applyAlignment="0" applyProtection="0"/>
    <xf numFmtId="0" fontId="13" fillId="0" borderId="0"/>
    <xf numFmtId="0" fontId="13" fillId="11" borderId="198" applyNumberFormat="0" applyFont="0" applyAlignment="0" applyProtection="0"/>
    <xf numFmtId="0" fontId="14" fillId="0" borderId="0"/>
  </cellStyleXfs>
  <cellXfs count="4286">
    <xf numFmtId="0" fontId="0" fillId="0" borderId="0" xfId="0"/>
    <xf numFmtId="1" fontId="1" fillId="3" borderId="0" xfId="0" applyNumberFormat="1" applyFont="1" applyFill="1"/>
    <xf numFmtId="0" fontId="3" fillId="0" borderId="0" xfId="0" applyFont="1"/>
    <xf numFmtId="1" fontId="4" fillId="0" borderId="11" xfId="0" applyNumberFormat="1" applyFont="1" applyBorder="1" applyAlignment="1">
      <alignment horizontal="center" vertical="center" wrapText="1"/>
    </xf>
    <xf numFmtId="1" fontId="4" fillId="0" borderId="12" xfId="0" applyNumberFormat="1" applyFont="1" applyBorder="1" applyAlignment="1">
      <alignment horizontal="center" vertical="center"/>
    </xf>
    <xf numFmtId="1" fontId="4" fillId="0" borderId="13" xfId="0" applyNumberFormat="1" applyFont="1" applyBorder="1" applyAlignment="1">
      <alignment horizontal="center" vertical="center" wrapText="1"/>
    </xf>
    <xf numFmtId="1" fontId="4" fillId="3" borderId="14" xfId="0" applyNumberFormat="1" applyFont="1" applyFill="1" applyBorder="1"/>
    <xf numFmtId="1" fontId="4" fillId="4" borderId="15" xfId="0" applyNumberFormat="1" applyFont="1" applyFill="1" applyBorder="1" applyProtection="1">
      <protection locked="0"/>
    </xf>
    <xf numFmtId="1" fontId="4" fillId="4" borderId="16" xfId="0" applyNumberFormat="1" applyFont="1" applyFill="1" applyBorder="1" applyProtection="1">
      <protection locked="0"/>
    </xf>
    <xf numFmtId="1" fontId="4" fillId="4" borderId="17" xfId="0" applyNumberFormat="1" applyFont="1" applyFill="1" applyBorder="1" applyProtection="1">
      <protection locked="0"/>
    </xf>
    <xf numFmtId="1" fontId="4" fillId="4" borderId="18" xfId="0" applyNumberFormat="1" applyFont="1" applyFill="1" applyBorder="1" applyProtection="1">
      <protection locked="0"/>
    </xf>
    <xf numFmtId="1" fontId="4" fillId="4" borderId="19" xfId="0" applyNumberFormat="1" applyFont="1" applyFill="1" applyBorder="1" applyProtection="1">
      <protection locked="0"/>
    </xf>
    <xf numFmtId="0" fontId="4" fillId="5" borderId="0" xfId="0" applyFont="1" applyFill="1"/>
    <xf numFmtId="0" fontId="4" fillId="0" borderId="0" xfId="0" applyFont="1"/>
    <xf numFmtId="0" fontId="0" fillId="6" borderId="0" xfId="0" applyFill="1"/>
    <xf numFmtId="1" fontId="4" fillId="3" borderId="20" xfId="0" applyNumberFormat="1" applyFont="1" applyFill="1" applyBorder="1"/>
    <xf numFmtId="1" fontId="4" fillId="4" borderId="21" xfId="0" applyNumberFormat="1" applyFont="1" applyFill="1" applyBorder="1" applyProtection="1">
      <protection locked="0"/>
    </xf>
    <xf numFmtId="1" fontId="4" fillId="4" borderId="22" xfId="0" applyNumberFormat="1" applyFont="1" applyFill="1" applyBorder="1" applyProtection="1">
      <protection locked="0"/>
    </xf>
    <xf numFmtId="1" fontId="4" fillId="4" borderId="23" xfId="0" applyNumberFormat="1" applyFont="1" applyFill="1" applyBorder="1" applyProtection="1">
      <protection locked="0"/>
    </xf>
    <xf numFmtId="1" fontId="4" fillId="4" borderId="24" xfId="0" applyNumberFormat="1" applyFont="1" applyFill="1" applyBorder="1" applyProtection="1">
      <protection locked="0"/>
    </xf>
    <xf numFmtId="1" fontId="4" fillId="4" borderId="25" xfId="0" applyNumberFormat="1" applyFont="1" applyFill="1" applyBorder="1" applyProtection="1">
      <protection locked="0"/>
    </xf>
    <xf numFmtId="1" fontId="4" fillId="3" borderId="30" xfId="0" applyNumberFormat="1" applyFont="1" applyFill="1" applyBorder="1"/>
    <xf numFmtId="1" fontId="4" fillId="4" borderId="31" xfId="0" applyNumberFormat="1" applyFont="1" applyFill="1" applyBorder="1" applyProtection="1">
      <protection locked="0"/>
    </xf>
    <xf numFmtId="1" fontId="4" fillId="4" borderId="32" xfId="0" applyNumberFormat="1" applyFont="1" applyFill="1" applyBorder="1" applyProtection="1">
      <protection locked="0"/>
    </xf>
    <xf numFmtId="1" fontId="4" fillId="4" borderId="33" xfId="0" applyNumberFormat="1" applyFont="1" applyFill="1" applyBorder="1" applyProtection="1">
      <protection locked="0"/>
    </xf>
    <xf numFmtId="1" fontId="4" fillId="4" borderId="34" xfId="0" applyNumberFormat="1" applyFont="1" applyFill="1" applyBorder="1" applyProtection="1">
      <protection locked="0"/>
    </xf>
    <xf numFmtId="1" fontId="4" fillId="4" borderId="35" xfId="0" applyNumberFormat="1" applyFont="1" applyFill="1" applyBorder="1" applyProtection="1">
      <protection locked="0"/>
    </xf>
    <xf numFmtId="1" fontId="3" fillId="0" borderId="0" xfId="0" applyNumberFormat="1" applyFont="1"/>
    <xf numFmtId="1" fontId="5" fillId="0" borderId="0" xfId="0" applyNumberFormat="1" applyFont="1"/>
    <xf numFmtId="1" fontId="4" fillId="4" borderId="11" xfId="0" applyNumberFormat="1" applyFont="1" applyFill="1" applyBorder="1" applyProtection="1">
      <protection locked="0"/>
    </xf>
    <xf numFmtId="1" fontId="4" fillId="4" borderId="13" xfId="0" applyNumberFormat="1" applyFont="1" applyFill="1" applyBorder="1" applyProtection="1">
      <protection locked="0"/>
    </xf>
    <xf numFmtId="1" fontId="4" fillId="4" borderId="43" xfId="0" applyNumberFormat="1" applyFont="1" applyFill="1" applyBorder="1" applyProtection="1">
      <protection locked="0"/>
    </xf>
    <xf numFmtId="1" fontId="4" fillId="4" borderId="47" xfId="0" applyNumberFormat="1" applyFont="1" applyFill="1" applyBorder="1" applyProtection="1">
      <protection locked="0"/>
    </xf>
    <xf numFmtId="1" fontId="4" fillId="4" borderId="48" xfId="0" applyNumberFormat="1" applyFont="1" applyFill="1" applyBorder="1" applyProtection="1">
      <protection locked="0"/>
    </xf>
    <xf numFmtId="1" fontId="4" fillId="4" borderId="49" xfId="0" applyNumberFormat="1" applyFont="1" applyFill="1" applyBorder="1" applyProtection="1">
      <protection locked="0"/>
    </xf>
    <xf numFmtId="1" fontId="4" fillId="4" borderId="50" xfId="0" applyNumberFormat="1" applyFont="1" applyFill="1" applyBorder="1" applyProtection="1">
      <protection locked="0"/>
    </xf>
    <xf numFmtId="1" fontId="4" fillId="4" borderId="51" xfId="0" applyNumberFormat="1" applyFont="1" applyFill="1" applyBorder="1" applyProtection="1">
      <protection locked="0"/>
    </xf>
    <xf numFmtId="1" fontId="4" fillId="4" borderId="27" xfId="0" applyNumberFormat="1" applyFont="1" applyFill="1" applyBorder="1" applyProtection="1">
      <protection locked="0"/>
    </xf>
    <xf numFmtId="1" fontId="4" fillId="4" borderId="52" xfId="0" applyNumberFormat="1" applyFont="1" applyFill="1" applyBorder="1" applyProtection="1">
      <protection locked="0"/>
    </xf>
    <xf numFmtId="1" fontId="4" fillId="4" borderId="53" xfId="0" applyNumberFormat="1" applyFont="1" applyFill="1" applyBorder="1" applyProtection="1">
      <protection locked="0"/>
    </xf>
    <xf numFmtId="1" fontId="4" fillId="4" borderId="54" xfId="0" applyNumberFormat="1" applyFont="1" applyFill="1" applyBorder="1" applyProtection="1">
      <protection locked="0"/>
    </xf>
    <xf numFmtId="1" fontId="4" fillId="4" borderId="55" xfId="0" applyNumberFormat="1" applyFont="1" applyFill="1" applyBorder="1" applyProtection="1">
      <protection locked="0"/>
    </xf>
    <xf numFmtId="1" fontId="4" fillId="4" borderId="56" xfId="0" applyNumberFormat="1" applyFont="1" applyFill="1" applyBorder="1" applyProtection="1">
      <protection locked="0"/>
    </xf>
    <xf numFmtId="1" fontId="4" fillId="4" borderId="29" xfId="0" applyNumberFormat="1" applyFont="1" applyFill="1" applyBorder="1" applyProtection="1">
      <protection locked="0"/>
    </xf>
    <xf numFmtId="1" fontId="6" fillId="0" borderId="57" xfId="0" applyNumberFormat="1" applyFont="1" applyBorder="1"/>
    <xf numFmtId="1" fontId="6" fillId="0" borderId="8" xfId="0" applyNumberFormat="1" applyFont="1" applyBorder="1"/>
    <xf numFmtId="1" fontId="6" fillId="0" borderId="0" xfId="0" applyNumberFormat="1" applyFont="1"/>
    <xf numFmtId="0" fontId="7" fillId="0" borderId="0" xfId="0" applyFont="1"/>
    <xf numFmtId="1" fontId="4" fillId="0" borderId="44" xfId="0" applyNumberFormat="1" applyFont="1" applyBorder="1" applyAlignment="1">
      <alignment horizontal="center" vertical="center"/>
    </xf>
    <xf numFmtId="1" fontId="4" fillId="0" borderId="60" xfId="0" applyNumberFormat="1" applyFont="1" applyBorder="1"/>
    <xf numFmtId="1" fontId="4" fillId="0" borderId="61" xfId="0" applyNumberFormat="1" applyFont="1" applyBorder="1"/>
    <xf numFmtId="1" fontId="4" fillId="0" borderId="43" xfId="0" applyNumberFormat="1" applyFont="1" applyBorder="1"/>
    <xf numFmtId="1" fontId="4" fillId="0" borderId="14" xfId="0" applyNumberFormat="1" applyFont="1" applyBorder="1"/>
    <xf numFmtId="1" fontId="4" fillId="7" borderId="62" xfId="0" applyNumberFormat="1" applyFont="1" applyFill="1" applyBorder="1"/>
    <xf numFmtId="1" fontId="4" fillId="7" borderId="16" xfId="0" applyNumberFormat="1" applyFont="1" applyFill="1" applyBorder="1"/>
    <xf numFmtId="1" fontId="4" fillId="7" borderId="18" xfId="0" applyNumberFormat="1" applyFont="1" applyFill="1" applyBorder="1"/>
    <xf numFmtId="1" fontId="4" fillId="4" borderId="46" xfId="0" applyNumberFormat="1" applyFont="1" applyFill="1" applyBorder="1" applyProtection="1">
      <protection locked="0"/>
    </xf>
    <xf numFmtId="1" fontId="0" fillId="6" borderId="0" xfId="0" applyNumberFormat="1" applyFill="1" applyAlignment="1">
      <alignment horizontal="right"/>
    </xf>
    <xf numFmtId="1" fontId="4" fillId="0" borderId="30" xfId="0" applyNumberFormat="1" applyFont="1" applyBorder="1"/>
    <xf numFmtId="1" fontId="4" fillId="7" borderId="56" xfId="0" applyNumberFormat="1" applyFont="1" applyFill="1" applyBorder="1"/>
    <xf numFmtId="1" fontId="4" fillId="7" borderId="32" xfId="0" applyNumberFormat="1" applyFont="1" applyFill="1" applyBorder="1"/>
    <xf numFmtId="1" fontId="4" fillId="7" borderId="34" xfId="0" applyNumberFormat="1" applyFont="1" applyFill="1" applyBorder="1"/>
    <xf numFmtId="1" fontId="4" fillId="0" borderId="46" xfId="0" applyNumberFormat="1" applyFont="1" applyBorder="1" applyAlignment="1" applyProtection="1">
      <alignment horizontal="left" wrapText="1"/>
      <protection hidden="1"/>
    </xf>
    <xf numFmtId="1" fontId="4" fillId="0" borderId="27" xfId="0" applyNumberFormat="1" applyFont="1" applyBorder="1" applyAlignment="1" applyProtection="1">
      <alignment horizontal="left" wrapText="1"/>
      <protection hidden="1"/>
    </xf>
    <xf numFmtId="1" fontId="4" fillId="0" borderId="20" xfId="0" applyNumberFormat="1" applyFont="1" applyBorder="1"/>
    <xf numFmtId="1" fontId="4" fillId="7" borderId="51" xfId="0" applyNumberFormat="1" applyFont="1" applyFill="1" applyBorder="1"/>
    <xf numFmtId="1" fontId="4" fillId="7" borderId="22" xfId="0" applyNumberFormat="1" applyFont="1" applyFill="1" applyBorder="1"/>
    <xf numFmtId="1" fontId="4" fillId="7" borderId="24" xfId="0" applyNumberFormat="1" applyFont="1" applyFill="1" applyBorder="1"/>
    <xf numFmtId="1" fontId="4" fillId="0" borderId="55" xfId="0" applyNumberFormat="1" applyFont="1" applyBorder="1" applyAlignment="1" applyProtection="1">
      <alignment horizontal="left" wrapText="1"/>
      <protection hidden="1"/>
    </xf>
    <xf numFmtId="1" fontId="4" fillId="0" borderId="57" xfId="0" applyNumberFormat="1" applyFont="1" applyBorder="1"/>
    <xf numFmtId="1" fontId="4" fillId="4" borderId="63" xfId="0" applyNumberFormat="1" applyFont="1" applyFill="1" applyBorder="1" applyProtection="1">
      <protection locked="0"/>
    </xf>
    <xf numFmtId="1" fontId="4" fillId="4" borderId="64" xfId="0" applyNumberFormat="1" applyFont="1" applyFill="1" applyBorder="1" applyProtection="1">
      <protection locked="0"/>
    </xf>
    <xf numFmtId="1" fontId="4" fillId="7" borderId="65" xfId="0" applyNumberFormat="1" applyFont="1" applyFill="1" applyBorder="1"/>
    <xf numFmtId="1" fontId="4" fillId="7" borderId="64" xfId="0" applyNumberFormat="1" applyFont="1" applyFill="1" applyBorder="1"/>
    <xf numFmtId="1" fontId="4" fillId="7" borderId="66" xfId="0" applyNumberFormat="1" applyFont="1" applyFill="1" applyBorder="1"/>
    <xf numFmtId="1" fontId="4" fillId="4" borderId="9" xfId="0" applyNumberFormat="1" applyFont="1" applyFill="1" applyBorder="1" applyProtection="1">
      <protection locked="0"/>
    </xf>
    <xf numFmtId="1" fontId="4" fillId="0" borderId="30" xfId="0" applyNumberFormat="1" applyFont="1" applyBorder="1" applyAlignment="1">
      <alignment horizontal="left" vertical="center" wrapText="1"/>
    </xf>
    <xf numFmtId="1" fontId="4" fillId="0" borderId="30" xfId="0" applyNumberFormat="1" applyFont="1" applyBorder="1" applyAlignment="1" applyProtection="1">
      <alignment horizontal="left" wrapText="1"/>
      <protection hidden="1"/>
    </xf>
    <xf numFmtId="1" fontId="4" fillId="0" borderId="68" xfId="0" applyNumberFormat="1" applyFont="1" applyBorder="1" applyAlignment="1" applyProtection="1">
      <alignment horizontal="left" wrapText="1"/>
      <protection hidden="1"/>
    </xf>
    <xf numFmtId="1" fontId="4" fillId="0" borderId="67" xfId="0" applyNumberFormat="1" applyFont="1" applyBorder="1"/>
    <xf numFmtId="1" fontId="4" fillId="4" borderId="69" xfId="0" applyNumberFormat="1" applyFont="1" applyFill="1" applyBorder="1" applyProtection="1">
      <protection locked="0"/>
    </xf>
    <xf numFmtId="1" fontId="4" fillId="4" borderId="70" xfId="0" applyNumberFormat="1" applyFont="1" applyFill="1" applyBorder="1" applyProtection="1">
      <protection locked="0"/>
    </xf>
    <xf numFmtId="1" fontId="4" fillId="7" borderId="71" xfId="0" applyNumberFormat="1" applyFont="1" applyFill="1" applyBorder="1"/>
    <xf numFmtId="1" fontId="4" fillId="7" borderId="70" xfId="0" applyNumberFormat="1" applyFont="1" applyFill="1" applyBorder="1"/>
    <xf numFmtId="1" fontId="4" fillId="7" borderId="72" xfId="0" applyNumberFormat="1" applyFont="1" applyFill="1" applyBorder="1"/>
    <xf numFmtId="1" fontId="4" fillId="4" borderId="68" xfId="0" applyNumberFormat="1" applyFont="1" applyFill="1" applyBorder="1" applyProtection="1">
      <protection locked="0"/>
    </xf>
    <xf numFmtId="1" fontId="4" fillId="0" borderId="74" xfId="0" applyNumberFormat="1" applyFont="1" applyBorder="1"/>
    <xf numFmtId="1" fontId="4" fillId="4" borderId="75" xfId="0" applyNumberFormat="1" applyFont="1" applyFill="1" applyBorder="1" applyProtection="1">
      <protection locked="0"/>
    </xf>
    <xf numFmtId="1" fontId="4" fillId="7" borderId="49" xfId="0" applyNumberFormat="1" applyFont="1" applyFill="1" applyBorder="1"/>
    <xf numFmtId="1" fontId="4" fillId="7" borderId="75" xfId="0" applyNumberFormat="1" applyFont="1" applyFill="1" applyBorder="1"/>
    <xf numFmtId="1" fontId="4" fillId="7" borderId="48" xfId="0" applyNumberFormat="1" applyFont="1" applyFill="1" applyBorder="1"/>
    <xf numFmtId="1" fontId="4" fillId="0" borderId="10" xfId="0" applyNumberFormat="1" applyFont="1" applyBorder="1"/>
    <xf numFmtId="1" fontId="4" fillId="4" borderId="39" xfId="0" applyNumberFormat="1" applyFont="1" applyFill="1" applyBorder="1" applyProtection="1">
      <protection locked="0"/>
    </xf>
    <xf numFmtId="1" fontId="4" fillId="4" borderId="77" xfId="0" applyNumberFormat="1" applyFont="1" applyFill="1" applyBorder="1" applyProtection="1">
      <protection locked="0"/>
    </xf>
    <xf numFmtId="1" fontId="4" fillId="7" borderId="41" xfId="0" applyNumberFormat="1" applyFont="1" applyFill="1" applyBorder="1"/>
    <xf numFmtId="1" fontId="4" fillId="7" borderId="77" xfId="0" applyNumberFormat="1" applyFont="1" applyFill="1" applyBorder="1"/>
    <xf numFmtId="1" fontId="4" fillId="7" borderId="40" xfId="0" applyNumberFormat="1" applyFont="1" applyFill="1" applyBorder="1"/>
    <xf numFmtId="1" fontId="4" fillId="4" borderId="42" xfId="0" applyNumberFormat="1" applyFont="1" applyFill="1" applyBorder="1" applyProtection="1">
      <protection locked="0"/>
    </xf>
    <xf numFmtId="1" fontId="8" fillId="0" borderId="14" xfId="0" applyNumberFormat="1" applyFont="1" applyBorder="1" applyAlignment="1" applyProtection="1">
      <alignment horizontal="left" wrapText="1"/>
      <protection hidden="1"/>
    </xf>
    <xf numFmtId="1" fontId="4" fillId="4" borderId="62" xfId="0" applyNumberFormat="1" applyFont="1" applyFill="1" applyBorder="1" applyProtection="1">
      <protection locked="0"/>
    </xf>
    <xf numFmtId="0" fontId="0" fillId="6" borderId="0" xfId="0" applyFill="1" applyAlignment="1">
      <alignment horizontal="right"/>
    </xf>
    <xf numFmtId="1" fontId="8" fillId="0" borderId="78" xfId="0" applyNumberFormat="1" applyFont="1" applyBorder="1" applyAlignment="1" applyProtection="1">
      <alignment horizontal="left" wrapText="1"/>
      <protection hidden="1"/>
    </xf>
    <xf numFmtId="1" fontId="4" fillId="4" borderId="41" xfId="0" applyNumberFormat="1" applyFont="1" applyFill="1" applyBorder="1" applyProtection="1">
      <protection locked="0"/>
    </xf>
    <xf numFmtId="1" fontId="4" fillId="4" borderId="40" xfId="0" applyNumberFormat="1" applyFont="1" applyFill="1" applyBorder="1" applyProtection="1">
      <protection locked="0"/>
    </xf>
    <xf numFmtId="1" fontId="4" fillId="0" borderId="14" xfId="0" applyNumberFormat="1" applyFont="1" applyBorder="1" applyAlignment="1" applyProtection="1">
      <alignment horizontal="left" wrapText="1"/>
      <protection hidden="1"/>
    </xf>
    <xf numFmtId="1" fontId="4" fillId="0" borderId="10" xfId="0" applyNumberFormat="1" applyFont="1" applyBorder="1" applyAlignment="1" applyProtection="1">
      <alignment horizontal="left" wrapText="1"/>
      <protection hidden="1"/>
    </xf>
    <xf numFmtId="1" fontId="4" fillId="4" borderId="79" xfId="0" applyNumberFormat="1" applyFont="1" applyFill="1" applyBorder="1" applyProtection="1">
      <protection locked="0"/>
    </xf>
    <xf numFmtId="1" fontId="9" fillId="0" borderId="0" xfId="0" applyNumberFormat="1" applyFont="1"/>
    <xf numFmtId="1" fontId="4" fillId="0" borderId="60" xfId="0" applyNumberFormat="1" applyFont="1" applyBorder="1" applyAlignment="1">
      <alignment horizontal="center" vertical="center" wrapText="1"/>
    </xf>
    <xf numFmtId="1" fontId="4" fillId="0" borderId="5" xfId="0" applyNumberFormat="1" applyFont="1" applyBorder="1"/>
    <xf numFmtId="1" fontId="4" fillId="4" borderId="60" xfId="0" applyNumberFormat="1" applyFont="1" applyFill="1" applyBorder="1" applyProtection="1">
      <protection locked="0"/>
    </xf>
    <xf numFmtId="1" fontId="3" fillId="0" borderId="80" xfId="0" applyNumberFormat="1" applyFont="1" applyBorder="1"/>
    <xf numFmtId="1" fontId="6" fillId="3" borderId="0" xfId="0" applyNumberFormat="1" applyFont="1" applyFill="1"/>
    <xf numFmtId="1" fontId="10" fillId="3" borderId="81" xfId="0" applyNumberFormat="1" applyFont="1" applyFill="1" applyBorder="1"/>
    <xf numFmtId="1" fontId="4" fillId="0" borderId="82" xfId="0" applyNumberFormat="1" applyFont="1" applyBorder="1" applyAlignment="1">
      <alignment horizontal="center" vertical="center" wrapText="1"/>
    </xf>
    <xf numFmtId="1" fontId="4" fillId="0" borderId="12" xfId="0" applyNumberFormat="1" applyFont="1" applyBorder="1" applyAlignment="1">
      <alignment horizontal="center" vertical="center" wrapText="1"/>
    </xf>
    <xf numFmtId="1" fontId="4" fillId="0" borderId="42" xfId="0" applyNumberFormat="1" applyFont="1" applyBorder="1" applyAlignment="1">
      <alignment horizontal="center" vertical="center" wrapText="1"/>
    </xf>
    <xf numFmtId="1" fontId="4" fillId="0" borderId="36" xfId="0" applyNumberFormat="1" applyFont="1" applyBorder="1" applyAlignment="1">
      <alignment horizontal="center" vertical="center" wrapText="1"/>
    </xf>
    <xf numFmtId="1" fontId="4" fillId="0" borderId="43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7" xfId="0" applyNumberFormat="1" applyFont="1" applyBorder="1" applyAlignment="1">
      <alignment horizontal="center" vertical="center" wrapText="1"/>
    </xf>
    <xf numFmtId="1" fontId="8" fillId="0" borderId="43" xfId="0" applyNumberFormat="1" applyFont="1" applyBorder="1" applyAlignment="1">
      <alignment horizontal="center" vertical="center" wrapText="1"/>
    </xf>
    <xf numFmtId="1" fontId="8" fillId="0" borderId="60" xfId="0" applyNumberFormat="1" applyFont="1" applyBorder="1" applyAlignment="1">
      <alignment horizontal="center" vertical="center" wrapText="1"/>
    </xf>
    <xf numFmtId="1" fontId="4" fillId="0" borderId="45" xfId="0" applyNumberFormat="1" applyFont="1" applyBorder="1"/>
    <xf numFmtId="1" fontId="4" fillId="0" borderId="15" xfId="0" applyNumberFormat="1" applyFont="1" applyBorder="1"/>
    <xf numFmtId="1" fontId="4" fillId="0" borderId="19" xfId="0" applyNumberFormat="1" applyFont="1" applyBorder="1"/>
    <xf numFmtId="1" fontId="4" fillId="4" borderId="88" xfId="0" applyNumberFormat="1" applyFont="1" applyFill="1" applyBorder="1" applyProtection="1">
      <protection locked="0"/>
    </xf>
    <xf numFmtId="1" fontId="4" fillId="4" borderId="89" xfId="0" applyNumberFormat="1" applyFont="1" applyFill="1" applyBorder="1" applyProtection="1">
      <protection locked="0"/>
    </xf>
    <xf numFmtId="1" fontId="4" fillId="4" borderId="45" xfId="0" applyNumberFormat="1" applyFont="1" applyFill="1" applyBorder="1" applyProtection="1">
      <protection locked="0"/>
    </xf>
    <xf numFmtId="1" fontId="4" fillId="4" borderId="14" xfId="0" applyNumberFormat="1" applyFont="1" applyFill="1" applyBorder="1" applyProtection="1">
      <protection locked="0"/>
    </xf>
    <xf numFmtId="0" fontId="7" fillId="5" borderId="0" xfId="0" applyFont="1" applyFill="1"/>
    <xf numFmtId="1" fontId="4" fillId="0" borderId="26" xfId="0" applyNumberFormat="1" applyFont="1" applyBorder="1"/>
    <xf numFmtId="1" fontId="4" fillId="0" borderId="21" xfId="0" applyNumberFormat="1" applyFont="1" applyBorder="1"/>
    <xf numFmtId="1" fontId="4" fillId="0" borderId="25" xfId="0" applyNumberFormat="1" applyFont="1" applyBorder="1"/>
    <xf numFmtId="1" fontId="4" fillId="4" borderId="90" xfId="0" applyNumberFormat="1" applyFont="1" applyFill="1" applyBorder="1" applyProtection="1">
      <protection locked="0"/>
    </xf>
    <xf numFmtId="1" fontId="4" fillId="4" borderId="91" xfId="0" applyNumberFormat="1" applyFont="1" applyFill="1" applyBorder="1" applyProtection="1">
      <protection locked="0"/>
    </xf>
    <xf numFmtId="1" fontId="4" fillId="4" borderId="26" xfId="0" applyNumberFormat="1" applyFont="1" applyFill="1" applyBorder="1" applyProtection="1">
      <protection locked="0"/>
    </xf>
    <xf numFmtId="1" fontId="4" fillId="4" borderId="20" xfId="0" applyNumberFormat="1" applyFont="1" applyFill="1" applyBorder="1" applyProtection="1">
      <protection locked="0"/>
    </xf>
    <xf numFmtId="1" fontId="4" fillId="0" borderId="76" xfId="0" applyNumberFormat="1" applyFont="1" applyBorder="1"/>
    <xf numFmtId="1" fontId="4" fillId="0" borderId="31" xfId="0" applyNumberFormat="1" applyFont="1" applyBorder="1"/>
    <xf numFmtId="1" fontId="4" fillId="0" borderId="35" xfId="0" applyNumberFormat="1" applyFont="1" applyBorder="1"/>
    <xf numFmtId="1" fontId="4" fillId="4" borderId="92" xfId="0" applyNumberFormat="1" applyFont="1" applyFill="1" applyBorder="1" applyProtection="1">
      <protection locked="0"/>
    </xf>
    <xf numFmtId="1" fontId="4" fillId="4" borderId="93" xfId="0" applyNumberFormat="1" applyFont="1" applyFill="1" applyBorder="1" applyProtection="1">
      <protection locked="0"/>
    </xf>
    <xf numFmtId="1" fontId="4" fillId="4" borderId="28" xfId="0" applyNumberFormat="1" applyFont="1" applyFill="1" applyBorder="1" applyProtection="1">
      <protection locked="0"/>
    </xf>
    <xf numFmtId="1" fontId="4" fillId="9" borderId="10" xfId="0" applyNumberFormat="1" applyFont="1" applyFill="1" applyBorder="1"/>
    <xf numFmtId="1" fontId="4" fillId="0" borderId="38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1" fontId="4" fillId="0" borderId="61" xfId="0" applyNumberFormat="1" applyFont="1" applyBorder="1" applyAlignment="1">
      <alignment horizontal="center" vertical="center" wrapText="1"/>
    </xf>
    <xf numFmtId="1" fontId="4" fillId="0" borderId="4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62" xfId="0" applyNumberFormat="1" applyFont="1" applyBorder="1"/>
    <xf numFmtId="1" fontId="4" fillId="0" borderId="51" xfId="0" applyNumberFormat="1" applyFont="1" applyBorder="1"/>
    <xf numFmtId="1" fontId="4" fillId="0" borderId="39" xfId="0" applyNumberFormat="1" applyFont="1" applyBorder="1"/>
    <xf numFmtId="1" fontId="4" fillId="0" borderId="56" xfId="0" applyNumberFormat="1" applyFont="1" applyBorder="1"/>
    <xf numFmtId="1" fontId="6" fillId="0" borderId="0" xfId="0" applyNumberFormat="1" applyFont="1" applyAlignment="1">
      <alignment wrapText="1"/>
    </xf>
    <xf numFmtId="1" fontId="4" fillId="0" borderId="36" xfId="0" applyNumberFormat="1" applyFont="1" applyBorder="1" applyAlignment="1">
      <alignment horizontal="center" vertical="center"/>
    </xf>
    <xf numFmtId="1" fontId="4" fillId="3" borderId="11" xfId="1" applyNumberFormat="1" applyFont="1" applyFill="1" applyBorder="1"/>
    <xf numFmtId="1" fontId="4" fillId="3" borderId="12" xfId="1" applyNumberFormat="1" applyFont="1" applyFill="1" applyBorder="1"/>
    <xf numFmtId="1" fontId="4" fillId="3" borderId="94" xfId="1" applyNumberFormat="1" applyFont="1" applyFill="1" applyBorder="1"/>
    <xf numFmtId="1" fontId="4" fillId="0" borderId="11" xfId="0" applyNumberFormat="1" applyFont="1" applyBorder="1"/>
    <xf numFmtId="1" fontId="4" fillId="3" borderId="15" xfId="1" applyNumberFormat="1" applyFont="1" applyFill="1" applyBorder="1"/>
    <xf numFmtId="1" fontId="4" fillId="3" borderId="16" xfId="1" applyNumberFormat="1" applyFont="1" applyFill="1" applyBorder="1"/>
    <xf numFmtId="1" fontId="4" fillId="3" borderId="95" xfId="1" applyNumberFormat="1" applyFont="1" applyFill="1" applyBorder="1"/>
    <xf numFmtId="1" fontId="4" fillId="3" borderId="21" xfId="1" applyNumberFormat="1" applyFont="1" applyFill="1" applyBorder="1"/>
    <xf numFmtId="1" fontId="4" fillId="3" borderId="22" xfId="1" applyNumberFormat="1" applyFont="1" applyFill="1" applyBorder="1"/>
    <xf numFmtId="1" fontId="4" fillId="3" borderId="96" xfId="1" applyNumberFormat="1" applyFont="1" applyFill="1" applyBorder="1"/>
    <xf numFmtId="1" fontId="4" fillId="3" borderId="31" xfId="1" applyNumberFormat="1" applyFont="1" applyFill="1" applyBorder="1"/>
    <xf numFmtId="1" fontId="4" fillId="3" borderId="32" xfId="1" applyNumberFormat="1" applyFont="1" applyFill="1" applyBorder="1"/>
    <xf numFmtId="1" fontId="4" fillId="3" borderId="97" xfId="1" applyNumberFormat="1" applyFont="1" applyFill="1" applyBorder="1"/>
    <xf numFmtId="1" fontId="3" fillId="3" borderId="80" xfId="0" applyNumberFormat="1" applyFont="1" applyFill="1" applyBorder="1"/>
    <xf numFmtId="1" fontId="3" fillId="3" borderId="98" xfId="0" applyNumberFormat="1" applyFont="1" applyFill="1" applyBorder="1"/>
    <xf numFmtId="1" fontId="4" fillId="0" borderId="84" xfId="0" applyNumberFormat="1" applyFont="1" applyBorder="1" applyAlignment="1">
      <alignment horizontal="center" vertical="center" wrapText="1"/>
    </xf>
    <xf numFmtId="1" fontId="4" fillId="0" borderId="37" xfId="0" applyNumberFormat="1" applyFont="1" applyBorder="1" applyAlignment="1">
      <alignment horizontal="center" vertical="center" wrapText="1"/>
    </xf>
    <xf numFmtId="1" fontId="4" fillId="0" borderId="12" xfId="0" applyNumberFormat="1" applyFont="1" applyBorder="1"/>
    <xf numFmtId="1" fontId="4" fillId="0" borderId="82" xfId="0" applyNumberFormat="1" applyFont="1" applyBorder="1"/>
    <xf numFmtId="1" fontId="4" fillId="0" borderId="47" xfId="0" applyNumberFormat="1" applyFont="1" applyBorder="1"/>
    <xf numFmtId="1" fontId="4" fillId="0" borderId="75" xfId="0" applyNumberFormat="1" applyFont="1" applyBorder="1"/>
    <xf numFmtId="1" fontId="4" fillId="0" borderId="101" xfId="0" applyNumberFormat="1" applyFont="1" applyBorder="1"/>
    <xf numFmtId="1" fontId="4" fillId="0" borderId="22" xfId="0" applyNumberFormat="1" applyFont="1" applyBorder="1"/>
    <xf numFmtId="1" fontId="4" fillId="0" borderId="20" xfId="0" applyNumberFormat="1" applyFont="1" applyBorder="1" applyAlignment="1">
      <alignment wrapText="1"/>
    </xf>
    <xf numFmtId="1" fontId="4" fillId="4" borderId="102" xfId="0" applyNumberFormat="1" applyFont="1" applyFill="1" applyBorder="1" applyProtection="1">
      <protection locked="0"/>
    </xf>
    <xf numFmtId="1" fontId="4" fillId="4" borderId="78" xfId="0" applyNumberFormat="1" applyFont="1" applyFill="1" applyBorder="1" applyProtection="1">
      <protection locked="0"/>
    </xf>
    <xf numFmtId="1" fontId="4" fillId="0" borderId="78" xfId="0" applyNumberFormat="1" applyFont="1" applyBorder="1" applyAlignment="1">
      <alignment wrapText="1"/>
    </xf>
    <xf numFmtId="1" fontId="4" fillId="0" borderId="52" xfId="0" applyNumberFormat="1" applyFont="1" applyBorder="1"/>
    <xf numFmtId="1" fontId="4" fillId="0" borderId="103" xfId="0" applyNumberFormat="1" applyFont="1" applyBorder="1"/>
    <xf numFmtId="1" fontId="4" fillId="0" borderId="104" xfId="0" applyNumberFormat="1" applyFont="1" applyBorder="1"/>
    <xf numFmtId="1" fontId="4" fillId="4" borderId="30" xfId="0" applyNumberFormat="1" applyFont="1" applyFill="1" applyBorder="1" applyProtection="1">
      <protection locked="0"/>
    </xf>
    <xf numFmtId="1" fontId="4" fillId="4" borderId="6" xfId="0" applyNumberFormat="1" applyFont="1" applyFill="1" applyBorder="1" applyProtection="1">
      <protection locked="0"/>
    </xf>
    <xf numFmtId="1" fontId="6" fillId="0" borderId="105" xfId="0" applyNumberFormat="1" applyFont="1" applyBorder="1"/>
    <xf numFmtId="1" fontId="4" fillId="0" borderId="113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1" fontId="4" fillId="0" borderId="114" xfId="0" applyNumberFormat="1" applyFont="1" applyBorder="1" applyAlignment="1">
      <alignment horizontal="center" vertical="center" wrapText="1"/>
    </xf>
    <xf numFmtId="1" fontId="4" fillId="4" borderId="116" xfId="0" applyNumberFormat="1" applyFont="1" applyFill="1" applyBorder="1" applyProtection="1">
      <protection locked="0"/>
    </xf>
    <xf numFmtId="1" fontId="4" fillId="4" borderId="117" xfId="0" applyNumberFormat="1" applyFont="1" applyFill="1" applyBorder="1" applyProtection="1">
      <protection locked="0"/>
    </xf>
    <xf numFmtId="0" fontId="0" fillId="5" borderId="0" xfId="0" applyFill="1"/>
    <xf numFmtId="1" fontId="4" fillId="4" borderId="118" xfId="0" applyNumberFormat="1" applyFont="1" applyFill="1" applyBorder="1" applyProtection="1">
      <protection locked="0"/>
    </xf>
    <xf numFmtId="1" fontId="4" fillId="4" borderId="119" xfId="0" applyNumberFormat="1" applyFont="1" applyFill="1" applyBorder="1" applyProtection="1">
      <protection locked="0"/>
    </xf>
    <xf numFmtId="1" fontId="4" fillId="4" borderId="120" xfId="0" applyNumberFormat="1" applyFont="1" applyFill="1" applyBorder="1" applyProtection="1">
      <protection locked="0"/>
    </xf>
    <xf numFmtId="1" fontId="4" fillId="4" borderId="121" xfId="0" applyNumberFormat="1" applyFont="1" applyFill="1" applyBorder="1" applyProtection="1">
      <protection locked="0"/>
    </xf>
    <xf numFmtId="1" fontId="4" fillId="0" borderId="32" xfId="0" applyNumberFormat="1" applyFont="1" applyBorder="1"/>
    <xf numFmtId="1" fontId="4" fillId="4" borderId="122" xfId="0" applyNumberFormat="1" applyFont="1" applyFill="1" applyBorder="1" applyProtection="1">
      <protection locked="0"/>
    </xf>
    <xf numFmtId="1" fontId="4" fillId="0" borderId="16" xfId="0" applyNumberFormat="1" applyFont="1" applyBorder="1"/>
    <xf numFmtId="1" fontId="4" fillId="0" borderId="46" xfId="0" applyNumberFormat="1" applyFont="1" applyBorder="1"/>
    <xf numFmtId="1" fontId="4" fillId="0" borderId="55" xfId="0" applyNumberFormat="1" applyFont="1" applyBorder="1"/>
    <xf numFmtId="1" fontId="4" fillId="4" borderId="124" xfId="0" applyNumberFormat="1" applyFont="1" applyFill="1" applyBorder="1" applyProtection="1">
      <protection locked="0"/>
    </xf>
    <xf numFmtId="1" fontId="4" fillId="0" borderId="29" xfId="0" applyNumberFormat="1" applyFont="1" applyBorder="1"/>
    <xf numFmtId="1" fontId="4" fillId="4" borderId="125" xfId="0" applyNumberFormat="1" applyFont="1" applyFill="1" applyBorder="1" applyProtection="1">
      <protection locked="0"/>
    </xf>
    <xf numFmtId="1" fontId="4" fillId="0" borderId="126" xfId="0" applyNumberFormat="1" applyFont="1" applyBorder="1"/>
    <xf numFmtId="1" fontId="4" fillId="0" borderId="77" xfId="0" applyNumberFormat="1" applyFont="1" applyBorder="1"/>
    <xf numFmtId="1" fontId="4" fillId="0" borderId="42" xfId="0" applyNumberFormat="1" applyFont="1" applyBorder="1"/>
    <xf numFmtId="1" fontId="4" fillId="4" borderId="126" xfId="0" applyNumberFormat="1" applyFont="1" applyFill="1" applyBorder="1" applyProtection="1">
      <protection locked="0"/>
    </xf>
    <xf numFmtId="1" fontId="4" fillId="4" borderId="127" xfId="0" applyNumberFormat="1" applyFont="1" applyFill="1" applyBorder="1" applyProtection="1">
      <protection locked="0"/>
    </xf>
    <xf numFmtId="1" fontId="4" fillId="4" borderId="59" xfId="0" applyNumberFormat="1" applyFont="1" applyFill="1" applyBorder="1" applyProtection="1">
      <protection locked="0"/>
    </xf>
    <xf numFmtId="1" fontId="4" fillId="4" borderId="100" xfId="0" applyNumberFormat="1" applyFont="1" applyFill="1" applyBorder="1" applyProtection="1">
      <protection locked="0"/>
    </xf>
    <xf numFmtId="1" fontId="4" fillId="4" borderId="115" xfId="0" applyNumberFormat="1" applyFont="1" applyFill="1" applyBorder="1" applyProtection="1">
      <protection locked="0"/>
    </xf>
    <xf numFmtId="1" fontId="6" fillId="0" borderId="6" xfId="0" applyNumberFormat="1" applyFont="1" applyBorder="1"/>
    <xf numFmtId="1" fontId="6" fillId="0" borderId="128" xfId="0" applyNumberFormat="1" applyFont="1" applyBorder="1"/>
    <xf numFmtId="1" fontId="6" fillId="0" borderId="129" xfId="0" applyNumberFormat="1" applyFont="1" applyBorder="1"/>
    <xf numFmtId="1" fontId="4" fillId="0" borderId="137" xfId="0" applyNumberFormat="1" applyFont="1" applyBorder="1" applyAlignment="1">
      <alignment horizontal="center" vertical="center" wrapText="1"/>
    </xf>
    <xf numFmtId="1" fontId="4" fillId="0" borderId="138" xfId="0" applyNumberFormat="1" applyFont="1" applyBorder="1" applyAlignment="1">
      <alignment horizontal="center" vertical="center" wrapText="1"/>
    </xf>
    <xf numFmtId="1" fontId="4" fillId="0" borderId="134" xfId="0" applyNumberFormat="1" applyFont="1" applyBorder="1" applyAlignment="1">
      <alignment horizontal="center" vertical="center" wrapText="1"/>
    </xf>
    <xf numFmtId="1" fontId="4" fillId="0" borderId="135" xfId="0" applyNumberFormat="1" applyFont="1" applyBorder="1" applyAlignment="1">
      <alignment horizontal="center" vertical="center" wrapText="1"/>
    </xf>
    <xf numFmtId="1" fontId="4" fillId="0" borderId="140" xfId="0" applyNumberFormat="1" applyFont="1" applyBorder="1"/>
    <xf numFmtId="1" fontId="4" fillId="0" borderId="141" xfId="0" applyNumberFormat="1" applyFont="1" applyBorder="1"/>
    <xf numFmtId="1" fontId="4" fillId="0" borderId="142" xfId="0" applyNumberFormat="1" applyFont="1" applyBorder="1"/>
    <xf numFmtId="1" fontId="4" fillId="0" borderId="143" xfId="0" applyNumberFormat="1" applyFont="1" applyBorder="1"/>
    <xf numFmtId="1" fontId="4" fillId="4" borderId="144" xfId="0" applyNumberFormat="1" applyFont="1" applyFill="1" applyBorder="1" applyProtection="1">
      <protection locked="0"/>
    </xf>
    <xf numFmtId="1" fontId="4" fillId="4" borderId="145" xfId="0" applyNumberFormat="1" applyFont="1" applyFill="1" applyBorder="1" applyProtection="1">
      <protection locked="0"/>
    </xf>
    <xf numFmtId="1" fontId="4" fillId="0" borderId="27" xfId="0" applyNumberFormat="1" applyFont="1" applyBorder="1"/>
    <xf numFmtId="1" fontId="4" fillId="0" borderId="78" xfId="0" applyNumberFormat="1" applyFont="1" applyBorder="1" applyAlignment="1" applyProtection="1">
      <alignment wrapText="1"/>
      <protection hidden="1"/>
    </xf>
    <xf numFmtId="1" fontId="4" fillId="0" borderId="7" xfId="0" applyNumberFormat="1" applyFont="1" applyBorder="1"/>
    <xf numFmtId="1" fontId="4" fillId="0" borderId="123" xfId="0" applyNumberFormat="1" applyFont="1" applyBorder="1"/>
    <xf numFmtId="0" fontId="12" fillId="0" borderId="0" xfId="0" applyFont="1"/>
    <xf numFmtId="1" fontId="4" fillId="0" borderId="50" xfId="0" applyNumberFormat="1" applyFont="1" applyBorder="1"/>
    <xf numFmtId="1" fontId="4" fillId="0" borderId="78" xfId="0" applyNumberFormat="1" applyFont="1" applyBorder="1"/>
    <xf numFmtId="1" fontId="4" fillId="0" borderId="127" xfId="0" applyNumberFormat="1" applyFont="1" applyBorder="1"/>
    <xf numFmtId="1" fontId="4" fillId="0" borderId="59" xfId="0" applyNumberFormat="1" applyFont="1" applyBorder="1"/>
    <xf numFmtId="1" fontId="6" fillId="0" borderId="146" xfId="0" applyNumberFormat="1" applyFont="1" applyBorder="1"/>
    <xf numFmtId="1" fontId="6" fillId="0" borderId="147" xfId="0" applyNumberFormat="1" applyFont="1" applyBorder="1"/>
    <xf numFmtId="1" fontId="4" fillId="0" borderId="151" xfId="0" applyNumberFormat="1" applyFont="1" applyBorder="1" applyAlignment="1">
      <alignment horizontal="center" vertical="center" wrapText="1"/>
    </xf>
    <xf numFmtId="1" fontId="4" fillId="0" borderId="152" xfId="0" applyNumberFormat="1" applyFont="1" applyBorder="1" applyAlignment="1">
      <alignment horizontal="center" vertical="center" wrapText="1"/>
    </xf>
    <xf numFmtId="1" fontId="4" fillId="0" borderId="153" xfId="0" applyNumberFormat="1" applyFont="1" applyBorder="1" applyAlignment="1">
      <alignment horizontal="center" vertical="center" wrapText="1"/>
    </xf>
    <xf numFmtId="1" fontId="4" fillId="0" borderId="149" xfId="0" applyNumberFormat="1" applyFont="1" applyBorder="1" applyAlignment="1">
      <alignment horizontal="center" vertical="center" wrapText="1"/>
    </xf>
    <xf numFmtId="1" fontId="4" fillId="0" borderId="154" xfId="0" applyNumberFormat="1" applyFont="1" applyBorder="1"/>
    <xf numFmtId="1" fontId="4" fillId="0" borderId="155" xfId="0" applyNumberFormat="1" applyFont="1" applyBorder="1" applyAlignment="1">
      <alignment horizontal="right" vertical="center" wrapText="1"/>
    </xf>
    <xf numFmtId="1" fontId="4" fillId="0" borderId="156" xfId="0" applyNumberFormat="1" applyFont="1" applyBorder="1" applyAlignment="1">
      <alignment horizontal="right"/>
    </xf>
    <xf numFmtId="1" fontId="4" fillId="0" borderId="157" xfId="0" applyNumberFormat="1" applyFont="1" applyBorder="1" applyAlignment="1">
      <alignment horizontal="right"/>
    </xf>
    <xf numFmtId="1" fontId="4" fillId="4" borderId="155" xfId="0" applyNumberFormat="1" applyFont="1" applyFill="1" applyBorder="1" applyProtection="1">
      <protection locked="0"/>
    </xf>
    <xf numFmtId="1" fontId="4" fillId="4" borderId="157" xfId="0" applyNumberFormat="1" applyFont="1" applyFill="1" applyBorder="1" applyProtection="1">
      <protection locked="0"/>
    </xf>
    <xf numFmtId="1" fontId="4" fillId="4" borderId="158" xfId="0" applyNumberFormat="1" applyFont="1" applyFill="1" applyBorder="1" applyProtection="1">
      <protection locked="0"/>
    </xf>
    <xf numFmtId="1" fontId="4" fillId="4" borderId="159" xfId="0" applyNumberFormat="1" applyFont="1" applyFill="1" applyBorder="1" applyProtection="1">
      <protection locked="0"/>
    </xf>
    <xf numFmtId="1" fontId="4" fillId="4" borderId="156" xfId="0" applyNumberFormat="1" applyFont="1" applyFill="1" applyBorder="1" applyProtection="1">
      <protection locked="0"/>
    </xf>
    <xf numFmtId="1" fontId="4" fillId="4" borderId="160" xfId="0" applyNumberFormat="1" applyFont="1" applyFill="1" applyBorder="1" applyProtection="1">
      <protection locked="0"/>
    </xf>
    <xf numFmtId="1" fontId="4" fillId="0" borderId="21" xfId="0" applyNumberFormat="1" applyFont="1" applyBorder="1" applyAlignment="1">
      <alignment horizontal="right"/>
    </xf>
    <xf numFmtId="1" fontId="4" fillId="0" borderId="22" xfId="0" applyNumberFormat="1" applyFont="1" applyBorder="1" applyAlignment="1">
      <alignment horizontal="right"/>
    </xf>
    <xf numFmtId="1" fontId="4" fillId="0" borderId="27" xfId="0" applyNumberFormat="1" applyFont="1" applyBorder="1" applyAlignment="1">
      <alignment horizontal="right"/>
    </xf>
    <xf numFmtId="1" fontId="4" fillId="4" borderId="161" xfId="0" applyNumberFormat="1" applyFont="1" applyFill="1" applyBorder="1" applyProtection="1">
      <protection locked="0"/>
    </xf>
    <xf numFmtId="1" fontId="4" fillId="0" borderId="52" xfId="0" applyNumberFormat="1" applyFont="1" applyBorder="1" applyAlignment="1">
      <alignment horizontal="right"/>
    </xf>
    <xf numFmtId="1" fontId="4" fillId="0" borderId="103" xfId="0" applyNumberFormat="1" applyFont="1" applyBorder="1" applyAlignment="1">
      <alignment horizontal="right"/>
    </xf>
    <xf numFmtId="1" fontId="4" fillId="0" borderId="55" xfId="0" applyNumberFormat="1" applyFont="1" applyBorder="1" applyAlignment="1">
      <alignment horizontal="right"/>
    </xf>
    <xf numFmtId="1" fontId="4" fillId="4" borderId="162" xfId="0" applyNumberFormat="1" applyFont="1" applyFill="1" applyBorder="1" applyProtection="1">
      <protection locked="0"/>
    </xf>
    <xf numFmtId="1" fontId="4" fillId="4" borderId="103" xfId="0" applyNumberFormat="1" applyFont="1" applyFill="1" applyBorder="1" applyProtection="1">
      <protection locked="0"/>
    </xf>
    <xf numFmtId="1" fontId="4" fillId="0" borderId="151" xfId="0" applyNumberFormat="1" applyFont="1" applyBorder="1" applyAlignment="1">
      <alignment horizontal="right"/>
    </xf>
    <xf numFmtId="1" fontId="4" fillId="0" borderId="152" xfId="0" applyNumberFormat="1" applyFont="1" applyBorder="1" applyAlignment="1">
      <alignment horizontal="right"/>
    </xf>
    <xf numFmtId="1" fontId="4" fillId="0" borderId="43" xfId="0" applyNumberFormat="1" applyFont="1" applyBorder="1" applyAlignment="1">
      <alignment horizontal="right"/>
    </xf>
    <xf numFmtId="1" fontId="4" fillId="0" borderId="6" xfId="0" applyNumberFormat="1" applyFont="1" applyBorder="1" applyAlignment="1">
      <alignment horizontal="right"/>
    </xf>
    <xf numFmtId="1" fontId="4" fillId="0" borderId="153" xfId="0" applyNumberFormat="1" applyFont="1" applyBorder="1" applyAlignment="1">
      <alignment horizontal="right"/>
    </xf>
    <xf numFmtId="1" fontId="4" fillId="0" borderId="149" xfId="0" applyNumberFormat="1" applyFont="1" applyBorder="1" applyAlignment="1">
      <alignment horizontal="right"/>
    </xf>
    <xf numFmtId="1" fontId="4" fillId="0" borderId="47" xfId="0" applyNumberFormat="1" applyFont="1" applyBorder="1" applyAlignment="1">
      <alignment horizontal="right"/>
    </xf>
    <xf numFmtId="1" fontId="4" fillId="0" borderId="75" xfId="0" applyNumberFormat="1" applyFont="1" applyBorder="1" applyAlignment="1">
      <alignment horizontal="right"/>
    </xf>
    <xf numFmtId="1" fontId="4" fillId="0" borderId="50" xfId="0" applyNumberFormat="1" applyFont="1" applyBorder="1" applyAlignment="1">
      <alignment horizontal="right"/>
    </xf>
    <xf numFmtId="1" fontId="4" fillId="4" borderId="164" xfId="0" applyNumberFormat="1" applyFont="1" applyFill="1" applyBorder="1" applyProtection="1">
      <protection locked="0"/>
    </xf>
    <xf numFmtId="1" fontId="4" fillId="4" borderId="165" xfId="0" applyNumberFormat="1" applyFont="1" applyFill="1" applyBorder="1" applyProtection="1">
      <protection locked="0"/>
    </xf>
    <xf numFmtId="1" fontId="4" fillId="0" borderId="126" xfId="0" applyNumberFormat="1" applyFont="1" applyBorder="1" applyAlignment="1">
      <alignment horizontal="right"/>
    </xf>
    <xf numFmtId="1" fontId="4" fillId="0" borderId="77" xfId="0" applyNumberFormat="1" applyFont="1" applyBorder="1" applyAlignment="1">
      <alignment horizontal="right"/>
    </xf>
    <xf numFmtId="1" fontId="4" fillId="0" borderId="42" xfId="0" applyNumberFormat="1" applyFont="1" applyBorder="1" applyAlignment="1">
      <alignment horizontal="right"/>
    </xf>
    <xf numFmtId="1" fontId="4" fillId="0" borderId="81" xfId="0" applyNumberFormat="1" applyFont="1" applyBorder="1" applyAlignment="1">
      <alignment horizontal="right"/>
    </xf>
    <xf numFmtId="1" fontId="4" fillId="0" borderId="166" xfId="0" applyNumberFormat="1" applyFont="1" applyBorder="1" applyAlignment="1">
      <alignment horizontal="right"/>
    </xf>
    <xf numFmtId="1" fontId="4" fillId="0" borderId="127" xfId="0" applyNumberFormat="1" applyFont="1" applyBorder="1" applyAlignment="1">
      <alignment horizontal="right"/>
    </xf>
    <xf numFmtId="1" fontId="4" fillId="0" borderId="167" xfId="0" applyNumberFormat="1" applyFont="1" applyBorder="1" applyAlignment="1">
      <alignment horizontal="center" vertical="center" wrapText="1"/>
    </xf>
    <xf numFmtId="1" fontId="4" fillId="0" borderId="155" xfId="0" applyNumberFormat="1" applyFont="1" applyBorder="1"/>
    <xf numFmtId="1" fontId="4" fillId="0" borderId="156" xfId="0" applyNumberFormat="1" applyFont="1" applyBorder="1"/>
    <xf numFmtId="1" fontId="4" fillId="0" borderId="157" xfId="0" applyNumberFormat="1" applyFont="1" applyBorder="1"/>
    <xf numFmtId="1" fontId="4" fillId="4" borderId="168" xfId="0" applyNumberFormat="1" applyFont="1" applyFill="1" applyBorder="1" applyProtection="1">
      <protection locked="0"/>
    </xf>
    <xf numFmtId="1" fontId="4" fillId="9" borderId="21" xfId="0" applyNumberFormat="1" applyFont="1" applyFill="1" applyBorder="1"/>
    <xf numFmtId="1" fontId="4" fillId="9" borderId="27" xfId="0" applyNumberFormat="1" applyFont="1" applyFill="1" applyBorder="1"/>
    <xf numFmtId="1" fontId="4" fillId="9" borderId="31" xfId="0" applyNumberFormat="1" applyFont="1" applyFill="1" applyBorder="1"/>
    <xf numFmtId="1" fontId="4" fillId="9" borderId="29" xfId="0" applyNumberFormat="1" applyFont="1" applyFill="1" applyBorder="1"/>
    <xf numFmtId="1" fontId="4" fillId="0" borderId="163" xfId="0" applyNumberFormat="1" applyFont="1" applyBorder="1" applyAlignment="1">
      <alignment horizontal="center"/>
    </xf>
    <xf numFmtId="1" fontId="4" fillId="0" borderId="40" xfId="0" applyNumberFormat="1" applyFont="1" applyBorder="1"/>
    <xf numFmtId="1" fontId="4" fillId="4" borderId="73" xfId="0" applyNumberFormat="1" applyFont="1" applyFill="1" applyBorder="1" applyProtection="1">
      <protection locked="0"/>
    </xf>
    <xf numFmtId="1" fontId="4" fillId="4" borderId="101" xfId="0" applyNumberFormat="1" applyFont="1" applyFill="1" applyBorder="1" applyProtection="1">
      <protection locked="0"/>
    </xf>
    <xf numFmtId="1" fontId="4" fillId="4" borderId="0" xfId="0" applyNumberFormat="1" applyFont="1" applyFill="1" applyProtection="1">
      <protection locked="0"/>
    </xf>
    <xf numFmtId="1" fontId="4" fillId="4" borderId="8" xfId="0" applyNumberFormat="1" applyFont="1" applyFill="1" applyBorder="1" applyProtection="1">
      <protection locked="0"/>
    </xf>
    <xf numFmtId="1" fontId="4" fillId="0" borderId="47" xfId="0" applyNumberFormat="1" applyFont="1" applyBorder="1" applyAlignment="1">
      <alignment horizontal="right" vertical="center" wrapText="1"/>
    </xf>
    <xf numFmtId="1" fontId="4" fillId="0" borderId="31" xfId="0" applyNumberFormat="1" applyFont="1" applyBorder="1" applyAlignment="1">
      <alignment horizontal="right"/>
    </xf>
    <xf numFmtId="1" fontId="4" fillId="0" borderId="32" xfId="0" applyNumberFormat="1" applyFont="1" applyBorder="1" applyAlignment="1">
      <alignment horizontal="right"/>
    </xf>
    <xf numFmtId="1" fontId="4" fillId="0" borderId="29" xfId="0" applyNumberFormat="1" applyFont="1" applyBorder="1" applyAlignment="1">
      <alignment horizontal="right"/>
    </xf>
    <xf numFmtId="1" fontId="4" fillId="0" borderId="0" xfId="0" applyNumberFormat="1" applyFont="1"/>
    <xf numFmtId="1" fontId="10" fillId="0" borderId="0" xfId="0" applyNumberFormat="1" applyFont="1"/>
    <xf numFmtId="1" fontId="6" fillId="0" borderId="0" xfId="0" applyNumberFormat="1" applyFont="1" applyAlignment="1">
      <alignment vertical="top" wrapText="1"/>
    </xf>
    <xf numFmtId="1" fontId="4" fillId="0" borderId="151" xfId="0" applyNumberFormat="1" applyFont="1" applyBorder="1" applyAlignment="1">
      <alignment horizontal="center" vertical="center"/>
    </xf>
    <xf numFmtId="1" fontId="4" fillId="0" borderId="152" xfId="0" applyNumberFormat="1" applyFont="1" applyBorder="1" applyAlignment="1">
      <alignment horizontal="center" vertical="center"/>
    </xf>
    <xf numFmtId="1" fontId="4" fillId="0" borderId="42" xfId="0" applyNumberFormat="1" applyFont="1" applyBorder="1" applyAlignment="1">
      <alignment horizontal="center" vertical="center"/>
    </xf>
    <xf numFmtId="1" fontId="4" fillId="0" borderId="81" xfId="0" applyNumberFormat="1" applyFont="1" applyBorder="1" applyAlignment="1">
      <alignment horizontal="center" vertical="center"/>
    </xf>
    <xf numFmtId="1" fontId="4" fillId="0" borderId="41" xfId="0" applyNumberFormat="1" applyFont="1" applyBorder="1" applyAlignment="1">
      <alignment horizontal="center" vertical="center" wrapText="1"/>
    </xf>
    <xf numFmtId="1" fontId="4" fillId="0" borderId="151" xfId="0" applyNumberFormat="1" applyFont="1" applyBorder="1" applyAlignment="1">
      <alignment wrapText="1"/>
    </xf>
    <xf numFmtId="1" fontId="4" fillId="0" borderId="152" xfId="0" applyNumberFormat="1" applyFont="1" applyBorder="1" applyAlignment="1">
      <alignment wrapText="1"/>
    </xf>
    <xf numFmtId="1" fontId="4" fillId="0" borderId="9" xfId="0" applyNumberFormat="1" applyFont="1" applyBorder="1" applyAlignment="1">
      <alignment wrapText="1"/>
    </xf>
    <xf numFmtId="1" fontId="4" fillId="4" borderId="110" xfId="0" applyNumberFormat="1" applyFont="1" applyFill="1" applyBorder="1" applyProtection="1">
      <protection locked="0"/>
    </xf>
    <xf numFmtId="0" fontId="7" fillId="6" borderId="0" xfId="0" applyFont="1" applyFill="1"/>
    <xf numFmtId="1" fontId="6" fillId="7" borderId="148" xfId="0" applyNumberFormat="1" applyFont="1" applyFill="1" applyBorder="1" applyAlignment="1">
      <alignment horizontal="center"/>
    </xf>
    <xf numFmtId="1" fontId="6" fillId="7" borderId="6" xfId="0" applyNumberFormat="1" applyFont="1" applyFill="1" applyBorder="1" applyAlignment="1">
      <alignment horizontal="center"/>
    </xf>
    <xf numFmtId="1" fontId="4" fillId="0" borderId="157" xfId="0" applyNumberFormat="1" applyFont="1" applyBorder="1" applyAlignment="1">
      <alignment wrapText="1"/>
    </xf>
    <xf numFmtId="1" fontId="4" fillId="0" borderId="155" xfId="0" applyNumberFormat="1" applyFont="1" applyBorder="1" applyAlignment="1">
      <alignment wrapText="1"/>
    </xf>
    <xf numFmtId="1" fontId="4" fillId="0" borderId="156" xfId="0" applyNumberFormat="1" applyFont="1" applyBorder="1" applyAlignment="1">
      <alignment wrapText="1"/>
    </xf>
    <xf numFmtId="1" fontId="4" fillId="4" borderId="154" xfId="0" applyNumberFormat="1" applyFont="1" applyFill="1" applyBorder="1" applyProtection="1">
      <protection locked="0"/>
    </xf>
    <xf numFmtId="1" fontId="4" fillId="4" borderId="171" xfId="0" applyNumberFormat="1" applyFont="1" applyFill="1" applyBorder="1" applyProtection="1">
      <protection locked="0"/>
    </xf>
    <xf numFmtId="1" fontId="4" fillId="0" borderId="29" xfId="0" applyNumberFormat="1" applyFont="1" applyBorder="1" applyAlignment="1">
      <alignment wrapText="1"/>
    </xf>
    <xf numFmtId="1" fontId="4" fillId="0" borderId="126" xfId="0" applyNumberFormat="1" applyFont="1" applyBorder="1" applyAlignment="1">
      <alignment wrapText="1"/>
    </xf>
    <xf numFmtId="1" fontId="4" fillId="0" borderId="77" xfId="0" applyNumberFormat="1" applyFont="1" applyBorder="1" applyAlignment="1">
      <alignment wrapText="1"/>
    </xf>
    <xf numFmtId="1" fontId="4" fillId="0" borderId="42" xfId="0" applyNumberFormat="1" applyFont="1" applyBorder="1" applyAlignment="1">
      <alignment wrapText="1"/>
    </xf>
    <xf numFmtId="1" fontId="4" fillId="4" borderId="81" xfId="0" applyNumberFormat="1" applyFont="1" applyFill="1" applyBorder="1" applyProtection="1">
      <protection locked="0"/>
    </xf>
    <xf numFmtId="1" fontId="4" fillId="4" borderId="87" xfId="0" applyNumberFormat="1" applyFont="1" applyFill="1" applyBorder="1" applyProtection="1">
      <protection locked="0"/>
    </xf>
    <xf numFmtId="1" fontId="4" fillId="0" borderId="43" xfId="0" applyNumberFormat="1" applyFont="1" applyBorder="1" applyAlignment="1">
      <alignment wrapText="1"/>
    </xf>
    <xf numFmtId="1" fontId="4" fillId="0" borderId="172" xfId="0" applyNumberFormat="1" applyFont="1" applyBorder="1" applyAlignment="1">
      <alignment wrapText="1"/>
    </xf>
    <xf numFmtId="1" fontId="4" fillId="0" borderId="64" xfId="0" applyNumberFormat="1" applyFont="1" applyBorder="1" applyAlignment="1">
      <alignment wrapText="1"/>
    </xf>
    <xf numFmtId="1" fontId="4" fillId="7" borderId="172" xfId="0" applyNumberFormat="1" applyFont="1" applyFill="1" applyBorder="1"/>
    <xf numFmtId="1" fontId="4" fillId="7" borderId="9" xfId="0" applyNumberFormat="1" applyFont="1" applyFill="1" applyBorder="1"/>
    <xf numFmtId="1" fontId="4" fillId="4" borderId="172" xfId="0" applyNumberFormat="1" applyFont="1" applyFill="1" applyBorder="1" applyProtection="1">
      <protection locked="0"/>
    </xf>
    <xf numFmtId="1" fontId="3" fillId="0" borderId="148" xfId="0" applyNumberFormat="1" applyFont="1" applyBorder="1"/>
    <xf numFmtId="1" fontId="3" fillId="0" borderId="6" xfId="0" applyNumberFormat="1" applyFont="1" applyBorder="1"/>
    <xf numFmtId="1" fontId="4" fillId="0" borderId="151" xfId="0" applyNumberFormat="1" applyFont="1" applyBorder="1"/>
    <xf numFmtId="1" fontId="4" fillId="0" borderId="152" xfId="0" applyNumberFormat="1" applyFont="1" applyBorder="1"/>
    <xf numFmtId="1" fontId="4" fillId="0" borderId="50" xfId="0" applyNumberFormat="1" applyFont="1" applyBorder="1" applyAlignment="1">
      <alignment wrapText="1"/>
    </xf>
    <xf numFmtId="1" fontId="4" fillId="0" borderId="47" xfId="0" applyNumberFormat="1" applyFont="1" applyBorder="1" applyAlignment="1">
      <alignment wrapText="1"/>
    </xf>
    <xf numFmtId="1" fontId="4" fillId="0" borderId="75" xfId="0" applyNumberFormat="1" applyFont="1" applyBorder="1" applyAlignment="1">
      <alignment wrapText="1"/>
    </xf>
    <xf numFmtId="1" fontId="4" fillId="4" borderId="74" xfId="0" applyNumberFormat="1" applyFont="1" applyFill="1" applyBorder="1" applyProtection="1">
      <protection locked="0"/>
    </xf>
    <xf numFmtId="1" fontId="4" fillId="4" borderId="86" xfId="0" applyNumberFormat="1" applyFont="1" applyFill="1" applyBorder="1" applyProtection="1">
      <protection locked="0"/>
    </xf>
    <xf numFmtId="1" fontId="4" fillId="0" borderId="27" xfId="0" applyNumberFormat="1" applyFont="1" applyBorder="1" applyAlignment="1">
      <alignment wrapText="1"/>
    </xf>
    <xf numFmtId="1" fontId="4" fillId="0" borderId="21" xfId="0" applyNumberFormat="1" applyFont="1" applyBorder="1" applyAlignment="1">
      <alignment wrapText="1"/>
    </xf>
    <xf numFmtId="1" fontId="4" fillId="0" borderId="22" xfId="0" applyNumberFormat="1" applyFont="1" applyBorder="1" applyAlignment="1">
      <alignment wrapText="1"/>
    </xf>
    <xf numFmtId="1" fontId="4" fillId="4" borderId="104" xfId="0" applyNumberFormat="1" applyFont="1" applyFill="1" applyBorder="1" applyProtection="1">
      <protection locked="0"/>
    </xf>
    <xf numFmtId="1" fontId="4" fillId="0" borderId="103" xfId="0" applyNumberFormat="1" applyFont="1" applyBorder="1" applyAlignment="1">
      <alignment wrapText="1"/>
    </xf>
    <xf numFmtId="1" fontId="4" fillId="0" borderId="90" xfId="0" applyNumberFormat="1" applyFont="1" applyBorder="1" applyAlignment="1">
      <alignment wrapText="1"/>
    </xf>
    <xf numFmtId="1" fontId="4" fillId="9" borderId="64" xfId="0" applyNumberFormat="1" applyFont="1" applyFill="1" applyBorder="1"/>
    <xf numFmtId="0" fontId="4" fillId="6" borderId="0" xfId="0" applyFont="1" applyFill="1"/>
    <xf numFmtId="1" fontId="4" fillId="0" borderId="164" xfId="2" applyNumberFormat="1" applyFont="1" applyBorder="1" applyAlignment="1">
      <alignment wrapText="1"/>
    </xf>
    <xf numFmtId="1" fontId="4" fillId="0" borderId="90" xfId="2" applyNumberFormat="1" applyFont="1" applyBorder="1" applyAlignment="1">
      <alignment wrapText="1"/>
    </xf>
    <xf numFmtId="1" fontId="4" fillId="0" borderId="102" xfId="2" applyNumberFormat="1" applyFont="1" applyBorder="1" applyAlignment="1">
      <alignment wrapText="1"/>
    </xf>
    <xf numFmtId="1" fontId="4" fillId="0" borderId="52" xfId="0" applyNumberFormat="1" applyFont="1" applyBorder="1" applyAlignment="1">
      <alignment wrapText="1"/>
    </xf>
    <xf numFmtId="1" fontId="4" fillId="0" borderId="55" xfId="0" applyNumberFormat="1" applyFont="1" applyBorder="1" applyAlignment="1">
      <alignment wrapText="1"/>
    </xf>
    <xf numFmtId="1" fontId="4" fillId="0" borderId="158" xfId="0" applyNumberFormat="1" applyFont="1" applyBorder="1" applyAlignment="1">
      <alignment wrapText="1"/>
    </xf>
    <xf numFmtId="1" fontId="4" fillId="4" borderId="131" xfId="0" applyNumberFormat="1" applyFont="1" applyFill="1" applyBorder="1" applyProtection="1">
      <protection locked="0"/>
    </xf>
    <xf numFmtId="1" fontId="4" fillId="4" borderId="173" xfId="0" applyNumberFormat="1" applyFont="1" applyFill="1" applyBorder="1" applyProtection="1">
      <protection locked="0"/>
    </xf>
    <xf numFmtId="1" fontId="4" fillId="0" borderId="31" xfId="0" applyNumberFormat="1" applyFont="1" applyBorder="1" applyAlignment="1">
      <alignment wrapText="1"/>
    </xf>
    <xf numFmtId="1" fontId="4" fillId="0" borderId="32" xfId="0" applyNumberFormat="1" applyFont="1" applyBorder="1" applyAlignment="1">
      <alignment wrapText="1"/>
    </xf>
    <xf numFmtId="1" fontId="4" fillId="9" borderId="173" xfId="0" applyNumberFormat="1" applyFont="1" applyFill="1" applyBorder="1"/>
    <xf numFmtId="1" fontId="4" fillId="9" borderId="85" xfId="0" applyNumberFormat="1" applyFont="1" applyFill="1" applyBorder="1"/>
    <xf numFmtId="1" fontId="4" fillId="9" borderId="0" xfId="0" applyNumberFormat="1" applyFont="1" applyFill="1"/>
    <xf numFmtId="1" fontId="4" fillId="9" borderId="175" xfId="0" applyNumberFormat="1" applyFont="1" applyFill="1" applyBorder="1"/>
    <xf numFmtId="1" fontId="4" fillId="9" borderId="110" xfId="0" applyNumberFormat="1" applyFont="1" applyFill="1" applyBorder="1"/>
    <xf numFmtId="1" fontId="4" fillId="9" borderId="100" xfId="0" applyNumberFormat="1" applyFont="1" applyFill="1" applyBorder="1"/>
    <xf numFmtId="1" fontId="4" fillId="0" borderId="154" xfId="0" applyNumberFormat="1" applyFont="1" applyBorder="1" applyAlignment="1">
      <alignment wrapText="1"/>
    </xf>
    <xf numFmtId="1" fontId="4" fillId="4" borderId="176" xfId="0" applyNumberFormat="1" applyFont="1" applyFill="1" applyBorder="1" applyProtection="1">
      <protection locked="0"/>
    </xf>
    <xf numFmtId="1" fontId="4" fillId="0" borderId="73" xfId="0" applyNumberFormat="1" applyFont="1" applyBorder="1" applyAlignment="1">
      <alignment wrapText="1"/>
    </xf>
    <xf numFmtId="1" fontId="4" fillId="0" borderId="81" xfId="0" applyNumberFormat="1" applyFont="1" applyBorder="1" applyAlignment="1">
      <alignment wrapText="1"/>
    </xf>
    <xf numFmtId="1" fontId="4" fillId="9" borderId="131" xfId="0" applyNumberFormat="1" applyFont="1" applyFill="1" applyBorder="1"/>
    <xf numFmtId="1" fontId="4" fillId="9" borderId="177" xfId="0" applyNumberFormat="1" applyFont="1" applyFill="1" applyBorder="1"/>
    <xf numFmtId="1" fontId="4" fillId="9" borderId="9" xfId="0" applyNumberFormat="1" applyFont="1" applyFill="1" applyBorder="1"/>
    <xf numFmtId="1" fontId="4" fillId="0" borderId="92" xfId="0" applyNumberFormat="1" applyFont="1" applyBorder="1" applyAlignment="1">
      <alignment wrapText="1"/>
    </xf>
    <xf numFmtId="1" fontId="4" fillId="9" borderId="178" xfId="0" applyNumberFormat="1" applyFont="1" applyFill="1" applyBorder="1"/>
    <xf numFmtId="1" fontId="4" fillId="0" borderId="171" xfId="0" applyNumberFormat="1" applyFont="1" applyBorder="1" applyAlignment="1">
      <alignment wrapText="1"/>
    </xf>
    <xf numFmtId="1" fontId="4" fillId="4" borderId="112" xfId="0" applyNumberFormat="1" applyFont="1" applyFill="1" applyBorder="1" applyProtection="1">
      <protection locked="0"/>
    </xf>
    <xf numFmtId="1" fontId="4" fillId="0" borderId="25" xfId="0" applyNumberFormat="1" applyFont="1" applyBorder="1" applyAlignment="1">
      <alignment wrapText="1"/>
    </xf>
    <xf numFmtId="1" fontId="4" fillId="0" borderId="30" xfId="0" applyNumberFormat="1" applyFont="1" applyBorder="1" applyAlignment="1">
      <alignment wrapText="1"/>
    </xf>
    <xf numFmtId="1" fontId="4" fillId="0" borderId="35" xfId="0" applyNumberFormat="1" applyFont="1" applyBorder="1" applyAlignment="1">
      <alignment wrapText="1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63" xfId="0" applyNumberFormat="1" applyFont="1" applyBorder="1" applyAlignment="1">
      <alignment wrapText="1"/>
    </xf>
    <xf numFmtId="1" fontId="4" fillId="10" borderId="122" xfId="0" applyNumberFormat="1" applyFont="1" applyFill="1" applyBorder="1" applyProtection="1">
      <protection locked="0"/>
    </xf>
    <xf numFmtId="1" fontId="4" fillId="10" borderId="30" xfId="0" applyNumberFormat="1" applyFont="1" applyFill="1" applyBorder="1" applyProtection="1">
      <protection locked="0"/>
    </xf>
    <xf numFmtId="1" fontId="4" fillId="0" borderId="180" xfId="0" applyNumberFormat="1" applyFont="1" applyBorder="1" applyAlignment="1">
      <alignment horizontal="center" vertical="center"/>
    </xf>
    <xf numFmtId="1" fontId="4" fillId="0" borderId="180" xfId="0" applyNumberFormat="1" applyFont="1" applyBorder="1" applyAlignment="1">
      <alignment horizontal="center" vertical="center" wrapText="1"/>
    </xf>
    <xf numFmtId="1" fontId="4" fillId="4" borderId="166" xfId="0" applyNumberFormat="1" applyFont="1" applyFill="1" applyBorder="1" applyProtection="1">
      <protection locked="0"/>
    </xf>
    <xf numFmtId="1" fontId="4" fillId="7" borderId="130" xfId="0" applyNumberFormat="1" applyFont="1" applyFill="1" applyBorder="1"/>
    <xf numFmtId="1" fontId="4" fillId="7" borderId="173" xfId="0" applyNumberFormat="1" applyFont="1" applyFill="1" applyBorder="1"/>
    <xf numFmtId="1" fontId="6" fillId="7" borderId="173" xfId="0" applyNumberFormat="1" applyFont="1" applyFill="1" applyBorder="1"/>
    <xf numFmtId="1" fontId="4" fillId="0" borderId="180" xfId="0" applyNumberFormat="1" applyFont="1" applyBorder="1" applyAlignment="1">
      <alignment wrapText="1"/>
    </xf>
    <xf numFmtId="1" fontId="4" fillId="9" borderId="22" xfId="0" applyNumberFormat="1" applyFont="1" applyFill="1" applyBorder="1"/>
    <xf numFmtId="1" fontId="4" fillId="7" borderId="0" xfId="0" applyNumberFormat="1" applyFont="1" applyFill="1"/>
    <xf numFmtId="1" fontId="4" fillId="4" borderId="181" xfId="0" applyNumberFormat="1" applyFont="1" applyFill="1" applyBorder="1" applyProtection="1">
      <protection locked="0"/>
    </xf>
    <xf numFmtId="1" fontId="4" fillId="4" borderId="182" xfId="0" applyNumberFormat="1" applyFont="1" applyFill="1" applyBorder="1" applyProtection="1">
      <protection locked="0"/>
    </xf>
    <xf numFmtId="1" fontId="4" fillId="4" borderId="65" xfId="0" applyNumberFormat="1" applyFont="1" applyFill="1" applyBorder="1" applyProtection="1">
      <protection locked="0"/>
    </xf>
    <xf numFmtId="1" fontId="4" fillId="4" borderId="175" xfId="0" applyNumberFormat="1" applyFont="1" applyFill="1" applyBorder="1" applyProtection="1">
      <protection locked="0"/>
    </xf>
    <xf numFmtId="1" fontId="4" fillId="10" borderId="29" xfId="0" applyNumberFormat="1" applyFont="1" applyFill="1" applyBorder="1" applyProtection="1">
      <protection locked="0"/>
    </xf>
    <xf numFmtId="1" fontId="4" fillId="0" borderId="113" xfId="0" applyNumberFormat="1" applyFont="1" applyBorder="1" applyAlignment="1" applyProtection="1">
      <alignment horizontal="center" vertical="center" wrapText="1"/>
      <protection hidden="1"/>
    </xf>
    <xf numFmtId="1" fontId="4" fillId="0" borderId="184" xfId="0" applyNumberFormat="1" applyFont="1" applyBorder="1" applyAlignment="1" applyProtection="1">
      <alignment horizontal="center" vertical="center" wrapText="1"/>
      <protection hidden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113" xfId="0" applyNumberFormat="1" applyFont="1" applyBorder="1" applyAlignment="1" applyProtection="1">
      <alignment horizontal="center" vertical="center"/>
      <protection hidden="1"/>
    </xf>
    <xf numFmtId="1" fontId="4" fillId="0" borderId="131" xfId="0" applyNumberFormat="1" applyFont="1" applyBorder="1" applyAlignment="1" applyProtection="1">
      <alignment horizontal="center" vertical="center"/>
      <protection hidden="1"/>
    </xf>
    <xf numFmtId="1" fontId="4" fillId="0" borderId="139" xfId="0" applyNumberFormat="1" applyFont="1" applyBorder="1" applyAlignment="1" applyProtection="1">
      <alignment horizontal="center" vertical="center"/>
      <protection hidden="1"/>
    </xf>
    <xf numFmtId="1" fontId="4" fillId="0" borderId="151" xfId="0" applyNumberFormat="1" applyFont="1" applyBorder="1" applyAlignment="1" applyProtection="1">
      <alignment horizontal="center" vertical="center"/>
      <protection hidden="1"/>
    </xf>
    <xf numFmtId="1" fontId="4" fillId="0" borderId="174" xfId="0" applyNumberFormat="1" applyFont="1" applyBorder="1" applyAlignment="1" applyProtection="1">
      <alignment horizontal="center" vertical="center"/>
      <protection hidden="1"/>
    </xf>
    <xf numFmtId="1" fontId="4" fillId="0" borderId="139" xfId="0" applyNumberFormat="1" applyFont="1" applyBorder="1" applyAlignment="1" applyProtection="1">
      <alignment wrapText="1"/>
      <protection hidden="1"/>
    </xf>
    <xf numFmtId="1" fontId="4" fillId="0" borderId="113" xfId="0" applyNumberFormat="1" applyFont="1" applyBorder="1" applyAlignment="1">
      <alignment horizontal="right" wrapText="1"/>
    </xf>
    <xf numFmtId="1" fontId="4" fillId="0" borderId="184" xfId="0" applyNumberFormat="1" applyFont="1" applyBorder="1" applyAlignment="1">
      <alignment horizontal="right" wrapText="1"/>
    </xf>
    <xf numFmtId="1" fontId="4" fillId="0" borderId="30" xfId="0" applyNumberFormat="1" applyFont="1" applyBorder="1" applyAlignment="1" applyProtection="1">
      <alignment wrapText="1"/>
      <protection hidden="1"/>
    </xf>
    <xf numFmtId="1" fontId="4" fillId="0" borderId="31" xfId="0" applyNumberFormat="1" applyFont="1" applyBorder="1" applyAlignment="1">
      <alignment horizontal="right" wrapText="1"/>
    </xf>
    <xf numFmtId="1" fontId="4" fillId="0" borderId="32" xfId="0" applyNumberFormat="1" applyFont="1" applyBorder="1" applyAlignment="1">
      <alignment horizontal="right" wrapText="1"/>
    </xf>
    <xf numFmtId="1" fontId="4" fillId="0" borderId="172" xfId="0" applyNumberFormat="1" applyFont="1" applyBorder="1" applyAlignment="1">
      <alignment horizontal="right" wrapText="1"/>
    </xf>
    <xf numFmtId="1" fontId="4" fillId="0" borderId="64" xfId="0" applyNumberFormat="1" applyFont="1" applyBorder="1" applyAlignment="1">
      <alignment horizontal="right" wrapText="1"/>
    </xf>
    <xf numFmtId="1" fontId="6" fillId="0" borderId="185" xfId="0" applyNumberFormat="1" applyFont="1" applyBorder="1"/>
    <xf numFmtId="1" fontId="4" fillId="0" borderId="192" xfId="0" applyNumberFormat="1" applyFont="1" applyBorder="1" applyAlignment="1">
      <alignment horizontal="center" vertical="center" wrapText="1"/>
    </xf>
    <xf numFmtId="1" fontId="4" fillId="0" borderId="193" xfId="0" applyNumberFormat="1" applyFont="1" applyBorder="1" applyAlignment="1">
      <alignment horizontal="center" vertical="center" wrapText="1"/>
    </xf>
    <xf numFmtId="1" fontId="4" fillId="0" borderId="190" xfId="0" applyNumberFormat="1" applyFont="1" applyBorder="1" applyAlignment="1">
      <alignment horizontal="center" vertical="center"/>
    </xf>
    <xf numFmtId="1" fontId="4" fillId="0" borderId="194" xfId="0" applyNumberFormat="1" applyFont="1" applyBorder="1" applyAlignment="1">
      <alignment horizontal="center" vertical="center" wrapText="1"/>
    </xf>
    <xf numFmtId="1" fontId="4" fillId="0" borderId="195" xfId="0" applyNumberFormat="1" applyFont="1" applyBorder="1" applyAlignment="1">
      <alignment horizontal="center" vertical="center" wrapText="1"/>
    </xf>
    <xf numFmtId="1" fontId="4" fillId="0" borderId="192" xfId="0" applyNumberFormat="1" applyFont="1" applyBorder="1" applyAlignment="1">
      <alignment wrapText="1"/>
    </xf>
    <xf numFmtId="1" fontId="4" fillId="0" borderId="193" xfId="0" applyNumberFormat="1" applyFont="1" applyBorder="1" applyAlignment="1">
      <alignment wrapText="1"/>
    </xf>
    <xf numFmtId="1" fontId="4" fillId="0" borderId="190" xfId="0" applyNumberFormat="1" applyFont="1" applyBorder="1" applyAlignment="1">
      <alignment wrapText="1"/>
    </xf>
    <xf numFmtId="1" fontId="4" fillId="0" borderId="194" xfId="0" applyNumberFormat="1" applyFont="1" applyBorder="1" applyAlignment="1">
      <alignment wrapText="1"/>
    </xf>
    <xf numFmtId="1" fontId="4" fillId="0" borderId="195" xfId="0" applyNumberFormat="1" applyFont="1" applyBorder="1" applyAlignment="1">
      <alignment wrapText="1"/>
    </xf>
    <xf numFmtId="1" fontId="4" fillId="0" borderId="196" xfId="0" applyNumberFormat="1" applyFont="1" applyBorder="1" applyAlignment="1">
      <alignment wrapText="1"/>
    </xf>
    <xf numFmtId="1" fontId="4" fillId="0" borderId="188" xfId="0" applyNumberFormat="1" applyFont="1" applyBorder="1" applyAlignment="1">
      <alignment wrapText="1"/>
    </xf>
    <xf numFmtId="1" fontId="4" fillId="0" borderId="186" xfId="0" applyNumberFormat="1" applyFont="1" applyBorder="1" applyAlignment="1">
      <alignment wrapText="1"/>
    </xf>
    <xf numFmtId="1" fontId="4" fillId="9" borderId="64" xfId="0" applyNumberFormat="1" applyFont="1" applyFill="1" applyBorder="1" applyAlignment="1">
      <alignment wrapText="1"/>
    </xf>
    <xf numFmtId="1" fontId="4" fillId="9" borderId="65" xfId="0" applyNumberFormat="1" applyFont="1" applyFill="1" applyBorder="1"/>
    <xf numFmtId="1" fontId="4" fillId="0" borderId="73" xfId="0" applyNumberFormat="1" applyFont="1" applyBorder="1"/>
    <xf numFmtId="1" fontId="4" fillId="0" borderId="28" xfId="0" applyNumberFormat="1" applyFont="1" applyBorder="1"/>
    <xf numFmtId="1" fontId="4" fillId="9" borderId="77" xfId="0" applyNumberFormat="1" applyFont="1" applyFill="1" applyBorder="1" applyAlignment="1">
      <alignment wrapText="1"/>
    </xf>
    <xf numFmtId="1" fontId="4" fillId="9" borderId="126" xfId="0" applyNumberFormat="1" applyFont="1" applyFill="1" applyBorder="1"/>
    <xf numFmtId="1" fontId="4" fillId="0" borderId="197" xfId="0" applyNumberFormat="1" applyFont="1" applyBorder="1"/>
    <xf numFmtId="1" fontId="4" fillId="4" borderId="199" xfId="0" applyNumberFormat="1" applyFont="1" applyFill="1" applyBorder="1" applyProtection="1">
      <protection locked="0"/>
    </xf>
    <xf numFmtId="1" fontId="6" fillId="0" borderId="81" xfId="0" applyNumberFormat="1" applyFont="1" applyBorder="1"/>
    <xf numFmtId="1" fontId="4" fillId="0" borderId="184" xfId="0" applyNumberFormat="1" applyFont="1" applyBorder="1" applyAlignment="1">
      <alignment horizontal="center" vertical="center" wrapText="1"/>
    </xf>
    <xf numFmtId="1" fontId="4" fillId="0" borderId="131" xfId="0" applyNumberFormat="1" applyFont="1" applyBorder="1" applyAlignment="1">
      <alignment horizontal="center" vertical="center"/>
    </xf>
    <xf numFmtId="1" fontId="4" fillId="0" borderId="170" xfId="0" applyNumberFormat="1" applyFont="1" applyBorder="1" applyAlignment="1">
      <alignment horizontal="center" vertical="center" wrapText="1"/>
    </xf>
    <xf numFmtId="1" fontId="4" fillId="7" borderId="156" xfId="0" applyNumberFormat="1" applyFont="1" applyFill="1" applyBorder="1"/>
    <xf numFmtId="1" fontId="4" fillId="9" borderId="28" xfId="0" applyNumberFormat="1" applyFont="1" applyFill="1" applyBorder="1"/>
    <xf numFmtId="1" fontId="4" fillId="9" borderId="92" xfId="0" applyNumberFormat="1" applyFont="1" applyFill="1" applyBorder="1"/>
    <xf numFmtId="1" fontId="4" fillId="9" borderId="200" xfId="0" applyNumberFormat="1" applyFont="1" applyFill="1" applyBorder="1"/>
    <xf numFmtId="1" fontId="4" fillId="0" borderId="26" xfId="0" applyNumberFormat="1" applyFont="1" applyBorder="1" applyAlignment="1">
      <alignment wrapText="1"/>
    </xf>
    <xf numFmtId="1" fontId="4" fillId="0" borderId="100" xfId="0" applyNumberFormat="1" applyFont="1" applyBorder="1" applyAlignment="1">
      <alignment wrapText="1"/>
    </xf>
    <xf numFmtId="1" fontId="4" fillId="0" borderId="43" xfId="0" applyNumberFormat="1" applyFont="1" applyBorder="1" applyAlignment="1">
      <alignment horizontal="center" vertical="center"/>
    </xf>
    <xf numFmtId="1" fontId="3" fillId="0" borderId="201" xfId="0" applyNumberFormat="1" applyFont="1" applyBorder="1"/>
    <xf numFmtId="1" fontId="6" fillId="0" borderId="202" xfId="0" applyNumberFormat="1" applyFont="1" applyBorder="1"/>
    <xf numFmtId="1" fontId="4" fillId="0" borderId="207" xfId="0" applyNumberFormat="1" applyFont="1" applyBorder="1" applyProtection="1">
      <protection hidden="1"/>
    </xf>
    <xf numFmtId="1" fontId="4" fillId="0" borderId="110" xfId="0" applyNumberFormat="1" applyFont="1" applyBorder="1" applyAlignment="1">
      <alignment horizontal="center" vertical="center"/>
    </xf>
    <xf numFmtId="1" fontId="4" fillId="0" borderId="41" xfId="0" applyNumberFormat="1" applyFont="1" applyBorder="1" applyAlignment="1">
      <alignment horizontal="center" vertical="center"/>
    </xf>
    <xf numFmtId="1" fontId="4" fillId="0" borderId="188" xfId="0" applyNumberFormat="1" applyFont="1" applyBorder="1" applyAlignment="1">
      <alignment horizontal="center" vertical="center" wrapText="1"/>
    </xf>
    <xf numFmtId="1" fontId="4" fillId="0" borderId="163" xfId="0" applyNumberFormat="1" applyFont="1" applyBorder="1" applyAlignment="1">
      <alignment horizontal="center" vertical="center"/>
    </xf>
    <xf numFmtId="1" fontId="4" fillId="0" borderId="176" xfId="0" applyNumberFormat="1" applyFont="1" applyBorder="1" applyAlignment="1">
      <alignment horizontal="right" wrapText="1"/>
    </xf>
    <xf numFmtId="1" fontId="4" fillId="4" borderId="179" xfId="0" applyNumberFormat="1" applyFont="1" applyFill="1" applyBorder="1" applyProtection="1">
      <protection locked="0"/>
    </xf>
    <xf numFmtId="1" fontId="8" fillId="7" borderId="122" xfId="4" applyNumberFormat="1" applyFont="1" applyFill="1" applyBorder="1"/>
    <xf numFmtId="1" fontId="4" fillId="9" borderId="163" xfId="0" applyNumberFormat="1" applyFont="1" applyFill="1" applyBorder="1"/>
    <xf numFmtId="1" fontId="8" fillId="4" borderId="169" xfId="4" applyNumberFormat="1" applyFont="1" applyFill="1" applyBorder="1" applyProtection="1">
      <protection locked="0"/>
    </xf>
    <xf numFmtId="1" fontId="4" fillId="0" borderId="41" xfId="0" applyNumberFormat="1" applyFont="1" applyBorder="1" applyAlignment="1">
      <alignment horizontal="right" wrapText="1"/>
    </xf>
    <xf numFmtId="1" fontId="4" fillId="4" borderId="209" xfId="0" applyNumberFormat="1" applyFont="1" applyFill="1" applyBorder="1" applyProtection="1">
      <protection locked="0"/>
    </xf>
    <xf numFmtId="1" fontId="8" fillId="4" borderId="122" xfId="4" applyNumberFormat="1" applyFont="1" applyFill="1" applyBorder="1" applyProtection="1">
      <protection locked="0"/>
    </xf>
    <xf numFmtId="1" fontId="4" fillId="0" borderId="154" xfId="0" applyNumberFormat="1" applyFont="1" applyBorder="1" applyAlignment="1">
      <alignment horizontal="right" wrapText="1"/>
    </xf>
    <xf numFmtId="1" fontId="4" fillId="0" borderId="20" xfId="0" applyNumberFormat="1" applyFont="1" applyBorder="1" applyAlignment="1">
      <alignment horizontal="right" wrapText="1"/>
    </xf>
    <xf numFmtId="1" fontId="4" fillId="0" borderId="100" xfId="0" applyNumberFormat="1" applyFont="1" applyBorder="1"/>
    <xf numFmtId="1" fontId="4" fillId="0" borderId="78" xfId="0" applyNumberFormat="1" applyFont="1" applyBorder="1" applyAlignment="1">
      <alignment horizontal="right" wrapText="1"/>
    </xf>
    <xf numFmtId="1" fontId="4" fillId="0" borderId="30" xfId="0" applyNumberFormat="1" applyFont="1" applyBorder="1" applyAlignment="1">
      <alignment horizontal="right" wrapText="1"/>
    </xf>
    <xf numFmtId="1" fontId="4" fillId="0" borderId="74" xfId="0" applyNumberFormat="1" applyFont="1" applyBorder="1" applyAlignment="1">
      <alignment horizontal="right" wrapText="1"/>
    </xf>
    <xf numFmtId="0" fontId="16" fillId="0" borderId="0" xfId="0" applyFont="1"/>
    <xf numFmtId="1" fontId="4" fillId="0" borderId="210" xfId="0" applyNumberFormat="1" applyFont="1" applyBorder="1" applyAlignment="1">
      <alignment horizontal="center" vertical="center" wrapText="1"/>
    </xf>
    <xf numFmtId="1" fontId="4" fillId="0" borderId="175" xfId="0" applyNumberFormat="1" applyFont="1" applyBorder="1" applyAlignment="1">
      <alignment horizontal="center" vertical="center" wrapText="1"/>
    </xf>
    <xf numFmtId="1" fontId="4" fillId="8" borderId="179" xfId="0" applyNumberFormat="1" applyFont="1" applyFill="1" applyBorder="1" applyAlignment="1">
      <alignment vertical="center" wrapText="1"/>
    </xf>
    <xf numFmtId="1" fontId="4" fillId="8" borderId="155" xfId="0" applyNumberFormat="1" applyFont="1" applyFill="1" applyBorder="1" applyAlignment="1">
      <alignment horizontal="right" wrapText="1"/>
    </xf>
    <xf numFmtId="1" fontId="4" fillId="8" borderId="156" xfId="0" applyNumberFormat="1" applyFont="1" applyFill="1" applyBorder="1" applyAlignment="1">
      <alignment horizontal="right" wrapText="1"/>
    </xf>
    <xf numFmtId="1" fontId="4" fillId="8" borderId="157" xfId="0" applyNumberFormat="1" applyFont="1" applyFill="1" applyBorder="1" applyAlignment="1">
      <alignment horizontal="right"/>
    </xf>
    <xf numFmtId="1" fontId="4" fillId="8" borderId="73" xfId="0" applyNumberFormat="1" applyFont="1" applyFill="1" applyBorder="1" applyAlignment="1">
      <alignment vertical="center" wrapText="1"/>
    </xf>
    <xf numFmtId="1" fontId="4" fillId="8" borderId="47" xfId="0" applyNumberFormat="1" applyFont="1" applyFill="1" applyBorder="1" applyAlignment="1">
      <alignment horizontal="right" wrapText="1"/>
    </xf>
    <xf numFmtId="1" fontId="4" fillId="8" borderId="75" xfId="0" applyNumberFormat="1" applyFont="1" applyFill="1" applyBorder="1" applyAlignment="1">
      <alignment horizontal="right" wrapText="1"/>
    </xf>
    <xf numFmtId="1" fontId="4" fillId="8" borderId="50" xfId="0" applyNumberFormat="1" applyFont="1" applyFill="1" applyBorder="1" applyAlignment="1">
      <alignment horizontal="right"/>
    </xf>
    <xf numFmtId="1" fontId="4" fillId="8" borderId="26" xfId="0" applyNumberFormat="1" applyFont="1" applyFill="1" applyBorder="1" applyAlignment="1">
      <alignment vertical="center" wrapText="1"/>
    </xf>
    <xf numFmtId="1" fontId="4" fillId="8" borderId="21" xfId="0" applyNumberFormat="1" applyFont="1" applyFill="1" applyBorder="1" applyAlignment="1">
      <alignment horizontal="right" wrapText="1"/>
    </xf>
    <xf numFmtId="1" fontId="4" fillId="8" borderId="22" xfId="0" applyNumberFormat="1" applyFont="1" applyFill="1" applyBorder="1" applyAlignment="1">
      <alignment horizontal="right" wrapText="1"/>
    </xf>
    <xf numFmtId="1" fontId="4" fillId="8" borderId="27" xfId="0" applyNumberFormat="1" applyFont="1" applyFill="1" applyBorder="1" applyAlignment="1">
      <alignment horizontal="right"/>
    </xf>
    <xf numFmtId="1" fontId="4" fillId="0" borderId="170" xfId="0" applyNumberFormat="1" applyFont="1" applyBorder="1"/>
    <xf numFmtId="1" fontId="4" fillId="0" borderId="148" xfId="0" applyNumberFormat="1" applyFont="1" applyBorder="1"/>
    <xf numFmtId="1" fontId="4" fillId="0" borderId="167" xfId="0" applyNumberFormat="1" applyFont="1" applyBorder="1"/>
    <xf numFmtId="1" fontId="4" fillId="0" borderId="163" xfId="0" applyNumberFormat="1" applyFont="1" applyBorder="1"/>
    <xf numFmtId="1" fontId="4" fillId="0" borderId="163" xfId="0" applyNumberFormat="1" applyFont="1" applyBorder="1" applyAlignment="1">
      <alignment horizontal="center" vertical="center" wrapText="1"/>
    </xf>
    <xf numFmtId="1" fontId="4" fillId="0" borderId="179" xfId="0" applyNumberFormat="1" applyFont="1" applyBorder="1" applyAlignment="1">
      <alignment vertical="center" wrapText="1"/>
    </xf>
    <xf numFmtId="1" fontId="4" fillId="3" borderId="154" xfId="0" applyNumberFormat="1" applyFont="1" applyFill="1" applyBorder="1"/>
    <xf numFmtId="1" fontId="4" fillId="7" borderId="154" xfId="0" applyNumberFormat="1" applyFont="1" applyFill="1" applyBorder="1" applyAlignment="1">
      <alignment horizontal="right" wrapText="1"/>
    </xf>
    <xf numFmtId="1" fontId="4" fillId="12" borderId="154" xfId="0" applyNumberFormat="1" applyFont="1" applyFill="1" applyBorder="1"/>
    <xf numFmtId="1" fontId="4" fillId="0" borderId="26" xfId="0" applyNumberFormat="1" applyFont="1" applyBorder="1" applyAlignment="1">
      <alignment vertical="center" wrapText="1"/>
    </xf>
    <xf numFmtId="1" fontId="4" fillId="12" borderId="20" xfId="0" applyNumberFormat="1" applyFont="1" applyFill="1" applyBorder="1"/>
    <xf numFmtId="1" fontId="4" fillId="12" borderId="21" xfId="0" applyNumberFormat="1" applyFont="1" applyFill="1" applyBorder="1"/>
    <xf numFmtId="1" fontId="4" fillId="12" borderId="51" xfId="0" applyNumberFormat="1" applyFont="1" applyFill="1" applyBorder="1"/>
    <xf numFmtId="1" fontId="4" fillId="12" borderId="22" xfId="0" applyNumberFormat="1" applyFont="1" applyFill="1" applyBorder="1"/>
    <xf numFmtId="1" fontId="4" fillId="12" borderId="25" xfId="0" applyNumberFormat="1" applyFont="1" applyFill="1" applyBorder="1"/>
    <xf numFmtId="1" fontId="4" fillId="7" borderId="31" xfId="0" applyNumberFormat="1" applyFont="1" applyFill="1" applyBorder="1" applyAlignment="1">
      <alignment horizontal="right" wrapText="1"/>
    </xf>
    <xf numFmtId="1" fontId="4" fillId="7" borderId="92" xfId="0" applyNumberFormat="1" applyFont="1" applyFill="1" applyBorder="1" applyAlignment="1">
      <alignment horizontal="right" wrapText="1"/>
    </xf>
    <xf numFmtId="1" fontId="4" fillId="7" borderId="29" xfId="0" applyNumberFormat="1" applyFont="1" applyFill="1" applyBorder="1" applyAlignment="1">
      <alignment horizontal="right" wrapText="1"/>
    </xf>
    <xf numFmtId="1" fontId="4" fillId="0" borderId="148" xfId="0" applyNumberFormat="1" applyFont="1" applyBorder="1" applyAlignment="1">
      <alignment horizontal="center" vertical="center" wrapText="1"/>
    </xf>
    <xf numFmtId="1" fontId="0" fillId="13" borderId="0" xfId="0" applyNumberFormat="1" applyFill="1"/>
    <xf numFmtId="0" fontId="0" fillId="13" borderId="0" xfId="0" applyFill="1"/>
    <xf numFmtId="1" fontId="6" fillId="0" borderId="110" xfId="0" applyNumberFormat="1" applyFont="1" applyBorder="1"/>
    <xf numFmtId="1" fontId="6" fillId="0" borderId="85" xfId="0" applyNumberFormat="1" applyFont="1" applyBorder="1"/>
    <xf numFmtId="1" fontId="4" fillId="0" borderId="110" xfId="0" applyNumberFormat="1" applyFont="1" applyBorder="1"/>
    <xf numFmtId="1" fontId="4" fillId="0" borderId="100" xfId="0" applyNumberFormat="1" applyFont="1" applyBorder="1" applyAlignment="1" applyProtection="1">
      <alignment horizontal="left" wrapText="1"/>
      <protection hidden="1"/>
    </xf>
    <xf numFmtId="1" fontId="4" fillId="0" borderId="191" xfId="0" applyNumberFormat="1" applyFont="1" applyBorder="1" applyAlignment="1">
      <alignment horizontal="center" vertical="center" wrapText="1"/>
    </xf>
    <xf numFmtId="1" fontId="4" fillId="0" borderId="131" xfId="0" applyNumberFormat="1" applyFont="1" applyBorder="1" applyAlignment="1">
      <alignment horizontal="center" vertical="center" wrapText="1"/>
    </xf>
    <xf numFmtId="1" fontId="4" fillId="0" borderId="212" xfId="0" applyNumberFormat="1" applyFont="1" applyBorder="1"/>
    <xf numFmtId="1" fontId="4" fillId="9" borderId="172" xfId="0" applyNumberFormat="1" applyFont="1" applyFill="1" applyBorder="1"/>
    <xf numFmtId="1" fontId="4" fillId="11" borderId="213" xfId="3" applyNumberFormat="1" applyFont="1" applyBorder="1" applyProtection="1">
      <protection locked="0"/>
    </xf>
    <xf numFmtId="1" fontId="4" fillId="11" borderId="214" xfId="3" applyNumberFormat="1" applyFont="1" applyBorder="1" applyProtection="1">
      <protection locked="0"/>
    </xf>
    <xf numFmtId="1" fontId="4" fillId="11" borderId="215" xfId="3" applyNumberFormat="1" applyFont="1" applyBorder="1" applyProtection="1">
      <protection locked="0"/>
    </xf>
    <xf numFmtId="1" fontId="4" fillId="11" borderId="216" xfId="3" applyNumberFormat="1" applyFont="1" applyBorder="1" applyProtection="1">
      <protection locked="0"/>
    </xf>
    <xf numFmtId="1" fontId="4" fillId="11" borderId="217" xfId="3" applyNumberFormat="1" applyFont="1" applyBorder="1" applyProtection="1">
      <protection locked="0"/>
    </xf>
    <xf numFmtId="1" fontId="4" fillId="11" borderId="218" xfId="3" applyNumberFormat="1" applyFont="1" applyBorder="1" applyProtection="1">
      <protection locked="0"/>
    </xf>
    <xf numFmtId="1" fontId="4" fillId="0" borderId="219" xfId="0" applyNumberFormat="1" applyFont="1" applyBorder="1" applyAlignment="1">
      <alignment horizontal="center" vertical="center" wrapText="1"/>
    </xf>
    <xf numFmtId="1" fontId="4" fillId="0" borderId="220" xfId="0" applyNumberFormat="1" applyFont="1" applyBorder="1" applyAlignment="1">
      <alignment horizontal="center" vertical="center" wrapText="1"/>
    </xf>
    <xf numFmtId="1" fontId="4" fillId="0" borderId="221" xfId="0" applyNumberFormat="1" applyFont="1" applyBorder="1" applyAlignment="1">
      <alignment horizontal="center" vertical="center" wrapText="1"/>
    </xf>
    <xf numFmtId="1" fontId="4" fillId="0" borderId="223" xfId="0" applyNumberFormat="1" applyFont="1" applyBorder="1" applyAlignment="1">
      <alignment horizontal="center" vertical="center" wrapText="1"/>
    </xf>
    <xf numFmtId="1" fontId="4" fillId="0" borderId="225" xfId="0" applyNumberFormat="1" applyFont="1" applyBorder="1" applyAlignment="1">
      <alignment horizontal="center" vertical="center" wrapText="1"/>
    </xf>
    <xf numFmtId="1" fontId="4" fillId="0" borderId="226" xfId="0" applyNumberFormat="1" applyFont="1" applyBorder="1" applyAlignment="1">
      <alignment horizontal="center" vertical="center" wrapText="1"/>
    </xf>
    <xf numFmtId="1" fontId="4" fillId="0" borderId="223" xfId="0" applyNumberFormat="1" applyFont="1" applyBorder="1"/>
    <xf numFmtId="1" fontId="4" fillId="0" borderId="227" xfId="0" applyNumberFormat="1" applyFont="1" applyBorder="1" applyAlignment="1">
      <alignment horizontal="center" vertical="center"/>
    </xf>
    <xf numFmtId="1" fontId="4" fillId="0" borderId="228" xfId="0" applyNumberFormat="1" applyFont="1" applyBorder="1" applyAlignment="1">
      <alignment wrapText="1"/>
    </xf>
    <xf numFmtId="1" fontId="4" fillId="4" borderId="228" xfId="0" applyNumberFormat="1" applyFont="1" applyFill="1" applyBorder="1" applyProtection="1">
      <protection locked="0"/>
    </xf>
    <xf numFmtId="1" fontId="4" fillId="4" borderId="227" xfId="0" applyNumberFormat="1" applyFont="1" applyFill="1" applyBorder="1" applyProtection="1">
      <protection locked="0"/>
    </xf>
    <xf numFmtId="1" fontId="4" fillId="0" borderId="228" xfId="0" applyNumberFormat="1" applyFont="1" applyBorder="1" applyAlignment="1">
      <alignment horizontal="right"/>
    </xf>
    <xf numFmtId="1" fontId="10" fillId="3" borderId="227" xfId="0" applyNumberFormat="1" applyFont="1" applyFill="1" applyBorder="1"/>
    <xf numFmtId="1" fontId="4" fillId="0" borderId="230" xfId="0" applyNumberFormat="1" applyFont="1" applyBorder="1" applyAlignment="1">
      <alignment horizontal="center" vertical="center" wrapText="1"/>
    </xf>
    <xf numFmtId="1" fontId="4" fillId="4" borderId="231" xfId="0" applyNumberFormat="1" applyFont="1" applyFill="1" applyBorder="1" applyProtection="1">
      <protection locked="0"/>
    </xf>
    <xf numFmtId="1" fontId="4" fillId="0" borderId="233" xfId="0" applyNumberFormat="1" applyFont="1" applyBorder="1" applyAlignment="1">
      <alignment horizontal="center" vertical="center"/>
    </xf>
    <xf numFmtId="1" fontId="4" fillId="4" borderId="233" xfId="0" applyNumberFormat="1" applyFont="1" applyFill="1" applyBorder="1" applyProtection="1">
      <protection locked="0"/>
    </xf>
    <xf numFmtId="1" fontId="4" fillId="0" borderId="231" xfId="0" applyNumberFormat="1" applyFont="1" applyBorder="1"/>
    <xf numFmtId="1" fontId="4" fillId="0" borderId="231" xfId="0" applyNumberFormat="1" applyFont="1" applyBorder="1" applyAlignment="1">
      <alignment horizontal="center" vertical="center" wrapText="1"/>
    </xf>
    <xf numFmtId="1" fontId="4" fillId="0" borderId="229" xfId="0" applyNumberFormat="1" applyFont="1" applyBorder="1" applyAlignment="1">
      <alignment horizontal="center" vertical="center" wrapText="1"/>
    </xf>
    <xf numFmtId="1" fontId="4" fillId="0" borderId="229" xfId="0" applyNumberFormat="1" applyFont="1" applyBorder="1"/>
    <xf numFmtId="1" fontId="8" fillId="0" borderId="231" xfId="0" applyNumberFormat="1" applyFont="1" applyBorder="1" applyAlignment="1">
      <alignment horizontal="center" vertical="center" wrapText="1"/>
    </xf>
    <xf numFmtId="1" fontId="4" fillId="3" borderId="235" xfId="1" applyNumberFormat="1" applyFont="1" applyFill="1" applyBorder="1"/>
    <xf numFmtId="1" fontId="4" fillId="0" borderId="232" xfId="0" applyNumberFormat="1" applyFont="1" applyBorder="1" applyAlignment="1">
      <alignment horizontal="center" vertical="center" wrapText="1"/>
    </xf>
    <xf numFmtId="1" fontId="4" fillId="0" borderId="234" xfId="0" applyNumberFormat="1" applyFont="1" applyBorder="1" applyAlignment="1">
      <alignment horizontal="center" vertical="center" wrapText="1"/>
    </xf>
    <xf numFmtId="1" fontId="4" fillId="0" borderId="236" xfId="0" applyNumberFormat="1" applyFont="1" applyBorder="1" applyAlignment="1">
      <alignment wrapText="1"/>
    </xf>
    <xf numFmtId="1" fontId="4" fillId="4" borderId="236" xfId="0" applyNumberFormat="1" applyFont="1" applyFill="1" applyBorder="1" applyProtection="1">
      <protection locked="0"/>
    </xf>
    <xf numFmtId="1" fontId="4" fillId="4" borderId="237" xfId="0" applyNumberFormat="1" applyFont="1" applyFill="1" applyBorder="1" applyProtection="1">
      <protection locked="0"/>
    </xf>
    <xf numFmtId="1" fontId="4" fillId="0" borderId="236" xfId="0" applyNumberFormat="1" applyFont="1" applyBorder="1" applyAlignment="1">
      <alignment horizontal="center" vertical="center" wrapText="1"/>
    </xf>
    <xf numFmtId="1" fontId="4" fillId="0" borderId="236" xfId="0" applyNumberFormat="1" applyFont="1" applyBorder="1" applyAlignment="1">
      <alignment horizontal="right"/>
    </xf>
    <xf numFmtId="1" fontId="4" fillId="0" borderId="236" xfId="0" applyNumberFormat="1" applyFont="1" applyBorder="1"/>
    <xf numFmtId="1" fontId="4" fillId="0" borderId="237" xfId="0" applyNumberFormat="1" applyFont="1" applyBorder="1"/>
    <xf numFmtId="1" fontId="4" fillId="0" borderId="237" xfId="0" applyNumberFormat="1" applyFont="1" applyBorder="1" applyAlignment="1">
      <alignment horizontal="right"/>
    </xf>
    <xf numFmtId="1" fontId="4" fillId="0" borderId="236" xfId="0" applyNumberFormat="1" applyFont="1" applyBorder="1" applyAlignment="1">
      <alignment horizontal="center" vertical="center"/>
    </xf>
    <xf numFmtId="1" fontId="4" fillId="9" borderId="237" xfId="0" applyNumberFormat="1" applyFont="1" applyFill="1" applyBorder="1"/>
    <xf numFmtId="1" fontId="4" fillId="9" borderId="236" xfId="0" applyNumberFormat="1" applyFont="1" applyFill="1" applyBorder="1"/>
    <xf numFmtId="1" fontId="4" fillId="0" borderId="131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42" xfId="0" applyNumberFormat="1" applyFont="1" applyBorder="1" applyAlignment="1">
      <alignment horizontal="center" vertical="center" wrapText="1"/>
    </xf>
    <xf numFmtId="1" fontId="4" fillId="0" borderId="131" xfId="0" applyNumberFormat="1" applyFont="1" applyBorder="1" applyAlignment="1">
      <alignment horizontal="center" vertical="center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20" xfId="0" applyNumberFormat="1" applyFont="1" applyBorder="1"/>
    <xf numFmtId="1" fontId="4" fillId="0" borderId="228" xfId="0" applyNumberFormat="1" applyFont="1" applyBorder="1" applyAlignment="1">
      <alignment horizontal="center" vertical="center" wrapText="1"/>
    </xf>
    <xf numFmtId="1" fontId="4" fillId="0" borderId="228" xfId="0" applyNumberFormat="1" applyFont="1" applyBorder="1" applyAlignment="1">
      <alignment horizontal="center" vertical="center"/>
    </xf>
    <xf numFmtId="1" fontId="4" fillId="0" borderId="227" xfId="0" applyNumberFormat="1" applyFont="1" applyBorder="1" applyAlignment="1">
      <alignment horizontal="center" vertical="center"/>
    </xf>
    <xf numFmtId="1" fontId="4" fillId="0" borderId="238" xfId="0" applyNumberFormat="1" applyFont="1" applyBorder="1" applyAlignment="1">
      <alignment horizontal="center" vertical="center" wrapText="1"/>
    </xf>
    <xf numFmtId="1" fontId="4" fillId="0" borderId="239" xfId="0" applyNumberFormat="1" applyFont="1" applyBorder="1" applyAlignment="1">
      <alignment horizontal="center" vertical="center"/>
    </xf>
    <xf numFmtId="1" fontId="4" fillId="0" borderId="240" xfId="0" applyNumberFormat="1" applyFont="1" applyBorder="1" applyAlignment="1">
      <alignment horizontal="center" vertical="center" wrapText="1"/>
    </xf>
    <xf numFmtId="1" fontId="4" fillId="3" borderId="241" xfId="0" applyNumberFormat="1" applyFont="1" applyFill="1" applyBorder="1"/>
    <xf numFmtId="1" fontId="4" fillId="4" borderId="242" xfId="0" applyNumberFormat="1" applyFont="1" applyFill="1" applyBorder="1" applyProtection="1">
      <protection locked="0"/>
    </xf>
    <xf numFmtId="1" fontId="4" fillId="4" borderId="243" xfId="0" applyNumberFormat="1" applyFont="1" applyFill="1" applyBorder="1" applyProtection="1">
      <protection locked="0"/>
    </xf>
    <xf numFmtId="1" fontId="4" fillId="4" borderId="244" xfId="0" applyNumberFormat="1" applyFont="1" applyFill="1" applyBorder="1" applyProtection="1">
      <protection locked="0"/>
    </xf>
    <xf numFmtId="1" fontId="4" fillId="4" borderId="245" xfId="0" applyNumberFormat="1" applyFont="1" applyFill="1" applyBorder="1" applyProtection="1">
      <protection locked="0"/>
    </xf>
    <xf numFmtId="1" fontId="4" fillId="4" borderId="246" xfId="0" applyNumberFormat="1" applyFont="1" applyFill="1" applyBorder="1" applyProtection="1">
      <protection locked="0"/>
    </xf>
    <xf numFmtId="1" fontId="4" fillId="4" borderId="238" xfId="0" applyNumberFormat="1" applyFont="1" applyFill="1" applyBorder="1" applyProtection="1">
      <protection locked="0"/>
    </xf>
    <xf numFmtId="1" fontId="4" fillId="4" borderId="248" xfId="0" applyNumberFormat="1" applyFont="1" applyFill="1" applyBorder="1" applyProtection="1">
      <protection locked="0"/>
    </xf>
    <xf numFmtId="1" fontId="4" fillId="4" borderId="223" xfId="0" applyNumberFormat="1" applyFont="1" applyFill="1" applyBorder="1" applyProtection="1">
      <protection locked="0"/>
    </xf>
    <xf numFmtId="1" fontId="4" fillId="0" borderId="251" xfId="0" applyNumberFormat="1" applyFont="1" applyBorder="1" applyAlignment="1">
      <alignment horizontal="center" vertical="center"/>
    </xf>
    <xf numFmtId="1" fontId="4" fillId="0" borderId="248" xfId="0" applyNumberFormat="1" applyFont="1" applyBorder="1" applyAlignment="1">
      <alignment horizontal="center" vertical="center" wrapText="1"/>
    </xf>
    <xf numFmtId="1" fontId="4" fillId="0" borderId="252" xfId="0" applyNumberFormat="1" applyFont="1" applyBorder="1"/>
    <xf numFmtId="1" fontId="4" fillId="0" borderId="241" xfId="0" applyNumberFormat="1" applyFont="1" applyBorder="1"/>
    <xf numFmtId="1" fontId="4" fillId="7" borderId="253" xfId="0" applyNumberFormat="1" applyFont="1" applyFill="1" applyBorder="1"/>
    <xf numFmtId="1" fontId="4" fillId="7" borderId="243" xfId="0" applyNumberFormat="1" applyFont="1" applyFill="1" applyBorder="1"/>
    <xf numFmtId="1" fontId="4" fillId="7" borderId="245" xfId="0" applyNumberFormat="1" applyFont="1" applyFill="1" applyBorder="1"/>
    <xf numFmtId="1" fontId="4" fillId="4" borderId="250" xfId="0" applyNumberFormat="1" applyFont="1" applyFill="1" applyBorder="1" applyProtection="1">
      <protection locked="0"/>
    </xf>
    <xf numFmtId="1" fontId="4" fillId="0" borderId="250" xfId="0" applyNumberFormat="1" applyFont="1" applyBorder="1" applyAlignment="1" applyProtection="1">
      <alignment horizontal="left" wrapText="1"/>
      <protection hidden="1"/>
    </xf>
    <xf numFmtId="1" fontId="4" fillId="7" borderId="247" xfId="0" applyNumberFormat="1" applyFont="1" applyFill="1" applyBorder="1"/>
    <xf numFmtId="1" fontId="8" fillId="0" borderId="241" xfId="0" applyNumberFormat="1" applyFont="1" applyBorder="1" applyAlignment="1" applyProtection="1">
      <alignment horizontal="left" wrapText="1"/>
      <protection hidden="1"/>
    </xf>
    <xf numFmtId="1" fontId="4" fillId="4" borderId="253" xfId="0" applyNumberFormat="1" applyFont="1" applyFill="1" applyBorder="1" applyProtection="1">
      <protection locked="0"/>
    </xf>
    <xf numFmtId="1" fontId="4" fillId="4" borderId="247" xfId="0" applyNumberFormat="1" applyFont="1" applyFill="1" applyBorder="1" applyProtection="1">
      <protection locked="0"/>
    </xf>
    <xf numFmtId="1" fontId="4" fillId="0" borderId="241" xfId="0" applyNumberFormat="1" applyFont="1" applyBorder="1" applyAlignment="1" applyProtection="1">
      <alignment horizontal="left" wrapText="1"/>
      <protection hidden="1"/>
    </xf>
    <xf numFmtId="1" fontId="3" fillId="0" borderId="255" xfId="0" applyNumberFormat="1" applyFont="1" applyBorder="1"/>
    <xf numFmtId="1" fontId="4" fillId="0" borderId="212" xfId="0" applyNumberFormat="1" applyFont="1" applyBorder="1" applyAlignment="1">
      <alignment horizontal="center" vertical="center" wrapText="1"/>
    </xf>
    <xf numFmtId="1" fontId="4" fillId="0" borderId="251" xfId="0" applyNumberFormat="1" applyFont="1" applyBorder="1" applyAlignment="1">
      <alignment horizontal="center" vertical="center" wrapText="1"/>
    </xf>
    <xf numFmtId="1" fontId="8" fillId="0" borderId="223" xfId="0" applyNumberFormat="1" applyFont="1" applyBorder="1" applyAlignment="1">
      <alignment horizontal="center" vertical="center" wrapText="1"/>
    </xf>
    <xf numFmtId="1" fontId="4" fillId="0" borderId="249" xfId="0" applyNumberFormat="1" applyFont="1" applyBorder="1"/>
    <xf numFmtId="1" fontId="4" fillId="0" borderId="242" xfId="0" applyNumberFormat="1" applyFont="1" applyBorder="1"/>
    <xf numFmtId="1" fontId="4" fillId="0" borderId="246" xfId="0" applyNumberFormat="1" applyFont="1" applyBorder="1"/>
    <xf numFmtId="1" fontId="4" fillId="4" borderId="256" xfId="0" applyNumberFormat="1" applyFont="1" applyFill="1" applyBorder="1" applyProtection="1">
      <protection locked="0"/>
    </xf>
    <xf numFmtId="1" fontId="4" fillId="4" borderId="257" xfId="0" applyNumberFormat="1" applyFont="1" applyFill="1" applyBorder="1" applyProtection="1">
      <protection locked="0"/>
    </xf>
    <xf numFmtId="1" fontId="4" fillId="4" borderId="249" xfId="0" applyNumberFormat="1" applyFont="1" applyFill="1" applyBorder="1" applyProtection="1">
      <protection locked="0"/>
    </xf>
    <xf numFmtId="1" fontId="4" fillId="4" borderId="241" xfId="0" applyNumberFormat="1" applyFont="1" applyFill="1" applyBorder="1" applyProtection="1">
      <protection locked="0"/>
    </xf>
    <xf numFmtId="1" fontId="4" fillId="0" borderId="254" xfId="0" applyNumberFormat="1" applyFont="1" applyBorder="1"/>
    <xf numFmtId="1" fontId="4" fillId="0" borderId="252" xfId="0" applyNumberFormat="1" applyFont="1" applyBorder="1" applyAlignment="1">
      <alignment horizontal="center" vertical="center" wrapText="1"/>
    </xf>
    <xf numFmtId="1" fontId="4" fillId="0" borderId="253" xfId="0" applyNumberFormat="1" applyFont="1" applyBorder="1"/>
    <xf numFmtId="1" fontId="4" fillId="0" borderId="225" xfId="0" applyNumberFormat="1" applyFont="1" applyBorder="1" applyAlignment="1">
      <alignment horizontal="center" vertical="center"/>
    </xf>
    <xf numFmtId="1" fontId="4" fillId="3" borderId="238" xfId="1" applyNumberFormat="1" applyFont="1" applyFill="1" applyBorder="1"/>
    <xf numFmtId="1" fontId="4" fillId="3" borderId="251" xfId="1" applyNumberFormat="1" applyFont="1" applyFill="1" applyBorder="1"/>
    <xf numFmtId="1" fontId="4" fillId="0" borderId="238" xfId="0" applyNumberFormat="1" applyFont="1" applyBorder="1"/>
    <xf numFmtId="1" fontId="4" fillId="3" borderId="242" xfId="1" applyNumberFormat="1" applyFont="1" applyFill="1" applyBorder="1"/>
    <xf numFmtId="1" fontId="4" fillId="3" borderId="243" xfId="1" applyNumberFormat="1" applyFont="1" applyFill="1" applyBorder="1"/>
    <xf numFmtId="1" fontId="4" fillId="3" borderId="258" xfId="1" applyNumberFormat="1" applyFont="1" applyFill="1" applyBorder="1"/>
    <xf numFmtId="1" fontId="3" fillId="3" borderId="255" xfId="0" applyNumberFormat="1" applyFont="1" applyFill="1" applyBorder="1"/>
    <xf numFmtId="1" fontId="3" fillId="3" borderId="259" xfId="0" applyNumberFormat="1" applyFont="1" applyFill="1" applyBorder="1"/>
    <xf numFmtId="1" fontId="4" fillId="0" borderId="251" xfId="0" applyNumberFormat="1" applyFont="1" applyBorder="1"/>
    <xf numFmtId="1" fontId="4" fillId="4" borderId="262" xfId="0" applyNumberFormat="1" applyFont="1" applyFill="1" applyBorder="1" applyProtection="1">
      <protection locked="0"/>
    </xf>
    <xf numFmtId="1" fontId="4" fillId="4" borderId="221" xfId="0" applyNumberFormat="1" applyFont="1" applyFill="1" applyBorder="1" applyProtection="1">
      <protection locked="0"/>
    </xf>
    <xf numFmtId="1" fontId="6" fillId="0" borderId="263" xfId="0" applyNumberFormat="1" applyFont="1" applyBorder="1"/>
    <xf numFmtId="1" fontId="4" fillId="0" borderId="274" xfId="0" applyNumberFormat="1" applyFont="1" applyBorder="1" applyAlignment="1">
      <alignment horizontal="center" vertical="center" wrapText="1"/>
    </xf>
    <xf numFmtId="1" fontId="4" fillId="0" borderId="272" xfId="0" applyNumberFormat="1" applyFont="1" applyBorder="1" applyAlignment="1">
      <alignment horizontal="center" vertical="center" wrapText="1"/>
    </xf>
    <xf numFmtId="1" fontId="4" fillId="0" borderId="275" xfId="0" applyNumberFormat="1" applyFont="1" applyBorder="1" applyAlignment="1">
      <alignment horizontal="center" vertical="center" wrapText="1"/>
    </xf>
    <xf numFmtId="1" fontId="4" fillId="0" borderId="276" xfId="0" applyNumberFormat="1" applyFont="1" applyBorder="1" applyAlignment="1">
      <alignment horizontal="center" vertical="center" wrapText="1"/>
    </xf>
    <xf numFmtId="1" fontId="4" fillId="0" borderId="274" xfId="0" applyNumberFormat="1" applyFont="1" applyBorder="1"/>
    <xf numFmtId="1" fontId="4" fillId="0" borderId="277" xfId="0" applyNumberFormat="1" applyFont="1" applyBorder="1"/>
    <xf numFmtId="1" fontId="4" fillId="4" borderId="278" xfId="0" applyNumberFormat="1" applyFont="1" applyFill="1" applyBorder="1" applyProtection="1">
      <protection locked="0"/>
    </xf>
    <xf numFmtId="1" fontId="4" fillId="4" borderId="279" xfId="0" applyNumberFormat="1" applyFont="1" applyFill="1" applyBorder="1" applyProtection="1">
      <protection locked="0"/>
    </xf>
    <xf numFmtId="1" fontId="4" fillId="0" borderId="243" xfId="0" applyNumberFormat="1" applyFont="1" applyBorder="1"/>
    <xf numFmtId="1" fontId="4" fillId="0" borderId="262" xfId="0" applyNumberFormat="1" applyFont="1" applyBorder="1"/>
    <xf numFmtId="1" fontId="4" fillId="0" borderId="261" xfId="0" applyNumberFormat="1" applyFont="1" applyBorder="1"/>
    <xf numFmtId="1" fontId="6" fillId="0" borderId="221" xfId="0" applyNumberFormat="1" applyFont="1" applyBorder="1"/>
    <xf numFmtId="1" fontId="6" fillId="0" borderId="282" xfId="0" applyNumberFormat="1" applyFont="1" applyBorder="1"/>
    <xf numFmtId="1" fontId="6" fillId="0" borderId="283" xfId="0" applyNumberFormat="1" applyFont="1" applyBorder="1"/>
    <xf numFmtId="1" fontId="4" fillId="0" borderId="284" xfId="0" applyNumberFormat="1" applyFont="1" applyBorder="1" applyAlignment="1">
      <alignment horizontal="center" vertical="center" wrapText="1"/>
    </xf>
    <xf numFmtId="1" fontId="4" fillId="0" borderId="290" xfId="0" applyNumberFormat="1" applyFont="1" applyBorder="1" applyAlignment="1">
      <alignment horizontal="center" vertical="center" wrapText="1"/>
    </xf>
    <xf numFmtId="1" fontId="4" fillId="0" borderId="291" xfId="0" applyNumberFormat="1" applyFont="1" applyBorder="1" applyAlignment="1">
      <alignment horizontal="center" vertical="center" wrapText="1"/>
    </xf>
    <xf numFmtId="1" fontId="4" fillId="0" borderId="287" xfId="0" applyNumberFormat="1" applyFont="1" applyBorder="1" applyAlignment="1">
      <alignment horizontal="center" vertical="center" wrapText="1"/>
    </xf>
    <xf numFmtId="1" fontId="4" fillId="0" borderId="288" xfId="0" applyNumberFormat="1" applyFont="1" applyBorder="1" applyAlignment="1">
      <alignment horizontal="center" vertical="center" wrapText="1"/>
    </xf>
    <xf numFmtId="1" fontId="4" fillId="0" borderId="293" xfId="0" applyNumberFormat="1" applyFont="1" applyBorder="1"/>
    <xf numFmtId="1" fontId="4" fillId="0" borderId="294" xfId="0" applyNumberFormat="1" applyFont="1" applyBorder="1"/>
    <xf numFmtId="1" fontId="4" fillId="0" borderId="295" xfId="0" applyNumberFormat="1" applyFont="1" applyBorder="1"/>
    <xf numFmtId="1" fontId="4" fillId="0" borderId="296" xfId="0" applyNumberFormat="1" applyFont="1" applyBorder="1"/>
    <xf numFmtId="1" fontId="4" fillId="0" borderId="290" xfId="0" applyNumberFormat="1" applyFont="1" applyBorder="1"/>
    <xf numFmtId="1" fontId="4" fillId="0" borderId="291" xfId="0" applyNumberFormat="1" applyFont="1" applyBorder="1"/>
    <xf numFmtId="1" fontId="4" fillId="0" borderId="287" xfId="0" applyNumberFormat="1" applyFont="1" applyBorder="1"/>
    <xf numFmtId="1" fontId="4" fillId="0" borderId="288" xfId="0" applyNumberFormat="1" applyFont="1" applyBorder="1"/>
    <xf numFmtId="1" fontId="4" fillId="0" borderId="298" xfId="0" applyNumberFormat="1" applyFont="1" applyBorder="1"/>
    <xf numFmtId="1" fontId="4" fillId="0" borderId="286" xfId="0" applyNumberFormat="1" applyFont="1" applyBorder="1" applyAlignment="1">
      <alignment horizontal="center" vertical="center" wrapText="1"/>
    </xf>
    <xf numFmtId="1" fontId="4" fillId="0" borderId="300" xfId="0" applyNumberFormat="1" applyFont="1" applyBorder="1" applyAlignment="1">
      <alignment horizontal="center" vertical="center" wrapText="1"/>
    </xf>
    <xf numFmtId="1" fontId="4" fillId="0" borderId="294" xfId="0" applyNumberFormat="1" applyFont="1" applyBorder="1" applyAlignment="1">
      <alignment horizontal="right" vertical="center" wrapText="1"/>
    </xf>
    <xf numFmtId="1" fontId="4" fillId="0" borderId="295" xfId="0" applyNumberFormat="1" applyFont="1" applyBorder="1" applyAlignment="1">
      <alignment horizontal="right"/>
    </xf>
    <xf numFmtId="1" fontId="4" fillId="0" borderId="296" xfId="0" applyNumberFormat="1" applyFont="1" applyBorder="1" applyAlignment="1">
      <alignment horizontal="right"/>
    </xf>
    <xf numFmtId="1" fontId="4" fillId="4" borderId="294" xfId="0" applyNumberFormat="1" applyFont="1" applyFill="1" applyBorder="1" applyProtection="1">
      <protection locked="0"/>
    </xf>
    <xf numFmtId="1" fontId="4" fillId="4" borderId="296" xfId="0" applyNumberFormat="1" applyFont="1" applyFill="1" applyBorder="1" applyProtection="1">
      <protection locked="0"/>
    </xf>
    <xf numFmtId="1" fontId="4" fillId="4" borderId="301" xfId="0" applyNumberFormat="1" applyFont="1" applyFill="1" applyBorder="1" applyProtection="1">
      <protection locked="0"/>
    </xf>
    <xf numFmtId="1" fontId="4" fillId="4" borderId="302" xfId="0" applyNumberFormat="1" applyFont="1" applyFill="1" applyBorder="1" applyProtection="1">
      <protection locked="0"/>
    </xf>
    <xf numFmtId="1" fontId="4" fillId="4" borderId="295" xfId="0" applyNumberFormat="1" applyFont="1" applyFill="1" applyBorder="1" applyProtection="1">
      <protection locked="0"/>
    </xf>
    <xf numFmtId="1" fontId="4" fillId="4" borderId="303" xfId="0" applyNumberFormat="1" applyFont="1" applyFill="1" applyBorder="1" applyProtection="1">
      <protection locked="0"/>
    </xf>
    <xf numFmtId="1" fontId="4" fillId="0" borderId="290" xfId="0" applyNumberFormat="1" applyFont="1" applyBorder="1" applyAlignment="1">
      <alignment horizontal="right"/>
    </xf>
    <xf numFmtId="1" fontId="4" fillId="0" borderId="291" xfId="0" applyNumberFormat="1" applyFont="1" applyBorder="1" applyAlignment="1">
      <alignment horizontal="right"/>
    </xf>
    <xf numFmtId="1" fontId="4" fillId="0" borderId="287" xfId="0" applyNumberFormat="1" applyFont="1" applyBorder="1" applyAlignment="1">
      <alignment horizontal="right"/>
    </xf>
    <xf numFmtId="1" fontId="4" fillId="0" borderId="286" xfId="0" applyNumberFormat="1" applyFont="1" applyBorder="1" applyAlignment="1">
      <alignment horizontal="right"/>
    </xf>
    <xf numFmtId="1" fontId="4" fillId="0" borderId="300" xfId="0" applyNumberFormat="1" applyFont="1" applyBorder="1" applyAlignment="1">
      <alignment horizontal="right"/>
    </xf>
    <xf numFmtId="1" fontId="4" fillId="0" borderId="288" xfId="0" applyNumberFormat="1" applyFont="1" applyBorder="1" applyAlignment="1">
      <alignment horizontal="right"/>
    </xf>
    <xf numFmtId="1" fontId="4" fillId="0" borderId="227" xfId="0" applyNumberFormat="1" applyFont="1" applyBorder="1" applyAlignment="1">
      <alignment horizontal="right"/>
    </xf>
    <xf numFmtId="1" fontId="4" fillId="0" borderId="304" xfId="0" applyNumberFormat="1" applyFont="1" applyBorder="1" applyAlignment="1">
      <alignment horizontal="center" vertical="center" wrapText="1"/>
    </xf>
    <xf numFmtId="1" fontId="4" fillId="0" borderId="297" xfId="0" applyNumberFormat="1" applyFont="1" applyBorder="1" applyAlignment="1">
      <alignment horizontal="center"/>
    </xf>
    <xf numFmtId="1" fontId="4" fillId="4" borderId="305" xfId="0" applyNumberFormat="1" applyFont="1" applyFill="1" applyBorder="1" applyProtection="1">
      <protection locked="0"/>
    </xf>
    <xf numFmtId="1" fontId="4" fillId="0" borderId="292" xfId="0" applyNumberFormat="1" applyFont="1" applyBorder="1" applyAlignment="1">
      <alignment horizontal="center" vertical="center" wrapText="1"/>
    </xf>
    <xf numFmtId="1" fontId="4" fillId="0" borderId="290" xfId="0" applyNumberFormat="1" applyFont="1" applyBorder="1" applyAlignment="1">
      <alignment horizontal="center" vertical="center"/>
    </xf>
    <xf numFmtId="1" fontId="4" fillId="0" borderId="291" xfId="0" applyNumberFormat="1" applyFont="1" applyBorder="1" applyAlignment="1">
      <alignment horizontal="center" vertical="center"/>
    </xf>
    <xf numFmtId="1" fontId="4" fillId="0" borderId="247" xfId="0" applyNumberFormat="1" applyFont="1" applyBorder="1" applyAlignment="1">
      <alignment horizontal="center" vertical="center" wrapText="1"/>
    </xf>
    <xf numFmtId="1" fontId="4" fillId="0" borderId="290" xfId="0" applyNumberFormat="1" applyFont="1" applyBorder="1" applyAlignment="1">
      <alignment wrapText="1"/>
    </xf>
    <xf numFmtId="1" fontId="4" fillId="0" borderId="291" xfId="0" applyNumberFormat="1" applyFont="1" applyBorder="1" applyAlignment="1">
      <alignment wrapText="1"/>
    </xf>
    <xf numFmtId="1" fontId="4" fillId="4" borderId="290" xfId="0" applyNumberFormat="1" applyFont="1" applyFill="1" applyBorder="1" applyProtection="1">
      <protection locked="0"/>
    </xf>
    <xf numFmtId="1" fontId="4" fillId="4" borderId="298" xfId="0" applyNumberFormat="1" applyFont="1" applyFill="1" applyBorder="1" applyProtection="1">
      <protection locked="0"/>
    </xf>
    <xf numFmtId="1" fontId="4" fillId="4" borderId="287" xfId="0" applyNumberFormat="1" applyFont="1" applyFill="1" applyBorder="1" applyProtection="1">
      <protection locked="0"/>
    </xf>
    <xf numFmtId="1" fontId="4" fillId="4" borderId="286" xfId="0" applyNumberFormat="1" applyFont="1" applyFill="1" applyBorder="1" applyProtection="1">
      <protection locked="0"/>
    </xf>
    <xf numFmtId="1" fontId="4" fillId="4" borderId="306" xfId="0" applyNumberFormat="1" applyFont="1" applyFill="1" applyBorder="1" applyProtection="1">
      <protection locked="0"/>
    </xf>
    <xf numFmtId="1" fontId="6" fillId="7" borderId="285" xfId="0" applyNumberFormat="1" applyFont="1" applyFill="1" applyBorder="1" applyAlignment="1">
      <alignment horizontal="center"/>
    </xf>
    <xf numFmtId="1" fontId="6" fillId="7" borderId="286" xfId="0" applyNumberFormat="1" applyFont="1" applyFill="1" applyBorder="1" applyAlignment="1">
      <alignment horizontal="center"/>
    </xf>
    <xf numFmtId="1" fontId="6" fillId="7" borderId="287" xfId="0" applyNumberFormat="1" applyFont="1" applyFill="1" applyBorder="1" applyAlignment="1">
      <alignment horizontal="center"/>
    </xf>
    <xf numFmtId="1" fontId="4" fillId="0" borderId="296" xfId="0" applyNumberFormat="1" applyFont="1" applyBorder="1" applyAlignment="1">
      <alignment wrapText="1"/>
    </xf>
    <xf numFmtId="1" fontId="4" fillId="0" borderId="242" xfId="0" applyNumberFormat="1" applyFont="1" applyBorder="1" applyAlignment="1">
      <alignment wrapText="1"/>
    </xf>
    <xf numFmtId="1" fontId="4" fillId="0" borderId="243" xfId="0" applyNumberFormat="1" applyFont="1" applyBorder="1" applyAlignment="1">
      <alignment wrapText="1"/>
    </xf>
    <xf numFmtId="1" fontId="4" fillId="4" borderId="293" xfId="0" applyNumberFormat="1" applyFont="1" applyFill="1" applyBorder="1" applyProtection="1">
      <protection locked="0"/>
    </xf>
    <xf numFmtId="1" fontId="4" fillId="0" borderId="287" xfId="0" applyNumberFormat="1" applyFont="1" applyBorder="1" applyAlignment="1">
      <alignment wrapText="1"/>
    </xf>
    <xf numFmtId="1" fontId="4" fillId="4" borderId="297" xfId="0" applyNumberFormat="1" applyFont="1" applyFill="1" applyBorder="1" applyProtection="1">
      <protection locked="0"/>
    </xf>
    <xf numFmtId="1" fontId="4" fillId="7" borderId="242" xfId="0" applyNumberFormat="1" applyFont="1" applyFill="1" applyBorder="1"/>
    <xf numFmtId="1" fontId="4" fillId="7" borderId="296" xfId="0" applyNumberFormat="1" applyFont="1" applyFill="1" applyBorder="1"/>
    <xf numFmtId="1" fontId="3" fillId="0" borderId="285" xfId="0" applyNumberFormat="1" applyFont="1" applyBorder="1"/>
    <xf numFmtId="1" fontId="3" fillId="0" borderId="286" xfId="0" applyNumberFormat="1" applyFont="1" applyBorder="1"/>
    <xf numFmtId="1" fontId="4" fillId="0" borderId="301" xfId="0" applyNumberFormat="1" applyFont="1" applyBorder="1" applyAlignment="1">
      <alignment wrapText="1"/>
    </xf>
    <xf numFmtId="1" fontId="4" fillId="4" borderId="307" xfId="0" applyNumberFormat="1" applyFont="1" applyFill="1" applyBorder="1" applyProtection="1">
      <protection locked="0"/>
    </xf>
    <xf numFmtId="1" fontId="4" fillId="9" borderId="284" xfId="0" applyNumberFormat="1" applyFont="1" applyFill="1" applyBorder="1"/>
    <xf numFmtId="1" fontId="4" fillId="9" borderId="308" xfId="0" applyNumberFormat="1" applyFont="1" applyFill="1" applyBorder="1"/>
    <xf numFmtId="1" fontId="4" fillId="9" borderId="292" xfId="0" applyNumberFormat="1" applyFont="1" applyFill="1" applyBorder="1"/>
    <xf numFmtId="1" fontId="4" fillId="9" borderId="261" xfId="0" applyNumberFormat="1" applyFont="1" applyFill="1" applyBorder="1"/>
    <xf numFmtId="1" fontId="4" fillId="9" borderId="227" xfId="0" applyNumberFormat="1" applyFont="1" applyFill="1" applyBorder="1"/>
    <xf numFmtId="1" fontId="4" fillId="0" borderId="293" xfId="0" applyNumberFormat="1" applyFont="1" applyBorder="1" applyAlignment="1">
      <alignment wrapText="1"/>
    </xf>
    <xf numFmtId="1" fontId="4" fillId="4" borderId="309" xfId="0" applyNumberFormat="1" applyFont="1" applyFill="1" applyBorder="1" applyProtection="1">
      <protection locked="0"/>
    </xf>
    <xf numFmtId="1" fontId="4" fillId="0" borderId="227" xfId="0" applyNumberFormat="1" applyFont="1" applyBorder="1" applyAlignment="1">
      <alignment wrapText="1"/>
    </xf>
    <xf numFmtId="1" fontId="4" fillId="9" borderId="310" xfId="0" applyNumberFormat="1" applyFont="1" applyFill="1" applyBorder="1"/>
    <xf numFmtId="1" fontId="4" fillId="0" borderId="246" xfId="0" applyNumberFormat="1" applyFont="1" applyBorder="1" applyAlignment="1">
      <alignment wrapText="1"/>
    </xf>
    <xf numFmtId="1" fontId="4" fillId="0" borderId="312" xfId="0" applyNumberFormat="1" applyFont="1" applyBorder="1" applyAlignment="1">
      <alignment horizontal="center" vertical="center"/>
    </xf>
    <xf numFmtId="1" fontId="4" fillId="0" borderId="312" xfId="0" applyNumberFormat="1" applyFont="1" applyBorder="1" applyAlignment="1">
      <alignment horizontal="center" vertical="center" wrapText="1"/>
    </xf>
    <xf numFmtId="1" fontId="3" fillId="0" borderId="285" xfId="0" applyNumberFormat="1" applyFont="1" applyBorder="1"/>
    <xf numFmtId="1" fontId="4" fillId="7" borderId="284" xfId="0" applyNumberFormat="1" applyFont="1" applyFill="1" applyBorder="1"/>
    <xf numFmtId="1" fontId="6" fillId="7" borderId="286" xfId="0" applyNumberFormat="1" applyFont="1" applyFill="1" applyBorder="1"/>
    <xf numFmtId="1" fontId="6" fillId="7" borderId="288" xfId="0" applyNumberFormat="1" applyFont="1" applyFill="1" applyBorder="1"/>
    <xf numFmtId="1" fontId="6" fillId="7" borderId="287" xfId="0" applyNumberFormat="1" applyFont="1" applyFill="1" applyBorder="1"/>
    <xf numFmtId="1" fontId="4" fillId="4" borderId="313" xfId="0" applyNumberFormat="1" applyFont="1" applyFill="1" applyBorder="1" applyProtection="1">
      <protection locked="0"/>
    </xf>
    <xf numFmtId="1" fontId="4" fillId="0" borderId="312" xfId="0" applyNumberFormat="1" applyFont="1" applyBorder="1" applyAlignment="1">
      <alignment wrapText="1"/>
    </xf>
    <xf numFmtId="1" fontId="4" fillId="4" borderId="300" xfId="0" applyNumberFormat="1" applyFont="1" applyFill="1" applyBorder="1" applyProtection="1">
      <protection locked="0"/>
    </xf>
    <xf numFmtId="1" fontId="4" fillId="4" borderId="312" xfId="0" applyNumberFormat="1" applyFont="1" applyFill="1" applyBorder="1" applyProtection="1">
      <protection locked="0"/>
    </xf>
    <xf numFmtId="1" fontId="4" fillId="4" borderId="288" xfId="0" applyNumberFormat="1" applyFont="1" applyFill="1" applyBorder="1" applyProtection="1">
      <protection locked="0"/>
    </xf>
    <xf numFmtId="1" fontId="6" fillId="4" borderId="290" xfId="0" applyNumberFormat="1" applyFont="1" applyFill="1" applyBorder="1" applyProtection="1">
      <protection locked="0"/>
    </xf>
    <xf numFmtId="1" fontId="6" fillId="4" borderId="287" xfId="0" applyNumberFormat="1" applyFont="1" applyFill="1" applyBorder="1" applyProtection="1">
      <protection locked="0"/>
    </xf>
    <xf numFmtId="1" fontId="6" fillId="4" borderId="286" xfId="0" applyNumberFormat="1" applyFont="1" applyFill="1" applyBorder="1" applyProtection="1">
      <protection locked="0"/>
    </xf>
    <xf numFmtId="1" fontId="6" fillId="4" borderId="300" xfId="0" applyNumberFormat="1" applyFont="1" applyFill="1" applyBorder="1" applyProtection="1">
      <protection locked="0"/>
    </xf>
    <xf numFmtId="1" fontId="6" fillId="4" borderId="312" xfId="0" applyNumberFormat="1" applyFont="1" applyFill="1" applyBorder="1" applyProtection="1">
      <protection locked="0"/>
    </xf>
    <xf numFmtId="1" fontId="6" fillId="4" borderId="288" xfId="0" applyNumberFormat="1" applyFont="1" applyFill="1" applyBorder="1" applyProtection="1">
      <protection locked="0"/>
    </xf>
    <xf numFmtId="1" fontId="6" fillId="4" borderId="297" xfId="0" applyNumberFormat="1" applyFont="1" applyFill="1" applyBorder="1" applyProtection="1">
      <protection locked="0"/>
    </xf>
    <xf numFmtId="1" fontId="4" fillId="4" borderId="314" xfId="0" applyNumberFormat="1" applyFont="1" applyFill="1" applyBorder="1" applyProtection="1">
      <protection locked="0"/>
    </xf>
    <xf numFmtId="1" fontId="4" fillId="0" borderId="314" xfId="0" applyNumberFormat="1" applyFont="1" applyBorder="1" applyAlignment="1" applyProtection="1">
      <alignment horizontal="center" vertical="center" wrapText="1"/>
      <protection hidden="1"/>
    </xf>
    <xf numFmtId="1" fontId="4" fillId="0" borderId="316" xfId="0" applyNumberFormat="1" applyFont="1" applyBorder="1" applyAlignment="1" applyProtection="1">
      <alignment horizontal="center" vertical="center" wrapText="1"/>
      <protection hidden="1"/>
    </xf>
    <xf numFmtId="1" fontId="4" fillId="0" borderId="314" xfId="0" applyNumberFormat="1" applyFont="1" applyBorder="1" applyAlignment="1" applyProtection="1">
      <alignment horizontal="center" vertical="center"/>
      <protection hidden="1"/>
    </xf>
    <xf numFmtId="1" fontId="4" fillId="0" borderId="292" xfId="0" applyNumberFormat="1" applyFont="1" applyBorder="1" applyAlignment="1" applyProtection="1">
      <alignment horizontal="center" vertical="center"/>
      <protection hidden="1"/>
    </xf>
    <xf numFmtId="1" fontId="4" fillId="0" borderId="290" xfId="0" applyNumberFormat="1" applyFont="1" applyBorder="1" applyAlignment="1" applyProtection="1">
      <alignment horizontal="center" vertical="center"/>
      <protection hidden="1"/>
    </xf>
    <xf numFmtId="1" fontId="4" fillId="0" borderId="308" xfId="0" applyNumberFormat="1" applyFont="1" applyBorder="1" applyAlignment="1" applyProtection="1">
      <alignment horizontal="center" vertical="center"/>
      <protection hidden="1"/>
    </xf>
    <xf numFmtId="1" fontId="4" fillId="0" borderId="292" xfId="0" applyNumberFormat="1" applyFont="1" applyBorder="1" applyAlignment="1" applyProtection="1">
      <alignment wrapText="1"/>
      <protection hidden="1"/>
    </xf>
    <xf numFmtId="1" fontId="4" fillId="0" borderId="314" xfId="0" applyNumberFormat="1" applyFont="1" applyBorder="1" applyAlignment="1">
      <alignment horizontal="right" wrapText="1"/>
    </xf>
    <xf numFmtId="1" fontId="4" fillId="0" borderId="316" xfId="0" applyNumberFormat="1" applyFont="1" applyBorder="1" applyAlignment="1">
      <alignment horizontal="right" wrapText="1"/>
    </xf>
    <xf numFmtId="1" fontId="6" fillId="0" borderId="317" xfId="0" applyNumberFormat="1" applyFont="1" applyBorder="1"/>
    <xf numFmtId="1" fontId="4" fillId="0" borderId="318" xfId="0" applyNumberFormat="1" applyFont="1" applyBorder="1" applyAlignment="1">
      <alignment horizontal="center" vertical="center" wrapText="1"/>
    </xf>
    <xf numFmtId="1" fontId="4" fillId="0" borderId="287" xfId="0" applyNumberFormat="1" applyFont="1" applyBorder="1" applyAlignment="1">
      <alignment horizontal="center" vertical="center"/>
    </xf>
    <xf numFmtId="1" fontId="4" fillId="0" borderId="306" xfId="0" applyNumberFormat="1" applyFont="1" applyBorder="1" applyAlignment="1">
      <alignment horizontal="center" vertical="center" wrapText="1"/>
    </xf>
    <xf numFmtId="1" fontId="4" fillId="0" borderId="306" xfId="0" applyNumberFormat="1" applyFont="1" applyBorder="1" applyAlignment="1">
      <alignment wrapText="1"/>
    </xf>
    <xf numFmtId="1" fontId="4" fillId="0" borderId="304" xfId="0" applyNumberFormat="1" applyFont="1" applyBorder="1" applyAlignment="1">
      <alignment wrapText="1"/>
    </xf>
    <xf numFmtId="1" fontId="4" fillId="0" borderId="286" xfId="0" applyNumberFormat="1" applyFont="1" applyBorder="1" applyAlignment="1">
      <alignment wrapText="1"/>
    </xf>
    <xf numFmtId="1" fontId="4" fillId="0" borderId="297" xfId="0" applyNumberFormat="1" applyFont="1" applyBorder="1" applyAlignment="1">
      <alignment wrapText="1"/>
    </xf>
    <xf numFmtId="1" fontId="4" fillId="9" borderId="319" xfId="0" applyNumberFormat="1" applyFont="1" applyFill="1" applyBorder="1"/>
    <xf numFmtId="1" fontId="4" fillId="9" borderId="247" xfId="0" applyNumberFormat="1" applyFont="1" applyFill="1" applyBorder="1"/>
    <xf numFmtId="1" fontId="6" fillId="0" borderId="227" xfId="0" applyNumberFormat="1" applyFont="1" applyBorder="1"/>
    <xf numFmtId="1" fontId="4" fillId="0" borderId="316" xfId="0" applyNumberFormat="1" applyFont="1" applyBorder="1" applyAlignment="1">
      <alignment horizontal="center" vertical="center" wrapText="1"/>
    </xf>
    <xf numFmtId="1" fontId="4" fillId="7" borderId="320" xfId="0" applyNumberFormat="1" applyFont="1" applyFill="1" applyBorder="1"/>
    <xf numFmtId="1" fontId="4" fillId="7" borderId="301" xfId="0" applyNumberFormat="1" applyFont="1" applyFill="1" applyBorder="1"/>
    <xf numFmtId="1" fontId="4" fillId="7" borderId="309" xfId="0" applyNumberFormat="1" applyFont="1" applyFill="1" applyBorder="1"/>
    <xf numFmtId="1" fontId="4" fillId="7" borderId="303" xfId="0" applyNumberFormat="1" applyFont="1" applyFill="1" applyBorder="1"/>
    <xf numFmtId="1" fontId="4" fillId="4" borderId="319" xfId="0" applyNumberFormat="1" applyFont="1" applyFill="1" applyBorder="1" applyProtection="1">
      <protection locked="0"/>
    </xf>
    <xf numFmtId="1" fontId="4" fillId="4" borderId="260" xfId="0" applyNumberFormat="1" applyFont="1" applyFill="1" applyBorder="1" applyProtection="1">
      <protection locked="0"/>
    </xf>
    <xf numFmtId="1" fontId="4" fillId="0" borderId="297" xfId="0" applyNumberFormat="1" applyFont="1" applyBorder="1" applyAlignment="1">
      <alignment wrapText="1"/>
    </xf>
    <xf numFmtId="1" fontId="3" fillId="0" borderId="321" xfId="0" applyNumberFormat="1" applyFont="1" applyBorder="1"/>
    <xf numFmtId="1" fontId="6" fillId="0" borderId="322" xfId="0" applyNumberFormat="1" applyFont="1" applyBorder="1"/>
    <xf numFmtId="1" fontId="4" fillId="0" borderId="323" xfId="0" applyNumberFormat="1" applyFont="1" applyBorder="1" applyProtection="1">
      <protection hidden="1"/>
    </xf>
    <xf numFmtId="1" fontId="4" fillId="0" borderId="260" xfId="0" applyNumberFormat="1" applyFont="1" applyBorder="1" applyAlignment="1">
      <alignment horizontal="center" vertical="center"/>
    </xf>
    <xf numFmtId="1" fontId="4" fillId="0" borderId="247" xfId="0" applyNumberFormat="1" applyFont="1" applyBorder="1" applyAlignment="1">
      <alignment horizontal="center" vertical="center"/>
    </xf>
    <xf numFmtId="1" fontId="4" fillId="0" borderId="297" xfId="0" applyNumberFormat="1" applyFont="1" applyBorder="1" applyAlignment="1">
      <alignment horizontal="center" vertical="center"/>
    </xf>
    <xf numFmtId="1" fontId="4" fillId="0" borderId="309" xfId="0" applyNumberFormat="1" applyFont="1" applyBorder="1" applyAlignment="1">
      <alignment horizontal="right" wrapText="1"/>
    </xf>
    <xf numFmtId="1" fontId="4" fillId="4" borderId="311" xfId="0" applyNumberFormat="1" applyFont="1" applyFill="1" applyBorder="1" applyProtection="1">
      <protection locked="0"/>
    </xf>
    <xf numFmtId="1" fontId="4" fillId="0" borderId="247" xfId="0" applyNumberFormat="1" applyFont="1" applyBorder="1" applyAlignment="1">
      <alignment horizontal="right" wrapText="1"/>
    </xf>
    <xf numFmtId="1" fontId="4" fillId="0" borderId="316" xfId="0" applyNumberFormat="1" applyFont="1" applyBorder="1" applyAlignment="1">
      <alignment horizontal="center" vertical="center" wrapText="1"/>
    </xf>
    <xf numFmtId="1" fontId="4" fillId="0" borderId="307" xfId="0" applyNumberFormat="1" applyFont="1" applyBorder="1" applyAlignment="1">
      <alignment horizontal="center" vertical="center" wrapText="1"/>
    </xf>
    <xf numFmtId="1" fontId="4" fillId="0" borderId="293" xfId="0" applyNumberFormat="1" applyFont="1" applyBorder="1" applyAlignment="1">
      <alignment horizontal="right" wrapText="1"/>
    </xf>
    <xf numFmtId="1" fontId="4" fillId="0" borderId="260" xfId="0" applyNumberFormat="1" applyFont="1" applyBorder="1" applyAlignment="1">
      <alignment horizontal="center" vertical="center"/>
    </xf>
    <xf numFmtId="1" fontId="4" fillId="0" borderId="314" xfId="0" applyNumberFormat="1" applyFont="1" applyBorder="1" applyAlignment="1">
      <alignment horizontal="center" vertical="center" wrapText="1"/>
    </xf>
    <xf numFmtId="1" fontId="4" fillId="8" borderId="311" xfId="0" applyNumberFormat="1" applyFont="1" applyFill="1" applyBorder="1" applyAlignment="1">
      <alignment vertical="center" wrapText="1"/>
    </xf>
    <xf numFmtId="1" fontId="4" fillId="8" borderId="242" xfId="0" applyNumberFormat="1" applyFont="1" applyFill="1" applyBorder="1" applyAlignment="1">
      <alignment horizontal="right" wrapText="1"/>
    </xf>
    <xf numFmtId="1" fontId="4" fillId="8" borderId="243" xfId="0" applyNumberFormat="1" applyFont="1" applyFill="1" applyBorder="1" applyAlignment="1">
      <alignment horizontal="right" wrapText="1"/>
    </xf>
    <xf numFmtId="1" fontId="4" fillId="8" borderId="296" xfId="0" applyNumberFormat="1" applyFont="1" applyFill="1" applyBorder="1" applyAlignment="1">
      <alignment horizontal="right"/>
    </xf>
    <xf numFmtId="1" fontId="4" fillId="0" borderId="306" xfId="0" applyNumberFormat="1" applyFont="1" applyBorder="1"/>
    <xf numFmtId="1" fontId="4" fillId="0" borderId="285" xfId="0" applyNumberFormat="1" applyFont="1" applyBorder="1"/>
    <xf numFmtId="1" fontId="4" fillId="0" borderId="304" xfId="0" applyNumberFormat="1" applyFont="1" applyBorder="1"/>
    <xf numFmtId="1" fontId="4" fillId="0" borderId="297" xfId="0" applyNumberFormat="1" applyFont="1" applyBorder="1"/>
    <xf numFmtId="1" fontId="4" fillId="0" borderId="297" xfId="0" applyNumberFormat="1" applyFont="1" applyBorder="1" applyAlignment="1">
      <alignment horizontal="center" vertical="center" wrapText="1"/>
    </xf>
    <xf numFmtId="1" fontId="4" fillId="0" borderId="311" xfId="0" applyNumberFormat="1" applyFont="1" applyBorder="1" applyAlignment="1">
      <alignment vertical="center" wrapText="1"/>
    </xf>
    <xf numFmtId="1" fontId="4" fillId="3" borderId="293" xfId="0" applyNumberFormat="1" applyFont="1" applyFill="1" applyBorder="1"/>
    <xf numFmtId="1" fontId="4" fillId="7" borderId="293" xfId="0" applyNumberFormat="1" applyFont="1" applyFill="1" applyBorder="1" applyAlignment="1">
      <alignment horizontal="right" wrapText="1"/>
    </xf>
    <xf numFmtId="1" fontId="4" fillId="7" borderId="292" xfId="0" applyNumberFormat="1" applyFont="1" applyFill="1" applyBorder="1" applyAlignment="1">
      <alignment horizontal="right" wrapText="1"/>
    </xf>
    <xf numFmtId="1" fontId="4" fillId="7" borderId="260" xfId="0" applyNumberFormat="1" applyFont="1" applyFill="1" applyBorder="1" applyAlignment="1">
      <alignment horizontal="right" wrapText="1"/>
    </xf>
    <xf numFmtId="1" fontId="4" fillId="7" borderId="50" xfId="0" applyNumberFormat="1" applyFont="1" applyFill="1" applyBorder="1" applyAlignment="1">
      <alignment horizontal="right" wrapText="1"/>
    </xf>
    <xf numFmtId="1" fontId="4" fillId="7" borderId="56" xfId="0" applyNumberFormat="1" applyFont="1" applyFill="1" applyBorder="1" applyAlignment="1">
      <alignment horizontal="right" wrapText="1"/>
    </xf>
    <xf numFmtId="1" fontId="4" fillId="12" borderId="27" xfId="0" applyNumberFormat="1" applyFont="1" applyFill="1" applyBorder="1"/>
    <xf numFmtId="1" fontId="4" fillId="0" borderId="285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42" xfId="0" applyNumberFormat="1" applyFont="1" applyBorder="1" applyAlignment="1">
      <alignment horizontal="center" vertical="center" wrapText="1"/>
    </xf>
    <xf numFmtId="1" fontId="4" fillId="0" borderId="20" xfId="0" applyNumberFormat="1" applyFont="1" applyBorder="1"/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131" xfId="0" applyNumberFormat="1" applyFont="1" applyBorder="1" applyAlignment="1">
      <alignment horizontal="center" vertical="center" wrapText="1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131" xfId="0" applyNumberFormat="1" applyFont="1" applyBorder="1" applyAlignment="1">
      <alignment horizontal="center" vertical="center"/>
    </xf>
    <xf numFmtId="1" fontId="4" fillId="0" borderId="236" xfId="0" applyNumberFormat="1" applyFont="1" applyBorder="1" applyAlignment="1">
      <alignment horizontal="center" vertical="center"/>
    </xf>
    <xf numFmtId="1" fontId="4" fillId="0" borderId="247" xfId="0" applyNumberFormat="1" applyFont="1" applyBorder="1" applyAlignment="1">
      <alignment horizontal="center" vertical="center" wrapText="1"/>
    </xf>
    <xf numFmtId="1" fontId="4" fillId="0" borderId="236" xfId="0" applyNumberFormat="1" applyFont="1" applyBorder="1" applyAlignment="1">
      <alignment horizontal="center" vertical="center" wrapText="1"/>
    </xf>
    <xf numFmtId="1" fontId="4" fillId="0" borderId="285" xfId="0" applyNumberFormat="1" applyFont="1" applyBorder="1" applyAlignment="1">
      <alignment horizontal="center" vertical="center" wrapText="1"/>
    </xf>
    <xf numFmtId="1" fontId="4" fillId="0" borderId="287" xfId="0" applyNumberFormat="1" applyFont="1" applyBorder="1" applyAlignment="1">
      <alignment horizontal="center" vertical="center" wrapText="1"/>
    </xf>
    <xf numFmtId="1" fontId="4" fillId="0" borderId="288" xfId="0" applyNumberFormat="1" applyFont="1" applyBorder="1" applyAlignment="1">
      <alignment horizontal="center" vertical="center" wrapText="1"/>
    </xf>
    <xf numFmtId="1" fontId="4" fillId="0" borderId="261" xfId="0" applyNumberFormat="1" applyFont="1" applyBorder="1"/>
    <xf numFmtId="1" fontId="4" fillId="0" borderId="236" xfId="0" applyNumberFormat="1" applyFont="1" applyBorder="1"/>
    <xf numFmtId="1" fontId="4" fillId="0" borderId="286" xfId="0" applyNumberFormat="1" applyFont="1" applyBorder="1" applyAlignment="1">
      <alignment horizontal="center" vertical="center" wrapText="1"/>
    </xf>
    <xf numFmtId="1" fontId="4" fillId="0" borderId="287" xfId="0" applyNumberFormat="1" applyFont="1" applyBorder="1" applyAlignment="1">
      <alignment horizontal="center" vertical="center"/>
    </xf>
    <xf numFmtId="1" fontId="4" fillId="0" borderId="297" xfId="0" applyNumberFormat="1" applyFont="1" applyBorder="1" applyAlignment="1">
      <alignment horizontal="center" vertical="center" wrapText="1"/>
    </xf>
    <xf numFmtId="1" fontId="4" fillId="0" borderId="297" xfId="0" applyNumberFormat="1" applyFont="1" applyBorder="1" applyAlignment="1">
      <alignment horizontal="center" vertical="center"/>
    </xf>
    <xf numFmtId="1" fontId="4" fillId="0" borderId="287" xfId="0" applyNumberFormat="1" applyFont="1" applyBorder="1" applyAlignment="1">
      <alignment wrapText="1"/>
    </xf>
    <xf numFmtId="1" fontId="4" fillId="0" borderId="227" xfId="0" applyNumberFormat="1" applyFont="1" applyBorder="1" applyAlignment="1">
      <alignment horizontal="center" vertical="center"/>
    </xf>
    <xf numFmtId="1" fontId="4" fillId="0" borderId="297" xfId="0" applyNumberFormat="1" applyFont="1" applyBorder="1" applyAlignment="1">
      <alignment wrapText="1"/>
    </xf>
    <xf numFmtId="1" fontId="4" fillId="0" borderId="314" xfId="0" applyNumberFormat="1" applyFont="1" applyBorder="1" applyAlignment="1">
      <alignment horizontal="center" vertical="center" wrapText="1"/>
    </xf>
    <xf numFmtId="1" fontId="4" fillId="0" borderId="297" xfId="0" applyNumberFormat="1" applyFont="1" applyBorder="1"/>
    <xf numFmtId="1" fontId="4" fillId="0" borderId="316" xfId="0" applyNumberFormat="1" applyFont="1" applyBorder="1" applyAlignment="1">
      <alignment horizontal="center" vertical="center" wrapText="1"/>
    </xf>
    <xf numFmtId="1" fontId="4" fillId="0" borderId="260" xfId="0" applyNumberFormat="1" applyFont="1" applyBorder="1" applyAlignment="1">
      <alignment horizontal="center" vertical="center"/>
    </xf>
    <xf numFmtId="1" fontId="4" fillId="0" borderId="324" xfId="0" applyNumberFormat="1" applyFont="1" applyBorder="1" applyAlignment="1">
      <alignment horizontal="center" vertical="center" wrapText="1"/>
    </xf>
    <xf numFmtId="1" fontId="4" fillId="0" borderId="325" xfId="0" applyNumberFormat="1" applyFont="1" applyBorder="1" applyAlignment="1">
      <alignment horizontal="center" vertical="center"/>
    </xf>
    <xf numFmtId="1" fontId="4" fillId="0" borderId="326" xfId="0" applyNumberFormat="1" applyFont="1" applyBorder="1" applyAlignment="1">
      <alignment horizontal="center" vertical="center" wrapText="1"/>
    </xf>
    <xf numFmtId="1" fontId="4" fillId="3" borderId="327" xfId="0" applyNumberFormat="1" applyFont="1" applyFill="1" applyBorder="1"/>
    <xf numFmtId="1" fontId="4" fillId="4" borderId="328" xfId="0" applyNumberFormat="1" applyFont="1" applyFill="1" applyBorder="1" applyProtection="1">
      <protection locked="0"/>
    </xf>
    <xf numFmtId="1" fontId="4" fillId="4" borderId="329" xfId="0" applyNumberFormat="1" applyFont="1" applyFill="1" applyBorder="1" applyProtection="1">
      <protection locked="0"/>
    </xf>
    <xf numFmtId="1" fontId="4" fillId="4" borderId="330" xfId="0" applyNumberFormat="1" applyFont="1" applyFill="1" applyBorder="1" applyProtection="1">
      <protection locked="0"/>
    </xf>
    <xf numFmtId="1" fontId="4" fillId="4" borderId="331" xfId="0" applyNumberFormat="1" applyFont="1" applyFill="1" applyBorder="1" applyProtection="1">
      <protection locked="0"/>
    </xf>
    <xf numFmtId="1" fontId="4" fillId="4" borderId="332" xfId="0" applyNumberFormat="1" applyFont="1" applyFill="1" applyBorder="1" applyProtection="1">
      <protection locked="0"/>
    </xf>
    <xf numFmtId="1" fontId="4" fillId="4" borderId="324" xfId="0" applyNumberFormat="1" applyFont="1" applyFill="1" applyBorder="1" applyProtection="1">
      <protection locked="0"/>
    </xf>
    <xf numFmtId="1" fontId="4" fillId="4" borderId="326" xfId="0" applyNumberFormat="1" applyFont="1" applyFill="1" applyBorder="1" applyProtection="1">
      <protection locked="0"/>
    </xf>
    <xf numFmtId="1" fontId="6" fillId="0" borderId="260" xfId="0" applyNumberFormat="1" applyFont="1" applyBorder="1"/>
    <xf numFmtId="1" fontId="6" fillId="0" borderId="305" xfId="0" applyNumberFormat="1" applyFont="1" applyBorder="1"/>
    <xf numFmtId="1" fontId="4" fillId="0" borderId="336" xfId="0" applyNumberFormat="1" applyFont="1" applyBorder="1" applyAlignment="1">
      <alignment horizontal="center" vertical="center"/>
    </xf>
    <xf numFmtId="1" fontId="4" fillId="0" borderId="337" xfId="0" applyNumberFormat="1" applyFont="1" applyBorder="1" applyAlignment="1">
      <alignment horizontal="center" vertical="center" wrapText="1"/>
    </xf>
    <xf numFmtId="1" fontId="4" fillId="0" borderId="338" xfId="0" applyNumberFormat="1" applyFont="1" applyBorder="1"/>
    <xf numFmtId="1" fontId="4" fillId="0" borderId="327" xfId="0" applyNumberFormat="1" applyFont="1" applyBorder="1"/>
    <xf numFmtId="1" fontId="4" fillId="7" borderId="339" xfId="0" applyNumberFormat="1" applyFont="1" applyFill="1" applyBorder="1"/>
    <xf numFmtId="1" fontId="4" fillId="7" borderId="329" xfId="0" applyNumberFormat="1" applyFont="1" applyFill="1" applyBorder="1"/>
    <xf numFmtId="1" fontId="4" fillId="7" borderId="331" xfId="0" applyNumberFormat="1" applyFont="1" applyFill="1" applyBorder="1"/>
    <xf numFmtId="1" fontId="4" fillId="4" borderId="335" xfId="0" applyNumberFormat="1" applyFont="1" applyFill="1" applyBorder="1" applyProtection="1">
      <protection locked="0"/>
    </xf>
    <xf numFmtId="1" fontId="4" fillId="0" borderId="335" xfId="0" applyNumberFormat="1" applyFont="1" applyBorder="1" applyAlignment="1" applyProtection="1">
      <alignment horizontal="left" wrapText="1"/>
      <protection hidden="1"/>
    </xf>
    <xf numFmtId="1" fontId="4" fillId="0" borderId="260" xfId="0" applyNumberFormat="1" applyFont="1" applyBorder="1"/>
    <xf numFmtId="1" fontId="8" fillId="0" borderId="327" xfId="0" applyNumberFormat="1" applyFont="1" applyBorder="1" applyAlignment="1" applyProtection="1">
      <alignment horizontal="left" wrapText="1"/>
      <protection hidden="1"/>
    </xf>
    <xf numFmtId="1" fontId="4" fillId="4" borderId="339" xfId="0" applyNumberFormat="1" applyFont="1" applyFill="1" applyBorder="1" applyProtection="1">
      <protection locked="0"/>
    </xf>
    <xf numFmtId="1" fontId="4" fillId="0" borderId="327" xfId="0" applyNumberFormat="1" applyFont="1" applyBorder="1" applyAlignment="1" applyProtection="1">
      <alignment horizontal="left" wrapText="1"/>
      <protection hidden="1"/>
    </xf>
    <xf numFmtId="1" fontId="4" fillId="0" borderId="285" xfId="0" applyNumberFormat="1" applyFont="1" applyBorder="1"/>
    <xf numFmtId="1" fontId="4" fillId="0" borderId="287" xfId="0" applyNumberFormat="1" applyFont="1" applyBorder="1"/>
    <xf numFmtId="1" fontId="4" fillId="0" borderId="336" xfId="0" applyNumberFormat="1" applyFont="1" applyBorder="1" applyAlignment="1">
      <alignment horizontal="center" vertical="center" wrapText="1"/>
    </xf>
    <xf numFmtId="1" fontId="8" fillId="0" borderId="287" xfId="0" applyNumberFormat="1" applyFont="1" applyBorder="1" applyAlignment="1">
      <alignment horizontal="center" vertical="center" wrapText="1"/>
    </xf>
    <xf numFmtId="1" fontId="8" fillId="0" borderId="297" xfId="0" applyNumberFormat="1" applyFont="1" applyBorder="1" applyAlignment="1">
      <alignment horizontal="center" vertical="center" wrapText="1"/>
    </xf>
    <xf numFmtId="1" fontId="4" fillId="0" borderId="334" xfId="0" applyNumberFormat="1" applyFont="1" applyBorder="1"/>
    <xf numFmtId="1" fontId="4" fillId="0" borderId="328" xfId="0" applyNumberFormat="1" applyFont="1" applyBorder="1"/>
    <xf numFmtId="1" fontId="4" fillId="0" borderId="332" xfId="0" applyNumberFormat="1" applyFont="1" applyBorder="1"/>
    <xf numFmtId="1" fontId="4" fillId="4" borderId="340" xfId="0" applyNumberFormat="1" applyFont="1" applyFill="1" applyBorder="1" applyProtection="1">
      <protection locked="0"/>
    </xf>
    <xf numFmtId="1" fontId="4" fillId="4" borderId="341" xfId="0" applyNumberFormat="1" applyFont="1" applyFill="1" applyBorder="1" applyProtection="1">
      <protection locked="0"/>
    </xf>
    <xf numFmtId="1" fontId="4" fillId="4" borderId="334" xfId="0" applyNumberFormat="1" applyFont="1" applyFill="1" applyBorder="1" applyProtection="1">
      <protection locked="0"/>
    </xf>
    <xf numFmtId="1" fontId="4" fillId="4" borderId="327" xfId="0" applyNumberFormat="1" applyFont="1" applyFill="1" applyBorder="1" applyProtection="1">
      <protection locked="0"/>
    </xf>
    <xf numFmtId="1" fontId="4" fillId="0" borderId="338" xfId="0" applyNumberFormat="1" applyFont="1" applyBorder="1" applyAlignment="1">
      <alignment horizontal="center" vertical="center" wrapText="1"/>
    </xf>
    <xf numFmtId="1" fontId="4" fillId="0" borderId="339" xfId="0" applyNumberFormat="1" applyFont="1" applyBorder="1"/>
    <xf numFmtId="1" fontId="4" fillId="0" borderId="314" xfId="0" applyNumberFormat="1" applyFont="1" applyBorder="1" applyAlignment="1">
      <alignment horizontal="center" vertical="center"/>
    </xf>
    <xf numFmtId="1" fontId="4" fillId="3" borderId="324" xfId="1" applyNumberFormat="1" applyFont="1" applyFill="1" applyBorder="1"/>
    <xf numFmtId="1" fontId="4" fillId="3" borderId="336" xfId="1" applyNumberFormat="1" applyFont="1" applyFill="1" applyBorder="1"/>
    <xf numFmtId="1" fontId="4" fillId="3" borderId="342" xfId="1" applyNumberFormat="1" applyFont="1" applyFill="1" applyBorder="1"/>
    <xf numFmtId="1" fontId="4" fillId="0" borderId="324" xfId="0" applyNumberFormat="1" applyFont="1" applyBorder="1"/>
    <xf numFmtId="1" fontId="4" fillId="3" borderId="328" xfId="1" applyNumberFormat="1" applyFont="1" applyFill="1" applyBorder="1"/>
    <xf numFmtId="1" fontId="4" fillId="3" borderId="329" xfId="1" applyNumberFormat="1" applyFont="1" applyFill="1" applyBorder="1"/>
    <xf numFmtId="1" fontId="4" fillId="3" borderId="343" xfId="1" applyNumberFormat="1" applyFont="1" applyFill="1" applyBorder="1"/>
    <xf numFmtId="1" fontId="4" fillId="4" borderId="344" xfId="0" applyNumberFormat="1" applyFont="1" applyFill="1" applyBorder="1" applyProtection="1">
      <protection locked="0"/>
    </xf>
    <xf numFmtId="1" fontId="3" fillId="3" borderId="345" xfId="0" applyNumberFormat="1" applyFont="1" applyFill="1" applyBorder="1"/>
    <xf numFmtId="1" fontId="4" fillId="0" borderId="333" xfId="0" applyNumberFormat="1" applyFont="1" applyBorder="1" applyAlignment="1">
      <alignment horizontal="center" vertical="center" wrapText="1"/>
    </xf>
    <xf numFmtId="1" fontId="4" fillId="0" borderId="336" xfId="0" applyNumberFormat="1" applyFont="1" applyBorder="1"/>
    <xf numFmtId="1" fontId="4" fillId="4" borderId="337" xfId="0" applyNumberFormat="1" applyFont="1" applyFill="1" applyBorder="1" applyProtection="1">
      <protection locked="0"/>
    </xf>
    <xf numFmtId="1" fontId="6" fillId="0" borderId="346" xfId="0" applyNumberFormat="1" applyFont="1" applyBorder="1"/>
    <xf numFmtId="1" fontId="4" fillId="0" borderId="347" xfId="0" applyNumberFormat="1" applyFont="1" applyBorder="1" applyAlignment="1">
      <alignment horizontal="center" vertical="center" wrapText="1"/>
    </xf>
    <xf numFmtId="1" fontId="4" fillId="0" borderId="348" xfId="0" applyNumberFormat="1" applyFont="1" applyBorder="1" applyAlignment="1">
      <alignment horizontal="center" vertical="center" wrapText="1"/>
    </xf>
    <xf numFmtId="1" fontId="4" fillId="0" borderId="357" xfId="0" applyNumberFormat="1" applyFont="1" applyBorder="1" applyAlignment="1">
      <alignment horizontal="center" vertical="center" wrapText="1"/>
    </xf>
    <xf numFmtId="1" fontId="4" fillId="0" borderId="355" xfId="0" applyNumberFormat="1" applyFont="1" applyBorder="1" applyAlignment="1">
      <alignment horizontal="center" vertical="center" wrapText="1"/>
    </xf>
    <xf numFmtId="1" fontId="4" fillId="0" borderId="358" xfId="0" applyNumberFormat="1" applyFont="1" applyBorder="1" applyAlignment="1">
      <alignment horizontal="center" vertical="center" wrapText="1"/>
    </xf>
    <xf numFmtId="1" fontId="4" fillId="0" borderId="359" xfId="0" applyNumberFormat="1" applyFont="1" applyBorder="1" applyAlignment="1">
      <alignment horizontal="center" vertical="center" wrapText="1"/>
    </xf>
    <xf numFmtId="1" fontId="4" fillId="0" borderId="357" xfId="0" applyNumberFormat="1" applyFont="1" applyBorder="1"/>
    <xf numFmtId="1" fontId="4" fillId="0" borderId="360" xfId="0" applyNumberFormat="1" applyFont="1" applyBorder="1"/>
    <xf numFmtId="1" fontId="4" fillId="4" borderId="361" xfId="0" applyNumberFormat="1" applyFont="1" applyFill="1" applyBorder="1" applyProtection="1">
      <protection locked="0"/>
    </xf>
    <xf numFmtId="1" fontId="4" fillId="4" borderId="362" xfId="0" applyNumberFormat="1" applyFont="1" applyFill="1" applyBorder="1" applyProtection="1">
      <protection locked="0"/>
    </xf>
    <xf numFmtId="1" fontId="4" fillId="0" borderId="308" xfId="0" applyNumberFormat="1" applyFont="1" applyBorder="1" applyAlignment="1">
      <alignment horizontal="center" vertical="center" wrapText="1"/>
    </xf>
    <xf numFmtId="1" fontId="4" fillId="0" borderId="329" xfId="0" applyNumberFormat="1" applyFont="1" applyBorder="1"/>
    <xf numFmtId="1" fontId="4" fillId="0" borderId="335" xfId="0" applyNumberFormat="1" applyFont="1" applyBorder="1"/>
    <xf numFmtId="1" fontId="4" fillId="0" borderId="228" xfId="0" applyNumberFormat="1" applyFont="1" applyBorder="1"/>
    <xf numFmtId="1" fontId="6" fillId="0" borderId="286" xfId="0" applyNumberFormat="1" applyFont="1" applyBorder="1"/>
    <xf numFmtId="1" fontId="6" fillId="0" borderId="365" xfId="0" applyNumberFormat="1" applyFont="1" applyBorder="1"/>
    <xf numFmtId="1" fontId="6" fillId="0" borderId="366" xfId="0" applyNumberFormat="1" applyFont="1" applyBorder="1"/>
    <xf numFmtId="1" fontId="4" fillId="0" borderId="351" xfId="0" applyNumberFormat="1" applyFont="1" applyBorder="1" applyAlignment="1">
      <alignment horizontal="center" vertical="center" wrapText="1"/>
    </xf>
    <xf numFmtId="1" fontId="4" fillId="0" borderId="367" xfId="0" applyNumberFormat="1" applyFont="1" applyBorder="1"/>
    <xf numFmtId="1" fontId="4" fillId="0" borderId="351" xfId="0" applyNumberFormat="1" applyFont="1" applyBorder="1"/>
    <xf numFmtId="1" fontId="4" fillId="0" borderId="363" xfId="0" applyNumberFormat="1" applyFont="1" applyBorder="1"/>
    <xf numFmtId="1" fontId="6" fillId="0" borderId="368" xfId="0" applyNumberFormat="1" applyFont="1" applyBorder="1"/>
    <xf numFmtId="1" fontId="4" fillId="0" borderId="370" xfId="0" applyNumberFormat="1" applyFont="1" applyBorder="1" applyAlignment="1">
      <alignment horizontal="center" vertical="center" wrapText="1"/>
    </xf>
    <xf numFmtId="1" fontId="4" fillId="0" borderId="371" xfId="0" applyNumberFormat="1" applyFont="1" applyBorder="1" applyAlignment="1">
      <alignment horizontal="center" vertical="center" wrapText="1"/>
    </xf>
    <xf numFmtId="1" fontId="4" fillId="0" borderId="372" xfId="0" applyNumberFormat="1" applyFont="1" applyBorder="1"/>
    <xf numFmtId="1" fontId="4" fillId="0" borderId="373" xfId="0" applyNumberFormat="1" applyFont="1" applyBorder="1" applyAlignment="1">
      <alignment horizontal="right" vertical="center" wrapText="1"/>
    </xf>
    <xf numFmtId="1" fontId="4" fillId="0" borderId="374" xfId="0" applyNumberFormat="1" applyFont="1" applyBorder="1" applyAlignment="1">
      <alignment horizontal="right"/>
    </xf>
    <xf numFmtId="1" fontId="4" fillId="0" borderId="375" xfId="0" applyNumberFormat="1" applyFont="1" applyBorder="1" applyAlignment="1">
      <alignment horizontal="right"/>
    </xf>
    <xf numFmtId="1" fontId="4" fillId="4" borderId="373" xfId="0" applyNumberFormat="1" applyFont="1" applyFill="1" applyBorder="1" applyProtection="1">
      <protection locked="0"/>
    </xf>
    <xf numFmtId="1" fontId="4" fillId="4" borderId="375" xfId="0" applyNumberFormat="1" applyFont="1" applyFill="1" applyBorder="1" applyProtection="1">
      <protection locked="0"/>
    </xf>
    <xf numFmtId="1" fontId="4" fillId="4" borderId="376" xfId="0" applyNumberFormat="1" applyFont="1" applyFill="1" applyBorder="1" applyProtection="1">
      <protection locked="0"/>
    </xf>
    <xf numFmtId="1" fontId="4" fillId="4" borderId="377" xfId="0" applyNumberFormat="1" applyFont="1" applyFill="1" applyBorder="1" applyProtection="1">
      <protection locked="0"/>
    </xf>
    <xf numFmtId="1" fontId="4" fillId="4" borderId="374" xfId="0" applyNumberFormat="1" applyFont="1" applyFill="1" applyBorder="1" applyProtection="1">
      <protection locked="0"/>
    </xf>
    <xf numFmtId="1" fontId="4" fillId="4" borderId="378" xfId="0" applyNumberFormat="1" applyFont="1" applyFill="1" applyBorder="1" applyProtection="1">
      <protection locked="0"/>
    </xf>
    <xf numFmtId="1" fontId="4" fillId="0" borderId="324" xfId="0" applyNumberFormat="1" applyFont="1" applyBorder="1" applyAlignment="1">
      <alignment horizontal="right"/>
    </xf>
    <xf numFmtId="1" fontId="4" fillId="0" borderId="370" xfId="0" applyNumberFormat="1" applyFont="1" applyBorder="1" applyAlignment="1">
      <alignment horizontal="right"/>
    </xf>
    <xf numFmtId="1" fontId="4" fillId="0" borderId="371" xfId="0" applyNumberFormat="1" applyFont="1" applyBorder="1" applyAlignment="1">
      <alignment horizontal="right"/>
    </xf>
    <xf numFmtId="1" fontId="4" fillId="0" borderId="373" xfId="0" applyNumberFormat="1" applyFont="1" applyBorder="1"/>
    <xf numFmtId="1" fontId="4" fillId="0" borderId="374" xfId="0" applyNumberFormat="1" applyFont="1" applyBorder="1"/>
    <xf numFmtId="1" fontId="4" fillId="0" borderId="375" xfId="0" applyNumberFormat="1" applyFont="1" applyBorder="1"/>
    <xf numFmtId="1" fontId="4" fillId="4" borderId="379" xfId="0" applyNumberFormat="1" applyFont="1" applyFill="1" applyBorder="1" applyProtection="1">
      <protection locked="0"/>
    </xf>
    <xf numFmtId="1" fontId="4" fillId="0" borderId="324" xfId="0" applyNumberFormat="1" applyFont="1" applyBorder="1" applyAlignment="1">
      <alignment horizontal="center" vertical="center"/>
    </xf>
    <xf numFmtId="1" fontId="4" fillId="0" borderId="370" xfId="0" applyNumberFormat="1" applyFont="1" applyBorder="1" applyAlignment="1">
      <alignment horizontal="center" vertical="center"/>
    </xf>
    <xf numFmtId="1" fontId="4" fillId="0" borderId="324" xfId="0" applyNumberFormat="1" applyFont="1" applyBorder="1" applyAlignment="1">
      <alignment wrapText="1"/>
    </xf>
    <xf numFmtId="1" fontId="4" fillId="0" borderId="370" xfId="0" applyNumberFormat="1" applyFont="1" applyBorder="1" applyAlignment="1">
      <alignment wrapText="1"/>
    </xf>
    <xf numFmtId="1" fontId="4" fillId="4" borderId="381" xfId="0" applyNumberFormat="1" applyFont="1" applyFill="1" applyBorder="1" applyProtection="1">
      <protection locked="0"/>
    </xf>
    <xf numFmtId="1" fontId="4" fillId="4" borderId="382" xfId="0" applyNumberFormat="1" applyFont="1" applyFill="1" applyBorder="1" applyProtection="1">
      <protection locked="0"/>
    </xf>
    <xf numFmtId="1" fontId="4" fillId="0" borderId="375" xfId="0" applyNumberFormat="1" applyFont="1" applyBorder="1" applyAlignment="1">
      <alignment wrapText="1"/>
    </xf>
    <xf numFmtId="1" fontId="4" fillId="0" borderId="373" xfId="0" applyNumberFormat="1" applyFont="1" applyBorder="1" applyAlignment="1">
      <alignment wrapText="1"/>
    </xf>
    <xf numFmtId="1" fontId="4" fillId="0" borderId="374" xfId="0" applyNumberFormat="1" applyFont="1" applyBorder="1" applyAlignment="1">
      <alignment wrapText="1"/>
    </xf>
    <xf numFmtId="1" fontId="4" fillId="4" borderId="380" xfId="0" applyNumberFormat="1" applyFont="1" applyFill="1" applyBorder="1" applyProtection="1">
      <protection locked="0"/>
    </xf>
    <xf numFmtId="1" fontId="4" fillId="4" borderId="372" xfId="0" applyNumberFormat="1" applyFont="1" applyFill="1" applyBorder="1" applyProtection="1">
      <protection locked="0"/>
    </xf>
    <xf numFmtId="1" fontId="4" fillId="4" borderId="383" xfId="0" applyNumberFormat="1" applyFont="1" applyFill="1" applyBorder="1" applyProtection="1">
      <protection locked="0"/>
    </xf>
    <xf numFmtId="1" fontId="4" fillId="7" borderId="373" xfId="0" applyNumberFormat="1" applyFont="1" applyFill="1" applyBorder="1"/>
    <xf numFmtId="1" fontId="4" fillId="7" borderId="375" xfId="0" applyNumberFormat="1" applyFont="1" applyFill="1" applyBorder="1"/>
    <xf numFmtId="1" fontId="4" fillId="0" borderId="319" xfId="0" applyNumberFormat="1" applyFont="1" applyBorder="1" applyAlignment="1">
      <alignment wrapText="1"/>
    </xf>
    <xf numFmtId="1" fontId="4" fillId="7" borderId="319" xfId="0" applyNumberFormat="1" applyFont="1" applyFill="1" applyBorder="1"/>
    <xf numFmtId="1" fontId="4" fillId="0" borderId="370" xfId="0" applyNumberFormat="1" applyFont="1" applyBorder="1"/>
    <xf numFmtId="1" fontId="4" fillId="0" borderId="376" xfId="0" applyNumberFormat="1" applyFont="1" applyBorder="1" applyAlignment="1">
      <alignment wrapText="1"/>
    </xf>
    <xf numFmtId="1" fontId="4" fillId="9" borderId="305" xfId="0" applyNumberFormat="1" applyFont="1" applyFill="1" applyBorder="1"/>
    <xf numFmtId="1" fontId="4" fillId="9" borderId="260" xfId="0" applyNumberFormat="1" applyFont="1" applyFill="1" applyBorder="1"/>
    <xf numFmtId="1" fontId="4" fillId="0" borderId="372" xfId="0" applyNumberFormat="1" applyFont="1" applyBorder="1" applyAlignment="1">
      <alignment wrapText="1"/>
    </xf>
    <xf numFmtId="1" fontId="4" fillId="4" borderId="384" xfId="0" applyNumberFormat="1" applyFont="1" applyFill="1" applyBorder="1" applyProtection="1">
      <protection locked="0"/>
    </xf>
    <xf numFmtId="1" fontId="4" fillId="9" borderId="228" xfId="0" applyNumberFormat="1" applyFont="1" applyFill="1" applyBorder="1"/>
    <xf numFmtId="1" fontId="4" fillId="0" borderId="383" xfId="0" applyNumberFormat="1" applyFont="1" applyBorder="1" applyAlignment="1">
      <alignment wrapText="1"/>
    </xf>
    <xf numFmtId="1" fontId="6" fillId="4" borderId="324" xfId="0" applyNumberFormat="1" applyFont="1" applyFill="1" applyBorder="1" applyProtection="1">
      <protection locked="0"/>
    </xf>
    <xf numFmtId="1" fontId="4" fillId="0" borderId="324" xfId="0" applyNumberFormat="1" applyFont="1" applyBorder="1" applyAlignment="1" applyProtection="1">
      <alignment horizontal="center" vertical="center"/>
      <protection hidden="1"/>
    </xf>
    <xf numFmtId="1" fontId="4" fillId="0" borderId="360" xfId="0" applyNumberFormat="1" applyFont="1" applyBorder="1" applyAlignment="1">
      <alignment horizontal="center" vertical="center" wrapText="1"/>
    </xf>
    <xf numFmtId="1" fontId="4" fillId="0" borderId="386" xfId="0" applyNumberFormat="1" applyFont="1" applyBorder="1" applyAlignment="1">
      <alignment horizontal="center" vertical="center" wrapText="1"/>
    </xf>
    <xf numFmtId="1" fontId="4" fillId="0" borderId="357" xfId="0" applyNumberFormat="1" applyFont="1" applyBorder="1" applyAlignment="1">
      <alignment wrapText="1"/>
    </xf>
    <xf numFmtId="1" fontId="4" fillId="0" borderId="336" xfId="0" applyNumberFormat="1" applyFont="1" applyBorder="1" applyAlignment="1">
      <alignment wrapText="1"/>
    </xf>
    <xf numFmtId="1" fontId="4" fillId="0" borderId="360" xfId="0" applyNumberFormat="1" applyFont="1" applyBorder="1" applyAlignment="1">
      <alignment wrapText="1"/>
    </xf>
    <xf numFmtId="1" fontId="4" fillId="0" borderId="386" xfId="0" applyNumberFormat="1" applyFont="1" applyBorder="1" applyAlignment="1">
      <alignment wrapText="1"/>
    </xf>
    <xf numFmtId="1" fontId="4" fillId="0" borderId="387" xfId="0" applyNumberFormat="1" applyFont="1" applyBorder="1" applyAlignment="1">
      <alignment horizontal="center" vertical="center" wrapText="1"/>
    </xf>
    <xf numFmtId="1" fontId="4" fillId="0" borderId="335" xfId="0" applyNumberFormat="1" applyFont="1" applyBorder="1" applyAlignment="1">
      <alignment wrapText="1"/>
    </xf>
    <xf numFmtId="1" fontId="4" fillId="7" borderId="367" xfId="0" applyNumberFormat="1" applyFont="1" applyFill="1" applyBorder="1"/>
    <xf numFmtId="1" fontId="4" fillId="7" borderId="334" xfId="0" applyNumberFormat="1" applyFont="1" applyFill="1" applyBorder="1"/>
    <xf numFmtId="1" fontId="4" fillId="7" borderId="340" xfId="0" applyNumberFormat="1" applyFont="1" applyFill="1" applyBorder="1"/>
    <xf numFmtId="1" fontId="4" fillId="7" borderId="328" xfId="0" applyNumberFormat="1" applyFont="1" applyFill="1" applyBorder="1"/>
    <xf numFmtId="1" fontId="4" fillId="7" borderId="341" xfId="0" applyNumberFormat="1" applyFont="1" applyFill="1" applyBorder="1"/>
    <xf numFmtId="1" fontId="4" fillId="4" borderId="357" xfId="0" applyNumberFormat="1" applyFont="1" applyFill="1" applyBorder="1" applyProtection="1">
      <protection locked="0"/>
    </xf>
    <xf numFmtId="1" fontId="3" fillId="0" borderId="388" xfId="0" applyNumberFormat="1" applyFont="1" applyBorder="1"/>
    <xf numFmtId="1" fontId="6" fillId="0" borderId="389" xfId="0" applyNumberFormat="1" applyFont="1" applyBorder="1"/>
    <xf numFmtId="1" fontId="4" fillId="0" borderId="327" xfId="0" applyNumberFormat="1" applyFont="1" applyBorder="1" applyAlignment="1">
      <alignment wrapText="1"/>
    </xf>
    <xf numFmtId="1" fontId="4" fillId="0" borderId="339" xfId="0" applyNumberFormat="1" applyFont="1" applyBorder="1" applyAlignment="1">
      <alignment horizontal="right" wrapText="1"/>
    </xf>
    <xf numFmtId="1" fontId="4" fillId="0" borderId="335" xfId="0" applyNumberFormat="1" applyFont="1" applyBorder="1" applyAlignment="1">
      <alignment horizontal="right"/>
    </xf>
    <xf numFmtId="1" fontId="4" fillId="4" borderId="367" xfId="0" applyNumberFormat="1" applyFont="1" applyFill="1" applyBorder="1" applyProtection="1">
      <protection locked="0"/>
    </xf>
    <xf numFmtId="1" fontId="4" fillId="9" borderId="297" xfId="0" applyNumberFormat="1" applyFont="1" applyFill="1" applyBorder="1"/>
    <xf numFmtId="1" fontId="8" fillId="4" borderId="361" xfId="4" applyNumberFormat="1" applyFont="1" applyFill="1" applyBorder="1" applyProtection="1">
      <protection locked="0"/>
    </xf>
    <xf numFmtId="1" fontId="4" fillId="0" borderId="357" xfId="0" applyNumberFormat="1" applyFont="1" applyBorder="1" applyAlignment="1">
      <alignment horizontal="center" vertical="center"/>
    </xf>
    <xf numFmtId="1" fontId="4" fillId="0" borderId="327" xfId="0" applyNumberFormat="1" applyFont="1" applyBorder="1" applyAlignment="1">
      <alignment horizontal="right" wrapText="1"/>
    </xf>
    <xf numFmtId="1" fontId="4" fillId="8" borderId="334" xfId="0" applyNumberFormat="1" applyFont="1" applyFill="1" applyBorder="1" applyAlignment="1">
      <alignment vertical="center" wrapText="1"/>
    </xf>
    <xf numFmtId="1" fontId="4" fillId="8" borderId="328" xfId="0" applyNumberFormat="1" applyFont="1" applyFill="1" applyBorder="1" applyAlignment="1">
      <alignment horizontal="right" wrapText="1"/>
    </xf>
    <xf numFmtId="1" fontId="4" fillId="8" borderId="367" xfId="0" applyNumberFormat="1" applyFont="1" applyFill="1" applyBorder="1" applyAlignment="1">
      <alignment horizontal="right" wrapText="1"/>
    </xf>
    <xf numFmtId="1" fontId="4" fillId="8" borderId="335" xfId="0" applyNumberFormat="1" applyFont="1" applyFill="1" applyBorder="1" applyAlignment="1">
      <alignment horizontal="right"/>
    </xf>
    <xf numFmtId="1" fontId="4" fillId="4" borderId="390" xfId="0" applyNumberFormat="1" applyFont="1" applyFill="1" applyBorder="1" applyProtection="1">
      <protection locked="0"/>
    </xf>
    <xf numFmtId="1" fontId="4" fillId="0" borderId="357" xfId="0" applyNumberFormat="1" applyFont="1" applyBorder="1" applyAlignment="1">
      <alignment horizontal="right"/>
    </xf>
    <xf numFmtId="1" fontId="4" fillId="0" borderId="336" xfId="0" applyNumberFormat="1" applyFont="1" applyBorder="1" applyAlignment="1">
      <alignment horizontal="right"/>
    </xf>
    <xf numFmtId="1" fontId="4" fillId="0" borderId="386" xfId="0" applyNumberFormat="1" applyFont="1" applyBorder="1"/>
    <xf numFmtId="1" fontId="4" fillId="0" borderId="334" xfId="0" applyNumberFormat="1" applyFont="1" applyBorder="1" applyAlignment="1">
      <alignment vertical="center" wrapText="1"/>
    </xf>
    <xf numFmtId="1" fontId="4" fillId="7" borderId="327" xfId="0" applyNumberFormat="1" applyFont="1" applyFill="1" applyBorder="1" applyAlignment="1">
      <alignment horizontal="right" wrapText="1"/>
    </xf>
    <xf numFmtId="1" fontId="4" fillId="12" borderId="327" xfId="0" applyNumberFormat="1" applyFont="1" applyFill="1" applyBorder="1"/>
    <xf numFmtId="1" fontId="4" fillId="0" borderId="131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110" xfId="0" applyNumberFormat="1" applyFont="1" applyBorder="1" applyAlignment="1">
      <alignment horizontal="center" vertical="center"/>
    </xf>
    <xf numFmtId="1" fontId="4" fillId="0" borderId="191" xfId="0" applyNumberFormat="1" applyFont="1" applyBorder="1" applyAlignment="1">
      <alignment horizontal="center" vertical="center" wrapText="1"/>
    </xf>
    <xf numFmtId="1" fontId="4" fillId="0" borderId="131" xfId="0" applyNumberFormat="1" applyFont="1" applyBorder="1" applyAlignment="1">
      <alignment horizontal="center" vertical="center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20" xfId="0" applyNumberFormat="1" applyFont="1" applyBorder="1"/>
    <xf numFmtId="1" fontId="4" fillId="0" borderId="236" xfId="0" applyNumberFormat="1" applyFont="1" applyBorder="1" applyAlignment="1">
      <alignment horizontal="center" vertical="center" wrapText="1"/>
    </xf>
    <xf numFmtId="1" fontId="4" fillId="0" borderId="227" xfId="0" applyNumberFormat="1" applyFont="1" applyBorder="1" applyAlignment="1">
      <alignment horizontal="center" vertical="center"/>
    </xf>
    <xf numFmtId="1" fontId="4" fillId="0" borderId="236" xfId="0" applyNumberFormat="1" applyFont="1" applyBorder="1" applyAlignment="1">
      <alignment horizontal="center" vertical="center"/>
    </xf>
    <xf numFmtId="1" fontId="4" fillId="0" borderId="247" xfId="0" applyNumberFormat="1" applyFont="1" applyBorder="1" applyAlignment="1">
      <alignment horizontal="center" vertical="center" wrapText="1"/>
    </xf>
    <xf numFmtId="1" fontId="4" fillId="0" borderId="236" xfId="0" applyNumberFormat="1" applyFont="1" applyBorder="1"/>
    <xf numFmtId="1" fontId="4" fillId="0" borderId="220" xfId="0" applyNumberFormat="1" applyFont="1" applyBorder="1" applyAlignment="1">
      <alignment horizontal="center" vertical="center" wrapText="1"/>
    </xf>
    <xf numFmtId="1" fontId="4" fillId="0" borderId="219" xfId="0" applyNumberFormat="1" applyFont="1" applyBorder="1" applyAlignment="1">
      <alignment horizontal="center" vertical="center" wrapText="1"/>
    </xf>
    <xf numFmtId="1" fontId="4" fillId="0" borderId="225" xfId="0" applyNumberFormat="1" applyFont="1" applyBorder="1" applyAlignment="1">
      <alignment horizontal="center" vertical="center" wrapText="1"/>
    </xf>
    <xf numFmtId="1" fontId="4" fillId="0" borderId="395" xfId="0" applyNumberFormat="1" applyFont="1" applyBorder="1" applyAlignment="1">
      <alignment horizontal="center" vertical="center" wrapText="1"/>
    </xf>
    <xf numFmtId="1" fontId="4" fillId="3" borderId="372" xfId="0" applyNumberFormat="1" applyFont="1" applyFill="1" applyBorder="1"/>
    <xf numFmtId="1" fontId="4" fillId="4" borderId="396" xfId="0" applyNumberFormat="1" applyFont="1" applyFill="1" applyBorder="1" applyProtection="1">
      <protection locked="0"/>
    </xf>
    <xf numFmtId="1" fontId="4" fillId="4" borderId="397" xfId="0" applyNumberFormat="1" applyFont="1" applyFill="1" applyBorder="1" applyProtection="1">
      <protection locked="0"/>
    </xf>
    <xf numFmtId="1" fontId="4" fillId="4" borderId="398" xfId="0" applyNumberFormat="1" applyFont="1" applyFill="1" applyBorder="1" applyProtection="1">
      <protection locked="0"/>
    </xf>
    <xf numFmtId="1" fontId="4" fillId="4" borderId="399" xfId="0" applyNumberFormat="1" applyFont="1" applyFill="1" applyBorder="1" applyProtection="1">
      <protection locked="0"/>
    </xf>
    <xf numFmtId="1" fontId="4" fillId="4" borderId="395" xfId="0" applyNumberFormat="1" applyFont="1" applyFill="1" applyBorder="1" applyProtection="1">
      <protection locked="0"/>
    </xf>
    <xf numFmtId="1" fontId="4" fillId="4" borderId="386" xfId="0" applyNumberFormat="1" applyFont="1" applyFill="1" applyBorder="1" applyProtection="1">
      <protection locked="0"/>
    </xf>
    <xf numFmtId="1" fontId="4" fillId="4" borderId="403" xfId="0" applyNumberFormat="1" applyFont="1" applyFill="1" applyBorder="1" applyProtection="1">
      <protection locked="0"/>
    </xf>
    <xf numFmtId="1" fontId="4" fillId="4" borderId="402" xfId="0" applyNumberFormat="1" applyFont="1" applyFill="1" applyBorder="1" applyProtection="1">
      <protection locked="0"/>
    </xf>
    <xf numFmtId="1" fontId="4" fillId="0" borderId="403" xfId="0" applyNumberFormat="1" applyFont="1" applyBorder="1" applyAlignment="1">
      <alignment horizontal="center" vertical="center"/>
    </xf>
    <xf numFmtId="1" fontId="4" fillId="0" borderId="404" xfId="0" applyNumberFormat="1" applyFont="1" applyBorder="1"/>
    <xf numFmtId="1" fontId="4" fillId="0" borderId="405" xfId="0" applyNumberFormat="1" applyFont="1" applyBorder="1"/>
    <xf numFmtId="1" fontId="4" fillId="0" borderId="402" xfId="0" applyNumberFormat="1" applyFont="1" applyBorder="1"/>
    <xf numFmtId="1" fontId="4" fillId="4" borderId="406" xfId="0" applyNumberFormat="1" applyFont="1" applyFill="1" applyBorder="1" applyProtection="1">
      <protection locked="0"/>
    </xf>
    <xf numFmtId="1" fontId="4" fillId="7" borderId="407" xfId="0" applyNumberFormat="1" applyFont="1" applyFill="1" applyBorder="1"/>
    <xf numFmtId="1" fontId="4" fillId="7" borderId="396" xfId="0" applyNumberFormat="1" applyFont="1" applyFill="1" applyBorder="1"/>
    <xf numFmtId="1" fontId="4" fillId="7" borderId="398" xfId="0" applyNumberFormat="1" applyFont="1" applyFill="1" applyBorder="1"/>
    <xf numFmtId="1" fontId="4" fillId="4" borderId="408" xfId="0" applyNumberFormat="1" applyFont="1" applyFill="1" applyBorder="1" applyProtection="1">
      <protection locked="0"/>
    </xf>
    <xf numFmtId="1" fontId="4" fillId="0" borderId="408" xfId="0" applyNumberFormat="1" applyFont="1" applyBorder="1" applyAlignment="1" applyProtection="1">
      <alignment horizontal="left" wrapText="1"/>
      <protection hidden="1"/>
    </xf>
    <xf numFmtId="1" fontId="4" fillId="0" borderId="409" xfId="0" applyNumberFormat="1" applyFont="1" applyBorder="1"/>
    <xf numFmtId="1" fontId="4" fillId="0" borderId="394" xfId="0" applyNumberFormat="1" applyFont="1" applyBorder="1"/>
    <xf numFmtId="1" fontId="8" fillId="0" borderId="409" xfId="0" applyNumberFormat="1" applyFont="1" applyBorder="1" applyAlignment="1" applyProtection="1">
      <alignment horizontal="left" wrapText="1"/>
      <protection hidden="1"/>
    </xf>
    <xf numFmtId="1" fontId="4" fillId="4" borderId="407" xfId="0" applyNumberFormat="1" applyFont="1" applyFill="1" applyBorder="1" applyProtection="1">
      <protection locked="0"/>
    </xf>
    <xf numFmtId="1" fontId="4" fillId="0" borderId="409" xfId="0" applyNumberFormat="1" applyFont="1" applyBorder="1" applyAlignment="1" applyProtection="1">
      <alignment horizontal="left" wrapText="1"/>
      <protection hidden="1"/>
    </xf>
    <xf numFmtId="1" fontId="4" fillId="0" borderId="394" xfId="0" applyNumberFormat="1" applyFont="1" applyBorder="1" applyAlignment="1" applyProtection="1">
      <alignment horizontal="left" wrapText="1"/>
      <protection hidden="1"/>
    </xf>
    <xf numFmtId="1" fontId="4" fillId="0" borderId="410" xfId="0" applyNumberFormat="1" applyFont="1" applyBorder="1" applyAlignment="1">
      <alignment horizontal="center" vertical="center"/>
    </xf>
    <xf numFmtId="1" fontId="4" fillId="0" borderId="411" xfId="0" applyNumberFormat="1" applyFont="1" applyBorder="1" applyAlignment="1">
      <alignment horizontal="center" vertical="center" wrapText="1"/>
    </xf>
    <xf numFmtId="1" fontId="4" fillId="0" borderId="404" xfId="0" applyNumberFormat="1" applyFont="1" applyBorder="1" applyAlignment="1">
      <alignment horizontal="center" vertical="center" wrapText="1"/>
    </xf>
    <xf numFmtId="1" fontId="4" fillId="0" borderId="391" xfId="0" applyNumberFormat="1" applyFont="1" applyBorder="1"/>
    <xf numFmtId="1" fontId="4" fillId="4" borderId="404" xfId="0" applyNumberFormat="1" applyFont="1" applyFill="1" applyBorder="1" applyProtection="1">
      <protection locked="0"/>
    </xf>
    <xf numFmtId="1" fontId="4" fillId="0" borderId="410" xfId="0" applyNumberFormat="1" applyFont="1" applyBorder="1" applyAlignment="1">
      <alignment horizontal="center" vertical="center" wrapText="1"/>
    </xf>
    <xf numFmtId="1" fontId="4" fillId="0" borderId="402" xfId="0" applyNumberFormat="1" applyFont="1" applyBorder="1" applyAlignment="1">
      <alignment horizontal="center" vertical="center" wrapText="1"/>
    </xf>
    <xf numFmtId="1" fontId="4" fillId="0" borderId="392" xfId="0" applyNumberFormat="1" applyFont="1" applyBorder="1" applyAlignment="1">
      <alignment horizontal="center" vertical="center" wrapText="1"/>
    </xf>
    <xf numFmtId="1" fontId="4" fillId="0" borderId="393" xfId="0" applyNumberFormat="1" applyFont="1" applyBorder="1" applyAlignment="1">
      <alignment horizontal="center" vertical="center" wrapText="1"/>
    </xf>
    <xf numFmtId="1" fontId="8" fillId="0" borderId="402" xfId="0" applyNumberFormat="1" applyFont="1" applyBorder="1" applyAlignment="1">
      <alignment horizontal="center" vertical="center" wrapText="1"/>
    </xf>
    <xf numFmtId="1" fontId="8" fillId="0" borderId="404" xfId="0" applyNumberFormat="1" applyFont="1" applyBorder="1" applyAlignment="1">
      <alignment horizontal="center" vertical="center" wrapText="1"/>
    </xf>
    <xf numFmtId="1" fontId="4" fillId="0" borderId="412" xfId="0" applyNumberFormat="1" applyFont="1" applyBorder="1"/>
    <xf numFmtId="1" fontId="4" fillId="0" borderId="406" xfId="0" applyNumberFormat="1" applyFont="1" applyBorder="1"/>
    <xf numFmtId="1" fontId="4" fillId="0" borderId="399" xfId="0" applyNumberFormat="1" applyFont="1" applyBorder="1"/>
    <xf numFmtId="1" fontId="4" fillId="4" borderId="414" xfId="0" applyNumberFormat="1" applyFont="1" applyFill="1" applyBorder="1" applyProtection="1">
      <protection locked="0"/>
    </xf>
    <xf numFmtId="1" fontId="4" fillId="4" borderId="415" xfId="0" applyNumberFormat="1" applyFont="1" applyFill="1" applyBorder="1" applyProtection="1">
      <protection locked="0"/>
    </xf>
    <xf numFmtId="1" fontId="4" fillId="4" borderId="412" xfId="0" applyNumberFormat="1" applyFont="1" applyFill="1" applyBorder="1" applyProtection="1">
      <protection locked="0"/>
    </xf>
    <xf numFmtId="1" fontId="4" fillId="4" borderId="409" xfId="0" applyNumberFormat="1" applyFont="1" applyFill="1" applyBorder="1" applyProtection="1">
      <protection locked="0"/>
    </xf>
    <xf numFmtId="1" fontId="4" fillId="9" borderId="394" xfId="0" applyNumberFormat="1" applyFont="1" applyFill="1" applyBorder="1"/>
    <xf numFmtId="1" fontId="4" fillId="0" borderId="401" xfId="0" applyNumberFormat="1" applyFont="1" applyBorder="1" applyAlignment="1">
      <alignment horizontal="center" vertical="center" wrapText="1"/>
    </xf>
    <xf numFmtId="1" fontId="4" fillId="0" borderId="405" xfId="0" applyNumberFormat="1" applyFont="1" applyBorder="1" applyAlignment="1">
      <alignment horizontal="center" vertical="center" wrapText="1"/>
    </xf>
    <xf numFmtId="1" fontId="4" fillId="0" borderId="391" xfId="0" applyNumberFormat="1" applyFont="1" applyBorder="1" applyAlignment="1">
      <alignment horizontal="center" vertical="center" wrapText="1"/>
    </xf>
    <xf numFmtId="1" fontId="4" fillId="0" borderId="407" xfId="0" applyNumberFormat="1" applyFont="1" applyBorder="1"/>
    <xf numFmtId="1" fontId="4" fillId="0" borderId="358" xfId="0" applyNumberFormat="1" applyFont="1" applyBorder="1" applyAlignment="1">
      <alignment horizontal="center" vertical="center"/>
    </xf>
    <xf numFmtId="1" fontId="4" fillId="3" borderId="395" xfId="1" applyNumberFormat="1" applyFont="1" applyFill="1" applyBorder="1"/>
    <xf numFmtId="1" fontId="4" fillId="3" borderId="410" xfId="1" applyNumberFormat="1" applyFont="1" applyFill="1" applyBorder="1"/>
    <xf numFmtId="1" fontId="4" fillId="3" borderId="416" xfId="1" applyNumberFormat="1" applyFont="1" applyFill="1" applyBorder="1"/>
    <xf numFmtId="1" fontId="4" fillId="0" borderId="395" xfId="0" applyNumberFormat="1" applyFont="1" applyBorder="1"/>
    <xf numFmtId="1" fontId="4" fillId="3" borderId="406" xfId="1" applyNumberFormat="1" applyFont="1" applyFill="1" applyBorder="1"/>
    <xf numFmtId="1" fontId="4" fillId="3" borderId="396" xfId="1" applyNumberFormat="1" applyFont="1" applyFill="1" applyBorder="1"/>
    <xf numFmtId="1" fontId="4" fillId="3" borderId="417" xfId="1" applyNumberFormat="1" applyFont="1" applyFill="1" applyBorder="1"/>
    <xf numFmtId="1" fontId="4" fillId="0" borderId="413" xfId="0" applyNumberFormat="1" applyFont="1" applyBorder="1" applyAlignment="1">
      <alignment horizontal="center" vertical="center" wrapText="1"/>
    </xf>
    <xf numFmtId="1" fontId="4" fillId="0" borderId="400" xfId="0" applyNumberFormat="1" applyFont="1" applyBorder="1" applyAlignment="1">
      <alignment horizontal="center" vertical="center" wrapText="1"/>
    </xf>
    <xf numFmtId="1" fontId="4" fillId="0" borderId="410" xfId="0" applyNumberFormat="1" applyFont="1" applyBorder="1"/>
    <xf numFmtId="1" fontId="4" fillId="4" borderId="411" xfId="0" applyNumberFormat="1" applyFont="1" applyFill="1" applyBorder="1" applyProtection="1">
      <protection locked="0"/>
    </xf>
    <xf numFmtId="1" fontId="4" fillId="4" borderId="392" xfId="0" applyNumberFormat="1" applyFont="1" applyFill="1" applyBorder="1" applyProtection="1">
      <protection locked="0"/>
    </xf>
    <xf numFmtId="1" fontId="6" fillId="0" borderId="418" xfId="0" applyNumberFormat="1" applyFont="1" applyBorder="1"/>
    <xf numFmtId="1" fontId="4" fillId="0" borderId="429" xfId="0" applyNumberFormat="1" applyFont="1" applyBorder="1" applyAlignment="1">
      <alignment horizontal="center" vertical="center" wrapText="1"/>
    </xf>
    <xf numFmtId="1" fontId="4" fillId="0" borderId="427" xfId="0" applyNumberFormat="1" applyFont="1" applyBorder="1" applyAlignment="1">
      <alignment horizontal="center" vertical="center" wrapText="1"/>
    </xf>
    <xf numFmtId="1" fontId="4" fillId="0" borderId="430" xfId="0" applyNumberFormat="1" applyFont="1" applyBorder="1" applyAlignment="1">
      <alignment horizontal="center" vertical="center" wrapText="1"/>
    </xf>
    <xf numFmtId="1" fontId="4" fillId="0" borderId="431" xfId="0" applyNumberFormat="1" applyFont="1" applyBorder="1" applyAlignment="1">
      <alignment horizontal="center" vertical="center" wrapText="1"/>
    </xf>
    <xf numFmtId="1" fontId="4" fillId="0" borderId="429" xfId="0" applyNumberFormat="1" applyFont="1" applyBorder="1"/>
    <xf numFmtId="1" fontId="4" fillId="0" borderId="432" xfId="0" applyNumberFormat="1" applyFont="1" applyBorder="1"/>
    <xf numFmtId="1" fontId="4" fillId="4" borderId="433" xfId="0" applyNumberFormat="1" applyFont="1" applyFill="1" applyBorder="1" applyProtection="1">
      <protection locked="0"/>
    </xf>
    <xf numFmtId="1" fontId="4" fillId="4" borderId="434" xfId="0" applyNumberFormat="1" applyFont="1" applyFill="1" applyBorder="1" applyProtection="1">
      <protection locked="0"/>
    </xf>
    <xf numFmtId="1" fontId="4" fillId="0" borderId="396" xfId="0" applyNumberFormat="1" applyFont="1" applyBorder="1"/>
    <xf numFmtId="1" fontId="4" fillId="0" borderId="408" xfId="0" applyNumberFormat="1" applyFont="1" applyBorder="1"/>
    <xf numFmtId="1" fontId="4" fillId="4" borderId="394" xfId="0" applyNumberFormat="1" applyFont="1" applyFill="1" applyBorder="1" applyProtection="1">
      <protection locked="0"/>
    </xf>
    <xf numFmtId="1" fontId="6" fillId="0" borderId="422" xfId="0" applyNumberFormat="1" applyFont="1" applyBorder="1"/>
    <xf numFmtId="1" fontId="6" fillId="0" borderId="437" xfId="0" applyNumberFormat="1" applyFont="1" applyBorder="1"/>
    <xf numFmtId="1" fontId="4" fillId="0" borderId="438" xfId="0" applyNumberFormat="1" applyFont="1" applyBorder="1" applyAlignment="1">
      <alignment horizontal="center" vertical="center" wrapText="1"/>
    </xf>
    <xf numFmtId="1" fontId="4" fillId="0" borderId="439" xfId="0" applyNumberFormat="1" applyFont="1" applyBorder="1"/>
    <xf numFmtId="1" fontId="4" fillId="0" borderId="440" xfId="0" applyNumberFormat="1" applyFont="1" applyBorder="1"/>
    <xf numFmtId="1" fontId="4" fillId="0" borderId="441" xfId="0" applyNumberFormat="1" applyFont="1" applyBorder="1"/>
    <xf numFmtId="1" fontId="4" fillId="0" borderId="442" xfId="0" applyNumberFormat="1" applyFont="1" applyBorder="1"/>
    <xf numFmtId="1" fontId="4" fillId="0" borderId="438" xfId="0" applyNumberFormat="1" applyFont="1" applyBorder="1"/>
    <xf numFmtId="1" fontId="4" fillId="0" borderId="393" xfId="0" applyNumberFormat="1" applyFont="1" applyBorder="1"/>
    <xf numFmtId="1" fontId="4" fillId="0" borderId="381" xfId="0" applyNumberFormat="1" applyFont="1" applyBorder="1"/>
    <xf numFmtId="1" fontId="6" fillId="0" borderId="443" xfId="0" applyNumberFormat="1" applyFont="1" applyBorder="1"/>
    <xf numFmtId="1" fontId="6" fillId="0" borderId="444" xfId="0" applyNumberFormat="1" applyFont="1" applyBorder="1"/>
    <xf numFmtId="1" fontId="4" fillId="0" borderId="445" xfId="0" applyNumberFormat="1" applyFont="1" applyBorder="1" applyAlignment="1">
      <alignment horizontal="center" vertical="center" wrapText="1"/>
    </xf>
    <xf numFmtId="1" fontId="4" fillId="0" borderId="448" xfId="0" applyNumberFormat="1" applyFont="1" applyBorder="1" applyAlignment="1">
      <alignment horizontal="center" vertical="center" wrapText="1"/>
    </xf>
    <xf numFmtId="1" fontId="4" fillId="0" borderId="449" xfId="0" applyNumberFormat="1" applyFont="1" applyBorder="1" applyAlignment="1">
      <alignment horizontal="center" vertical="center" wrapText="1"/>
    </xf>
    <xf numFmtId="1" fontId="4" fillId="0" borderId="450" xfId="0" applyNumberFormat="1" applyFont="1" applyBorder="1" applyAlignment="1">
      <alignment horizontal="center" vertical="center" wrapText="1"/>
    </xf>
    <xf numFmtId="1" fontId="4" fillId="0" borderId="446" xfId="0" applyNumberFormat="1" applyFont="1" applyBorder="1" applyAlignment="1">
      <alignment horizontal="center" vertical="center" wrapText="1"/>
    </xf>
    <xf numFmtId="1" fontId="4" fillId="0" borderId="451" xfId="0" applyNumberFormat="1" applyFont="1" applyBorder="1"/>
    <xf numFmtId="1" fontId="4" fillId="0" borderId="452" xfId="0" applyNumberFormat="1" applyFont="1" applyBorder="1" applyAlignment="1">
      <alignment horizontal="right" vertical="center" wrapText="1"/>
    </xf>
    <xf numFmtId="1" fontId="4" fillId="0" borderId="453" xfId="0" applyNumberFormat="1" applyFont="1" applyBorder="1" applyAlignment="1">
      <alignment horizontal="right"/>
    </xf>
    <xf numFmtId="1" fontId="4" fillId="0" borderId="454" xfId="0" applyNumberFormat="1" applyFont="1" applyBorder="1" applyAlignment="1">
      <alignment horizontal="right"/>
    </xf>
    <xf numFmtId="1" fontId="4" fillId="4" borderId="452" xfId="0" applyNumberFormat="1" applyFont="1" applyFill="1" applyBorder="1" applyProtection="1">
      <protection locked="0"/>
    </xf>
    <xf numFmtId="1" fontId="4" fillId="4" borderId="454" xfId="0" applyNumberFormat="1" applyFont="1" applyFill="1" applyBorder="1" applyProtection="1">
      <protection locked="0"/>
    </xf>
    <xf numFmtId="1" fontId="4" fillId="4" borderId="455" xfId="0" applyNumberFormat="1" applyFont="1" applyFill="1" applyBorder="1" applyProtection="1">
      <protection locked="0"/>
    </xf>
    <xf numFmtId="1" fontId="4" fillId="4" borderId="456" xfId="0" applyNumberFormat="1" applyFont="1" applyFill="1" applyBorder="1" applyProtection="1">
      <protection locked="0"/>
    </xf>
    <xf numFmtId="1" fontId="4" fillId="4" borderId="453" xfId="0" applyNumberFormat="1" applyFont="1" applyFill="1" applyBorder="1" applyProtection="1">
      <protection locked="0"/>
    </xf>
    <xf numFmtId="1" fontId="4" fillId="4" borderId="457" xfId="0" applyNumberFormat="1" applyFont="1" applyFill="1" applyBorder="1" applyProtection="1">
      <protection locked="0"/>
    </xf>
    <xf numFmtId="1" fontId="4" fillId="0" borderId="448" xfId="0" applyNumberFormat="1" applyFont="1" applyBorder="1" applyAlignment="1">
      <alignment horizontal="right"/>
    </xf>
    <xf numFmtId="1" fontId="4" fillId="0" borderId="449" xfId="0" applyNumberFormat="1" applyFont="1" applyBorder="1" applyAlignment="1">
      <alignment horizontal="right"/>
    </xf>
    <xf numFmtId="1" fontId="4" fillId="0" borderId="402" xfId="0" applyNumberFormat="1" applyFont="1" applyBorder="1" applyAlignment="1">
      <alignment horizontal="right"/>
    </xf>
    <xf numFmtId="1" fontId="4" fillId="0" borderId="392" xfId="0" applyNumberFormat="1" applyFont="1" applyBorder="1" applyAlignment="1">
      <alignment horizontal="right"/>
    </xf>
    <xf numFmtId="1" fontId="4" fillId="0" borderId="450" xfId="0" applyNumberFormat="1" applyFont="1" applyBorder="1" applyAlignment="1">
      <alignment horizontal="right"/>
    </xf>
    <xf numFmtId="1" fontId="4" fillId="0" borderId="446" xfId="0" applyNumberFormat="1" applyFont="1" applyBorder="1" applyAlignment="1">
      <alignment horizontal="right"/>
    </xf>
    <xf numFmtId="1" fontId="4" fillId="0" borderId="459" xfId="0" applyNumberFormat="1" applyFont="1" applyBorder="1" applyAlignment="1">
      <alignment horizontal="center" vertical="center" wrapText="1"/>
    </xf>
    <xf numFmtId="1" fontId="4" fillId="0" borderId="452" xfId="0" applyNumberFormat="1" applyFont="1" applyBorder="1"/>
    <xf numFmtId="1" fontId="4" fillId="0" borderId="453" xfId="0" applyNumberFormat="1" applyFont="1" applyBorder="1"/>
    <xf numFmtId="1" fontId="4" fillId="0" borderId="454" xfId="0" applyNumberFormat="1" applyFont="1" applyBorder="1"/>
    <xf numFmtId="1" fontId="4" fillId="4" borderId="460" xfId="0" applyNumberFormat="1" applyFont="1" applyFill="1" applyBorder="1" applyProtection="1">
      <protection locked="0"/>
    </xf>
    <xf numFmtId="1" fontId="4" fillId="0" borderId="458" xfId="0" applyNumberFormat="1" applyFont="1" applyBorder="1" applyAlignment="1">
      <alignment horizontal="center"/>
    </xf>
    <xf numFmtId="1" fontId="4" fillId="0" borderId="458" xfId="0" applyNumberFormat="1" applyFont="1" applyBorder="1" applyAlignment="1">
      <alignment horizontal="center" vertical="center" wrapText="1"/>
    </xf>
    <xf numFmtId="1" fontId="4" fillId="0" borderId="448" xfId="0" applyNumberFormat="1" applyFont="1" applyBorder="1" applyAlignment="1">
      <alignment horizontal="center" vertical="center"/>
    </xf>
    <xf numFmtId="1" fontId="4" fillId="0" borderId="449" xfId="0" applyNumberFormat="1" applyFont="1" applyBorder="1" applyAlignment="1">
      <alignment horizontal="center" vertical="center"/>
    </xf>
    <xf numFmtId="1" fontId="4" fillId="0" borderId="448" xfId="0" applyNumberFormat="1" applyFont="1" applyBorder="1" applyAlignment="1">
      <alignment wrapText="1"/>
    </xf>
    <xf numFmtId="1" fontId="4" fillId="0" borderId="449" xfId="0" applyNumberFormat="1" applyFont="1" applyBorder="1" applyAlignment="1">
      <alignment wrapText="1"/>
    </xf>
    <xf numFmtId="1" fontId="4" fillId="4" borderId="448" xfId="0" applyNumberFormat="1" applyFont="1" applyFill="1" applyBorder="1" applyProtection="1">
      <protection locked="0"/>
    </xf>
    <xf numFmtId="1" fontId="4" fillId="4" borderId="462" xfId="0" applyNumberFormat="1" applyFont="1" applyFill="1" applyBorder="1" applyProtection="1">
      <protection locked="0"/>
    </xf>
    <xf numFmtId="1" fontId="4" fillId="4" borderId="463" xfId="0" applyNumberFormat="1" applyFont="1" applyFill="1" applyBorder="1" applyProtection="1">
      <protection locked="0"/>
    </xf>
    <xf numFmtId="1" fontId="6" fillId="7" borderId="445" xfId="0" applyNumberFormat="1" applyFont="1" applyFill="1" applyBorder="1" applyAlignment="1">
      <alignment horizontal="center"/>
    </xf>
    <xf numFmtId="1" fontId="6" fillId="7" borderId="392" xfId="0" applyNumberFormat="1" applyFont="1" applyFill="1" applyBorder="1" applyAlignment="1">
      <alignment horizontal="center"/>
    </xf>
    <xf numFmtId="1" fontId="6" fillId="7" borderId="402" xfId="0" applyNumberFormat="1" applyFont="1" applyFill="1" applyBorder="1" applyAlignment="1">
      <alignment horizontal="center"/>
    </xf>
    <xf numFmtId="1" fontId="4" fillId="0" borderId="454" xfId="0" applyNumberFormat="1" applyFont="1" applyBorder="1" applyAlignment="1">
      <alignment wrapText="1"/>
    </xf>
    <xf numFmtId="1" fontId="4" fillId="0" borderId="452" xfId="0" applyNumberFormat="1" applyFont="1" applyBorder="1" applyAlignment="1">
      <alignment wrapText="1"/>
    </xf>
    <xf numFmtId="1" fontId="4" fillId="0" borderId="453" xfId="0" applyNumberFormat="1" applyFont="1" applyBorder="1" applyAlignment="1">
      <alignment wrapText="1"/>
    </xf>
    <xf numFmtId="1" fontId="4" fillId="4" borderId="461" xfId="0" applyNumberFormat="1" applyFont="1" applyFill="1" applyBorder="1" applyProtection="1">
      <protection locked="0"/>
    </xf>
    <xf numFmtId="1" fontId="4" fillId="4" borderId="451" xfId="0" applyNumberFormat="1" applyFont="1" applyFill="1" applyBorder="1" applyProtection="1">
      <protection locked="0"/>
    </xf>
    <xf numFmtId="1" fontId="4" fillId="4" borderId="464" xfId="0" applyNumberFormat="1" applyFont="1" applyFill="1" applyBorder="1" applyProtection="1">
      <protection locked="0"/>
    </xf>
    <xf numFmtId="1" fontId="4" fillId="0" borderId="402" xfId="0" applyNumberFormat="1" applyFont="1" applyBorder="1" applyAlignment="1">
      <alignment wrapText="1"/>
    </xf>
    <xf numFmtId="1" fontId="4" fillId="4" borderId="458" xfId="0" applyNumberFormat="1" applyFont="1" applyFill="1" applyBorder="1" applyProtection="1">
      <protection locked="0"/>
    </xf>
    <xf numFmtId="1" fontId="4" fillId="7" borderId="452" xfId="0" applyNumberFormat="1" applyFont="1" applyFill="1" applyBorder="1"/>
    <xf numFmtId="1" fontId="4" fillId="7" borderId="454" xfId="0" applyNumberFormat="1" applyFont="1" applyFill="1" applyBorder="1"/>
    <xf numFmtId="1" fontId="3" fillId="0" borderId="445" xfId="0" applyNumberFormat="1" applyFont="1" applyBorder="1"/>
    <xf numFmtId="1" fontId="3" fillId="0" borderId="392" xfId="0" applyNumberFormat="1" applyFont="1" applyBorder="1"/>
    <xf numFmtId="1" fontId="4" fillId="0" borderId="448" xfId="0" applyNumberFormat="1" applyFont="1" applyBorder="1"/>
    <xf numFmtId="1" fontId="4" fillId="0" borderId="449" xfId="0" applyNumberFormat="1" applyFont="1" applyBorder="1"/>
    <xf numFmtId="1" fontId="4" fillId="0" borderId="455" xfId="0" applyNumberFormat="1" applyFont="1" applyBorder="1" applyAlignment="1">
      <alignment wrapText="1"/>
    </xf>
    <xf numFmtId="1" fontId="4" fillId="4" borderId="413" xfId="0" applyNumberFormat="1" applyFont="1" applyFill="1" applyBorder="1" applyProtection="1">
      <protection locked="0"/>
    </xf>
    <xf numFmtId="1" fontId="4" fillId="9" borderId="347" xfId="0" applyNumberFormat="1" applyFont="1" applyFill="1" applyBorder="1"/>
    <xf numFmtId="1" fontId="4" fillId="9" borderId="359" xfId="0" applyNumberFormat="1" applyFont="1" applyFill="1" applyBorder="1"/>
    <xf numFmtId="1" fontId="4" fillId="9" borderId="348" xfId="0" applyNumberFormat="1" applyFont="1" applyFill="1" applyBorder="1"/>
    <xf numFmtId="1" fontId="4" fillId="0" borderId="451" xfId="0" applyNumberFormat="1" applyFont="1" applyBorder="1" applyAlignment="1">
      <alignment wrapText="1"/>
    </xf>
    <xf numFmtId="1" fontId="4" fillId="4" borderId="465" xfId="0" applyNumberFormat="1" applyFont="1" applyFill="1" applyBorder="1" applyProtection="1">
      <protection locked="0"/>
    </xf>
    <xf numFmtId="1" fontId="4" fillId="9" borderId="466" xfId="0" applyNumberFormat="1" applyFont="1" applyFill="1" applyBorder="1"/>
    <xf numFmtId="1" fontId="4" fillId="0" borderId="406" xfId="0" applyNumberFormat="1" applyFont="1" applyBorder="1" applyAlignment="1">
      <alignment wrapText="1"/>
    </xf>
    <xf numFmtId="1" fontId="4" fillId="0" borderId="396" xfId="0" applyNumberFormat="1" applyFont="1" applyBorder="1" applyAlignment="1">
      <alignment wrapText="1"/>
    </xf>
    <xf numFmtId="1" fontId="4" fillId="0" borderId="408" xfId="0" applyNumberFormat="1" applyFont="1" applyBorder="1" applyAlignment="1">
      <alignment wrapText="1"/>
    </xf>
    <xf numFmtId="1" fontId="4" fillId="0" borderId="409" xfId="0" applyNumberFormat="1" applyFont="1" applyBorder="1" applyAlignment="1">
      <alignment wrapText="1"/>
    </xf>
    <xf numFmtId="1" fontId="4" fillId="0" borderId="399" xfId="0" applyNumberFormat="1" applyFont="1" applyBorder="1" applyAlignment="1">
      <alignment wrapText="1"/>
    </xf>
    <xf numFmtId="1" fontId="4" fillId="0" borderId="467" xfId="0" applyNumberFormat="1" applyFont="1" applyBorder="1" applyAlignment="1">
      <alignment horizontal="center" vertical="center"/>
    </xf>
    <xf numFmtId="1" fontId="4" fillId="0" borderId="429" xfId="0" applyNumberFormat="1" applyFont="1" applyBorder="1" applyAlignment="1">
      <alignment horizontal="center" vertical="center"/>
    </xf>
    <xf numFmtId="1" fontId="4" fillId="0" borderId="468" xfId="0" applyNumberFormat="1" applyFont="1" applyBorder="1" applyAlignment="1">
      <alignment horizontal="center" vertical="center" wrapText="1"/>
    </xf>
    <xf numFmtId="1" fontId="4" fillId="0" borderId="467" xfId="0" applyNumberFormat="1" applyFont="1" applyBorder="1" applyAlignment="1">
      <alignment horizontal="center" vertical="center" wrapText="1"/>
    </xf>
    <xf numFmtId="1" fontId="4" fillId="0" borderId="423" xfId="0" applyNumberFormat="1" applyFont="1" applyBorder="1" applyAlignment="1">
      <alignment horizontal="center" vertical="center" wrapText="1"/>
    </xf>
    <xf numFmtId="1" fontId="4" fillId="0" borderId="429" xfId="0" applyNumberFormat="1" applyFont="1" applyBorder="1" applyAlignment="1">
      <alignment wrapText="1"/>
    </xf>
    <xf numFmtId="1" fontId="4" fillId="0" borderId="410" xfId="0" applyNumberFormat="1" applyFont="1" applyBorder="1" applyAlignment="1">
      <alignment wrapText="1"/>
    </xf>
    <xf numFmtId="1" fontId="4" fillId="4" borderId="429" xfId="0" applyNumberFormat="1" applyFont="1" applyFill="1" applyBorder="1" applyProtection="1">
      <protection locked="0"/>
    </xf>
    <xf numFmtId="1" fontId="4" fillId="4" borderId="427" xfId="0" applyNumberFormat="1" applyFont="1" applyFill="1" applyBorder="1" applyProtection="1">
      <protection locked="0"/>
    </xf>
    <xf numFmtId="1" fontId="4" fillId="4" borderId="422" xfId="0" applyNumberFormat="1" applyFont="1" applyFill="1" applyBorder="1" applyProtection="1">
      <protection locked="0"/>
    </xf>
    <xf numFmtId="1" fontId="4" fillId="4" borderId="426" xfId="0" applyNumberFormat="1" applyFont="1" applyFill="1" applyBorder="1" applyProtection="1">
      <protection locked="0"/>
    </xf>
    <xf numFmtId="1" fontId="4" fillId="7" borderId="347" xfId="0" applyNumberFormat="1" applyFont="1" applyFill="1" applyBorder="1"/>
    <xf numFmtId="1" fontId="6" fillId="7" borderId="422" xfId="0" applyNumberFormat="1" applyFont="1" applyFill="1" applyBorder="1"/>
    <xf numFmtId="1" fontId="6" fillId="7" borderId="423" xfId="0" applyNumberFormat="1" applyFont="1" applyFill="1" applyBorder="1"/>
    <xf numFmtId="1" fontId="6" fillId="7" borderId="427" xfId="0" applyNumberFormat="1" applyFont="1" applyFill="1" applyBorder="1"/>
    <xf numFmtId="1" fontId="4" fillId="4" borderId="469" xfId="0" applyNumberFormat="1" applyFont="1" applyFill="1" applyBorder="1" applyProtection="1">
      <protection locked="0"/>
    </xf>
    <xf numFmtId="1" fontId="4" fillId="0" borderId="467" xfId="0" applyNumberFormat="1" applyFont="1" applyBorder="1" applyAlignment="1">
      <alignment wrapText="1"/>
    </xf>
    <xf numFmtId="1" fontId="4" fillId="0" borderId="427" xfId="0" applyNumberFormat="1" applyFont="1" applyBorder="1" applyAlignment="1">
      <alignment wrapText="1"/>
    </xf>
    <xf numFmtId="1" fontId="4" fillId="7" borderId="406" xfId="0" applyNumberFormat="1" applyFont="1" applyFill="1" applyBorder="1"/>
    <xf numFmtId="1" fontId="4" fillId="7" borderId="408" xfId="0" applyNumberFormat="1" applyFont="1" applyFill="1" applyBorder="1"/>
    <xf numFmtId="1" fontId="3" fillId="0" borderId="421" xfId="0" applyNumberFormat="1" applyFont="1" applyBorder="1"/>
    <xf numFmtId="1" fontId="3" fillId="0" borderId="422" xfId="0" applyNumberFormat="1" applyFont="1" applyBorder="1"/>
    <xf numFmtId="1" fontId="4" fillId="0" borderId="427" xfId="0" applyNumberFormat="1" applyFont="1" applyBorder="1"/>
    <xf numFmtId="1" fontId="6" fillId="4" borderId="429" xfId="0" applyNumberFormat="1" applyFont="1" applyFill="1" applyBorder="1" applyProtection="1">
      <protection locked="0"/>
    </xf>
    <xf numFmtId="1" fontId="6" fillId="4" borderId="427" xfId="0" applyNumberFormat="1" applyFont="1" applyFill="1" applyBorder="1" applyProtection="1">
      <protection locked="0"/>
    </xf>
    <xf numFmtId="1" fontId="4" fillId="0" borderId="414" xfId="0" applyNumberFormat="1" applyFont="1" applyBorder="1" applyAlignment="1">
      <alignment wrapText="1"/>
    </xf>
    <xf numFmtId="1" fontId="4" fillId="4" borderId="358" xfId="0" applyNumberFormat="1" applyFont="1" applyFill="1" applyBorder="1" applyProtection="1">
      <protection locked="0"/>
    </xf>
    <xf numFmtId="1" fontId="4" fillId="0" borderId="358" xfId="0" applyNumberFormat="1" applyFont="1" applyBorder="1" applyAlignment="1" applyProtection="1">
      <alignment horizontal="center" vertical="center" wrapText="1"/>
      <protection hidden="1"/>
    </xf>
    <xf numFmtId="1" fontId="4" fillId="0" borderId="470" xfId="0" applyNumberFormat="1" applyFont="1" applyBorder="1" applyAlignment="1" applyProtection="1">
      <alignment horizontal="center" vertical="center" wrapText="1"/>
      <protection hidden="1"/>
    </xf>
    <xf numFmtId="1" fontId="4" fillId="0" borderId="358" xfId="0" applyNumberFormat="1" applyFont="1" applyBorder="1" applyAlignment="1" applyProtection="1">
      <alignment horizontal="center" vertical="center"/>
      <protection hidden="1"/>
    </xf>
    <xf numFmtId="1" fontId="4" fillId="0" borderId="348" xfId="0" applyNumberFormat="1" applyFont="1" applyBorder="1" applyAlignment="1" applyProtection="1">
      <alignment horizontal="center" vertical="center"/>
      <protection hidden="1"/>
    </xf>
    <xf numFmtId="1" fontId="4" fillId="0" borderId="429" xfId="0" applyNumberFormat="1" applyFont="1" applyBorder="1" applyAlignment="1" applyProtection="1">
      <alignment horizontal="center" vertical="center"/>
      <protection hidden="1"/>
    </xf>
    <xf numFmtId="1" fontId="4" fillId="0" borderId="359" xfId="0" applyNumberFormat="1" applyFont="1" applyBorder="1" applyAlignment="1" applyProtection="1">
      <alignment horizontal="center" vertical="center"/>
      <protection hidden="1"/>
    </xf>
    <xf numFmtId="1" fontId="4" fillId="0" borderId="348" xfId="0" applyNumberFormat="1" applyFont="1" applyBorder="1" applyAlignment="1" applyProtection="1">
      <alignment wrapText="1"/>
      <protection hidden="1"/>
    </xf>
    <xf numFmtId="1" fontId="4" fillId="0" borderId="358" xfId="0" applyNumberFormat="1" applyFont="1" applyBorder="1" applyAlignment="1">
      <alignment horizontal="right" wrapText="1"/>
    </xf>
    <xf numFmtId="1" fontId="4" fillId="0" borderId="470" xfId="0" applyNumberFormat="1" applyFont="1" applyBorder="1" applyAlignment="1">
      <alignment horizontal="right" wrapText="1"/>
    </xf>
    <xf numFmtId="1" fontId="4" fillId="0" borderId="408" xfId="0" applyNumberFormat="1" applyFont="1" applyBorder="1" applyAlignment="1">
      <alignment horizontal="right"/>
    </xf>
    <xf numFmtId="1" fontId="6" fillId="0" borderId="471" xfId="0" applyNumberFormat="1" applyFont="1" applyBorder="1"/>
    <xf numFmtId="1" fontId="4" fillId="0" borderId="472" xfId="0" applyNumberFormat="1" applyFont="1" applyBorder="1" applyAlignment="1">
      <alignment horizontal="center" vertical="center" wrapText="1"/>
    </xf>
    <xf numFmtId="1" fontId="4" fillId="0" borderId="472" xfId="0" applyNumberFormat="1" applyFont="1" applyBorder="1" applyAlignment="1">
      <alignment wrapText="1"/>
    </xf>
    <xf numFmtId="1" fontId="4" fillId="0" borderId="337" xfId="0" applyNumberFormat="1" applyFont="1" applyBorder="1" applyAlignment="1">
      <alignment wrapText="1"/>
    </xf>
    <xf numFmtId="1" fontId="4" fillId="0" borderId="473" xfId="0" applyNumberFormat="1" applyFont="1" applyBorder="1"/>
    <xf numFmtId="1" fontId="4" fillId="0" borderId="474" xfId="0" applyNumberFormat="1" applyFont="1" applyBorder="1" applyAlignment="1">
      <alignment horizontal="center" vertical="center" wrapText="1"/>
    </xf>
    <xf numFmtId="1" fontId="4" fillId="0" borderId="344" xfId="0" applyNumberFormat="1" applyFont="1" applyBorder="1" applyAlignment="1">
      <alignment wrapText="1"/>
    </xf>
    <xf numFmtId="1" fontId="4" fillId="7" borderId="475" xfId="0" applyNumberFormat="1" applyFont="1" applyFill="1" applyBorder="1"/>
    <xf numFmtId="1" fontId="4" fillId="0" borderId="344" xfId="0" applyNumberFormat="1" applyFont="1" applyBorder="1"/>
    <xf numFmtId="1" fontId="4" fillId="7" borderId="476" xfId="0" applyNumberFormat="1" applyFont="1" applyFill="1" applyBorder="1"/>
    <xf numFmtId="1" fontId="4" fillId="7" borderId="477" xfId="0" applyNumberFormat="1" applyFont="1" applyFill="1" applyBorder="1"/>
    <xf numFmtId="1" fontId="4" fillId="4" borderId="473" xfId="0" applyNumberFormat="1" applyFont="1" applyFill="1" applyBorder="1" applyProtection="1">
      <protection locked="0"/>
    </xf>
    <xf numFmtId="1" fontId="4" fillId="0" borderId="394" xfId="0" applyNumberFormat="1" applyFont="1" applyBorder="1" applyAlignment="1">
      <alignment wrapText="1"/>
    </xf>
    <xf numFmtId="1" fontId="4" fillId="0" borderId="473" xfId="0" applyNumberFormat="1" applyFont="1" applyBorder="1" applyAlignment="1">
      <alignment wrapText="1"/>
    </xf>
    <xf numFmtId="1" fontId="4" fillId="0" borderId="344" xfId="0" applyNumberFormat="1" applyFont="1" applyBorder="1" applyAlignment="1">
      <alignment horizontal="right"/>
    </xf>
    <xf numFmtId="1" fontId="4" fillId="4" borderId="476" xfId="0" applyNumberFormat="1" applyFont="1" applyFill="1" applyBorder="1" applyProtection="1">
      <protection locked="0"/>
    </xf>
    <xf numFmtId="1" fontId="8" fillId="4" borderId="433" xfId="4" applyNumberFormat="1" applyFont="1" applyFill="1" applyBorder="1" applyProtection="1">
      <protection locked="0"/>
    </xf>
    <xf numFmtId="1" fontId="4" fillId="0" borderId="473" xfId="0" applyNumberFormat="1" applyFont="1" applyBorder="1" applyAlignment="1">
      <alignment horizontal="right" wrapText="1"/>
    </xf>
    <xf numFmtId="1" fontId="4" fillId="8" borderId="476" xfId="0" applyNumberFormat="1" applyFont="1" applyFill="1" applyBorder="1" applyAlignment="1">
      <alignment vertical="center" wrapText="1"/>
    </xf>
    <xf numFmtId="1" fontId="4" fillId="8" borderId="406" xfId="0" applyNumberFormat="1" applyFont="1" applyFill="1" applyBorder="1" applyAlignment="1">
      <alignment horizontal="right" wrapText="1"/>
    </xf>
    <xf numFmtId="1" fontId="4" fillId="8" borderId="396" xfId="0" applyNumberFormat="1" applyFont="1" applyFill="1" applyBorder="1" applyAlignment="1">
      <alignment horizontal="right" wrapText="1"/>
    </xf>
    <xf numFmtId="1" fontId="4" fillId="8" borderId="344" xfId="0" applyNumberFormat="1" applyFont="1" applyFill="1" applyBorder="1" applyAlignment="1">
      <alignment horizontal="right"/>
    </xf>
    <xf numFmtId="1" fontId="4" fillId="0" borderId="472" xfId="0" applyNumberFormat="1" applyFont="1" applyBorder="1"/>
    <xf numFmtId="1" fontId="4" fillId="0" borderId="337" xfId="0" applyNumberFormat="1" applyFont="1" applyBorder="1"/>
    <xf numFmtId="1" fontId="4" fillId="0" borderId="476" xfId="0" applyNumberFormat="1" applyFont="1" applyBorder="1" applyAlignment="1">
      <alignment vertical="center" wrapText="1"/>
    </xf>
    <xf numFmtId="1" fontId="4" fillId="3" borderId="473" xfId="0" applyNumberFormat="1" applyFont="1" applyFill="1" applyBorder="1"/>
    <xf numFmtId="1" fontId="4" fillId="7" borderId="473" xfId="0" applyNumberFormat="1" applyFont="1" applyFill="1" applyBorder="1" applyAlignment="1">
      <alignment horizontal="right" wrapText="1"/>
    </xf>
    <xf numFmtId="1" fontId="4" fillId="12" borderId="473" xfId="0" applyNumberFormat="1" applyFont="1" applyFill="1" applyBorder="1"/>
    <xf numFmtId="1" fontId="4" fillId="0" borderId="20" xfId="0" applyNumberFormat="1" applyFont="1" applyBorder="1"/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131" xfId="0" applyNumberFormat="1" applyFont="1" applyBorder="1" applyAlignment="1">
      <alignment horizontal="center" vertical="center" wrapText="1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191" xfId="0" applyNumberFormat="1" applyFont="1" applyBorder="1" applyAlignment="1">
      <alignment horizontal="center" vertical="center" wrapText="1"/>
    </xf>
    <xf numFmtId="1" fontId="4" fillId="0" borderId="131" xfId="0" applyNumberFormat="1" applyFont="1" applyBorder="1" applyAlignment="1">
      <alignment horizontal="center" vertical="center"/>
    </xf>
    <xf numFmtId="1" fontId="4" fillId="0" borderId="110" xfId="0" applyNumberFormat="1" applyFont="1" applyBorder="1" applyAlignment="1">
      <alignment horizontal="center" vertical="center"/>
    </xf>
    <xf numFmtId="1" fontId="4" fillId="0" borderId="219" xfId="0" applyNumberFormat="1" applyFont="1" applyBorder="1" applyAlignment="1">
      <alignment horizontal="center" vertical="center" wrapText="1"/>
    </xf>
    <xf numFmtId="1" fontId="4" fillId="0" borderId="220" xfId="0" applyNumberFormat="1" applyFont="1" applyBorder="1" applyAlignment="1">
      <alignment horizontal="center" vertical="center" wrapText="1"/>
    </xf>
    <xf numFmtId="1" fontId="4" fillId="0" borderId="236" xfId="0" applyNumberFormat="1" applyFont="1" applyBorder="1" applyAlignment="1">
      <alignment horizontal="center" vertical="center"/>
    </xf>
    <xf numFmtId="1" fontId="4" fillId="0" borderId="247" xfId="0" applyNumberFormat="1" applyFont="1" applyBorder="1" applyAlignment="1">
      <alignment horizontal="center" vertical="center" wrapText="1"/>
    </xf>
    <xf numFmtId="1" fontId="4" fillId="0" borderId="236" xfId="0" applyNumberFormat="1" applyFont="1" applyBorder="1" applyAlignment="1">
      <alignment horizontal="center" vertical="center" wrapText="1"/>
    </xf>
    <xf numFmtId="1" fontId="4" fillId="0" borderId="225" xfId="0" applyNumberFormat="1" applyFont="1" applyBorder="1" applyAlignment="1">
      <alignment horizontal="center" vertical="center" wrapText="1"/>
    </xf>
    <xf numFmtId="1" fontId="4" fillId="0" borderId="236" xfId="0" applyNumberFormat="1" applyFont="1" applyBorder="1"/>
    <xf numFmtId="1" fontId="4" fillId="0" borderId="227" xfId="0" applyNumberFormat="1" applyFont="1" applyBorder="1" applyAlignment="1">
      <alignment horizontal="center" vertical="center"/>
    </xf>
    <xf numFmtId="1" fontId="4" fillId="0" borderId="400" xfId="0" applyNumberFormat="1" applyFont="1" applyBorder="1" applyAlignment="1">
      <alignment horizontal="center" vertical="center" wrapText="1"/>
    </xf>
    <xf numFmtId="1" fontId="4" fillId="0" borderId="402" xfId="0" applyNumberFormat="1" applyFont="1" applyBorder="1"/>
    <xf numFmtId="1" fontId="4" fillId="0" borderId="402" xfId="0" applyNumberFormat="1" applyFont="1" applyBorder="1" applyAlignment="1">
      <alignment horizontal="center" vertical="center" wrapText="1"/>
    </xf>
    <xf numFmtId="1" fontId="8" fillId="0" borderId="402" xfId="0" applyNumberFormat="1" applyFont="1" applyBorder="1" applyAlignment="1">
      <alignment horizontal="center" vertical="center" wrapText="1"/>
    </xf>
    <xf numFmtId="1" fontId="4" fillId="0" borderId="392" xfId="0" applyNumberFormat="1" applyFont="1" applyBorder="1" applyAlignment="1">
      <alignment horizontal="center" vertical="center" wrapText="1"/>
    </xf>
    <xf numFmtId="1" fontId="4" fillId="0" borderId="478" xfId="0" applyNumberFormat="1" applyFont="1" applyBorder="1" applyAlignment="1">
      <alignment horizontal="center" vertical="center"/>
    </xf>
    <xf numFmtId="1" fontId="4" fillId="0" borderId="479" xfId="0" applyNumberFormat="1" applyFont="1" applyBorder="1" applyAlignment="1">
      <alignment horizontal="center" vertical="center" wrapText="1"/>
    </xf>
    <xf numFmtId="1" fontId="4" fillId="3" borderId="480" xfId="0" applyNumberFormat="1" applyFont="1" applyFill="1" applyBorder="1"/>
    <xf numFmtId="1" fontId="4" fillId="4" borderId="481" xfId="0" applyNumberFormat="1" applyFont="1" applyFill="1" applyBorder="1" applyProtection="1">
      <protection locked="0"/>
    </xf>
    <xf numFmtId="1" fontId="4" fillId="4" borderId="482" xfId="0" applyNumberFormat="1" applyFont="1" applyFill="1" applyBorder="1" applyProtection="1">
      <protection locked="0"/>
    </xf>
    <xf numFmtId="1" fontId="4" fillId="4" borderId="483" xfId="0" applyNumberFormat="1" applyFont="1" applyFill="1" applyBorder="1" applyProtection="1">
      <protection locked="0"/>
    </xf>
    <xf numFmtId="1" fontId="4" fillId="4" borderId="484" xfId="0" applyNumberFormat="1" applyFont="1" applyFill="1" applyBorder="1" applyProtection="1">
      <protection locked="0"/>
    </xf>
    <xf numFmtId="1" fontId="4" fillId="4" borderId="485" xfId="0" applyNumberFormat="1" applyFont="1" applyFill="1" applyBorder="1" applyProtection="1">
      <protection locked="0"/>
    </xf>
    <xf numFmtId="1" fontId="4" fillId="4" borderId="479" xfId="0" applyNumberFormat="1" applyFont="1" applyFill="1" applyBorder="1" applyProtection="1">
      <protection locked="0"/>
    </xf>
    <xf numFmtId="1" fontId="4" fillId="4" borderId="467" xfId="0" applyNumberFormat="1" applyFont="1" applyFill="1" applyBorder="1" applyProtection="1">
      <protection locked="0"/>
    </xf>
    <xf numFmtId="1" fontId="4" fillId="4" borderId="486" xfId="0" applyNumberFormat="1" applyFont="1" applyFill="1" applyBorder="1" applyProtection="1">
      <protection locked="0"/>
    </xf>
    <xf numFmtId="1" fontId="4" fillId="0" borderId="458" xfId="0" applyNumberFormat="1" applyFont="1" applyBorder="1"/>
    <xf numFmtId="1" fontId="4" fillId="0" borderId="490" xfId="0" applyNumberFormat="1" applyFont="1" applyBorder="1"/>
    <xf numFmtId="1" fontId="4" fillId="0" borderId="486" xfId="0" applyNumberFormat="1" applyFont="1" applyBorder="1"/>
    <xf numFmtId="1" fontId="4" fillId="0" borderId="480" xfId="0" applyNumberFormat="1" applyFont="1" applyBorder="1"/>
    <xf numFmtId="1" fontId="4" fillId="7" borderId="491" xfId="0" applyNumberFormat="1" applyFont="1" applyFill="1" applyBorder="1"/>
    <xf numFmtId="1" fontId="4" fillId="7" borderId="482" xfId="0" applyNumberFormat="1" applyFont="1" applyFill="1" applyBorder="1"/>
    <xf numFmtId="1" fontId="4" fillId="7" borderId="484" xfId="0" applyNumberFormat="1" applyFont="1" applyFill="1" applyBorder="1"/>
    <xf numFmtId="1" fontId="4" fillId="4" borderId="488" xfId="0" applyNumberFormat="1" applyFont="1" applyFill="1" applyBorder="1" applyProtection="1">
      <protection locked="0"/>
    </xf>
    <xf numFmtId="1" fontId="4" fillId="0" borderId="488" xfId="0" applyNumberFormat="1" applyFont="1" applyBorder="1" applyAlignment="1" applyProtection="1">
      <alignment horizontal="left" wrapText="1"/>
      <protection hidden="1"/>
    </xf>
    <xf numFmtId="1" fontId="8" fillId="0" borderId="480" xfId="0" applyNumberFormat="1" applyFont="1" applyBorder="1" applyAlignment="1" applyProtection="1">
      <alignment horizontal="left" wrapText="1"/>
      <protection hidden="1"/>
    </xf>
    <xf numFmtId="1" fontId="4" fillId="4" borderId="491" xfId="0" applyNumberFormat="1" applyFont="1" applyFill="1" applyBorder="1" applyProtection="1">
      <protection locked="0"/>
    </xf>
    <xf numFmtId="1" fontId="4" fillId="0" borderId="480" xfId="0" applyNumberFormat="1" applyFont="1" applyBorder="1" applyAlignment="1" applyProtection="1">
      <alignment horizontal="left" wrapText="1"/>
      <protection hidden="1"/>
    </xf>
    <xf numFmtId="1" fontId="4" fillId="0" borderId="445" xfId="0" applyNumberFormat="1" applyFont="1" applyBorder="1"/>
    <xf numFmtId="1" fontId="4" fillId="0" borderId="478" xfId="0" applyNumberFormat="1" applyFont="1" applyBorder="1" applyAlignment="1">
      <alignment horizontal="center" vertical="center" wrapText="1"/>
    </xf>
    <xf numFmtId="1" fontId="4" fillId="0" borderId="486" xfId="0" applyNumberFormat="1" applyFont="1" applyBorder="1" applyAlignment="1">
      <alignment horizontal="center" vertical="center" wrapText="1"/>
    </xf>
    <xf numFmtId="1" fontId="4" fillId="0" borderId="489" xfId="0" applyNumberFormat="1" applyFont="1" applyBorder="1" applyAlignment="1">
      <alignment horizontal="center" vertical="center" wrapText="1"/>
    </xf>
    <xf numFmtId="1" fontId="8" fillId="0" borderId="486" xfId="0" applyNumberFormat="1" applyFont="1" applyBorder="1" applyAlignment="1">
      <alignment horizontal="center" vertical="center" wrapText="1"/>
    </xf>
    <xf numFmtId="1" fontId="8" fillId="0" borderId="458" xfId="0" applyNumberFormat="1" applyFont="1" applyBorder="1" applyAlignment="1">
      <alignment horizontal="center" vertical="center" wrapText="1"/>
    </xf>
    <xf numFmtId="1" fontId="4" fillId="0" borderId="487" xfId="0" applyNumberFormat="1" applyFont="1" applyBorder="1"/>
    <xf numFmtId="1" fontId="4" fillId="0" borderId="481" xfId="0" applyNumberFormat="1" applyFont="1" applyBorder="1"/>
    <xf numFmtId="1" fontId="4" fillId="0" borderId="485" xfId="0" applyNumberFormat="1" applyFont="1" applyBorder="1"/>
    <xf numFmtId="1" fontId="4" fillId="4" borderId="493" xfId="0" applyNumberFormat="1" applyFont="1" applyFill="1" applyBorder="1" applyProtection="1">
      <protection locked="0"/>
    </xf>
    <xf numFmtId="1" fontId="4" fillId="4" borderId="494" xfId="0" applyNumberFormat="1" applyFont="1" applyFill="1" applyBorder="1" applyProtection="1">
      <protection locked="0"/>
    </xf>
    <xf numFmtId="1" fontId="4" fillId="4" borderId="487" xfId="0" applyNumberFormat="1" applyFont="1" applyFill="1" applyBorder="1" applyProtection="1">
      <protection locked="0"/>
    </xf>
    <xf numFmtId="1" fontId="4" fillId="4" borderId="480" xfId="0" applyNumberFormat="1" applyFont="1" applyFill="1" applyBorder="1" applyProtection="1">
      <protection locked="0"/>
    </xf>
    <xf numFmtId="1" fontId="4" fillId="0" borderId="492" xfId="0" applyNumberFormat="1" applyFont="1" applyBorder="1"/>
    <xf numFmtId="1" fontId="4" fillId="0" borderId="490" xfId="0" applyNumberFormat="1" applyFont="1" applyBorder="1" applyAlignment="1">
      <alignment horizontal="center" vertical="center" wrapText="1"/>
    </xf>
    <xf numFmtId="1" fontId="4" fillId="0" borderId="491" xfId="0" applyNumberFormat="1" applyFont="1" applyBorder="1"/>
    <xf numFmtId="1" fontId="4" fillId="3" borderId="448" xfId="1" applyNumberFormat="1" applyFont="1" applyFill="1" applyBorder="1"/>
    <xf numFmtId="1" fontId="4" fillId="3" borderId="478" xfId="1" applyNumberFormat="1" applyFont="1" applyFill="1" applyBorder="1"/>
    <xf numFmtId="1" fontId="4" fillId="3" borderId="495" xfId="1" applyNumberFormat="1" applyFont="1" applyFill="1" applyBorder="1"/>
    <xf numFmtId="1" fontId="4" fillId="3" borderId="481" xfId="1" applyNumberFormat="1" applyFont="1" applyFill="1" applyBorder="1"/>
    <xf numFmtId="1" fontId="4" fillId="3" borderId="482" xfId="1" applyNumberFormat="1" applyFont="1" applyFill="1" applyBorder="1"/>
    <xf numFmtId="1" fontId="4" fillId="3" borderId="496" xfId="1" applyNumberFormat="1" applyFont="1" applyFill="1" applyBorder="1"/>
    <xf numFmtId="1" fontId="4" fillId="0" borderId="478" xfId="0" applyNumberFormat="1" applyFont="1" applyBorder="1"/>
    <xf numFmtId="1" fontId="4" fillId="4" borderId="489" xfId="0" applyNumberFormat="1" applyFont="1" applyFill="1" applyBorder="1" applyProtection="1">
      <protection locked="0"/>
    </xf>
    <xf numFmtId="1" fontId="6" fillId="0" borderId="497" xfId="0" applyNumberFormat="1" applyFont="1" applyBorder="1"/>
    <xf numFmtId="1" fontId="4" fillId="0" borderId="508" xfId="0" applyNumberFormat="1" applyFont="1" applyBorder="1" applyAlignment="1">
      <alignment horizontal="center" vertical="center" wrapText="1"/>
    </xf>
    <xf numFmtId="1" fontId="4" fillId="0" borderId="506" xfId="0" applyNumberFormat="1" applyFont="1" applyBorder="1" applyAlignment="1">
      <alignment horizontal="center" vertical="center" wrapText="1"/>
    </xf>
    <xf numFmtId="1" fontId="4" fillId="0" borderId="509" xfId="0" applyNumberFormat="1" applyFont="1" applyBorder="1" applyAlignment="1">
      <alignment horizontal="center" vertical="center" wrapText="1"/>
    </xf>
    <xf numFmtId="1" fontId="4" fillId="0" borderId="510" xfId="0" applyNumberFormat="1" applyFont="1" applyBorder="1" applyAlignment="1">
      <alignment horizontal="center" vertical="center" wrapText="1"/>
    </xf>
    <xf numFmtId="1" fontId="4" fillId="0" borderId="508" xfId="0" applyNumberFormat="1" applyFont="1" applyBorder="1"/>
    <xf numFmtId="1" fontId="4" fillId="0" borderId="511" xfId="0" applyNumberFormat="1" applyFont="1" applyBorder="1"/>
    <xf numFmtId="1" fontId="4" fillId="4" borderId="512" xfId="0" applyNumberFormat="1" applyFont="1" applyFill="1" applyBorder="1" applyProtection="1">
      <protection locked="0"/>
    </xf>
    <xf numFmtId="1" fontId="4" fillId="4" borderId="513" xfId="0" applyNumberFormat="1" applyFont="1" applyFill="1" applyBorder="1" applyProtection="1">
      <protection locked="0"/>
    </xf>
    <xf numFmtId="1" fontId="4" fillId="0" borderId="482" xfId="0" applyNumberFormat="1" applyFont="1" applyBorder="1"/>
    <xf numFmtId="1" fontId="4" fillId="0" borderId="488" xfId="0" applyNumberFormat="1" applyFont="1" applyBorder="1"/>
    <xf numFmtId="1" fontId="6" fillId="0" borderId="501" xfId="0" applyNumberFormat="1" applyFont="1" applyBorder="1"/>
    <xf numFmtId="1" fontId="6" fillId="0" borderId="516" xfId="0" applyNumberFormat="1" applyFont="1" applyBorder="1"/>
    <xf numFmtId="1" fontId="4" fillId="0" borderId="517" xfId="0" applyNumberFormat="1" applyFont="1" applyBorder="1" applyAlignment="1">
      <alignment horizontal="center" vertical="center" wrapText="1"/>
    </xf>
    <xf numFmtId="1" fontId="4" fillId="0" borderId="518" xfId="0" applyNumberFormat="1" applyFont="1" applyBorder="1"/>
    <xf numFmtId="1" fontId="4" fillId="0" borderId="519" xfId="0" applyNumberFormat="1" applyFont="1" applyBorder="1"/>
    <xf numFmtId="1" fontId="4" fillId="0" borderId="520" xfId="0" applyNumberFormat="1" applyFont="1" applyBorder="1"/>
    <xf numFmtId="1" fontId="4" fillId="0" borderId="521" xfId="0" applyNumberFormat="1" applyFont="1" applyBorder="1"/>
    <xf numFmtId="1" fontId="4" fillId="0" borderId="506" xfId="0" applyNumberFormat="1" applyFont="1" applyBorder="1"/>
    <xf numFmtId="1" fontId="4" fillId="0" borderId="502" xfId="0" applyNumberFormat="1" applyFont="1" applyBorder="1"/>
    <xf numFmtId="1" fontId="4" fillId="0" borderId="514" xfId="0" applyNumberFormat="1" applyFont="1" applyBorder="1"/>
    <xf numFmtId="1" fontId="6" fillId="0" borderId="522" xfId="0" applyNumberFormat="1" applyFont="1" applyBorder="1"/>
    <xf numFmtId="1" fontId="6" fillId="0" borderId="523" xfId="0" applyNumberFormat="1" applyFont="1" applyBorder="1"/>
    <xf numFmtId="1" fontId="4" fillId="0" borderId="527" xfId="0" applyNumberFormat="1" applyFont="1" applyBorder="1" applyAlignment="1">
      <alignment horizontal="center" vertical="center" wrapText="1"/>
    </xf>
    <xf numFmtId="1" fontId="4" fillId="0" borderId="528" xfId="0" applyNumberFormat="1" applyFont="1" applyBorder="1" applyAlignment="1">
      <alignment horizontal="center" vertical="center" wrapText="1"/>
    </xf>
    <xf numFmtId="1" fontId="4" fillId="0" borderId="501" xfId="0" applyNumberFormat="1" applyFont="1" applyBorder="1" applyAlignment="1">
      <alignment horizontal="center" vertical="center" wrapText="1"/>
    </xf>
    <xf numFmtId="1" fontId="4" fillId="0" borderId="529" xfId="0" applyNumberFormat="1" applyFont="1" applyBorder="1" applyAlignment="1">
      <alignment horizontal="center" vertical="center" wrapText="1"/>
    </xf>
    <xf numFmtId="1" fontId="4" fillId="0" borderId="525" xfId="0" applyNumberFormat="1" applyFont="1" applyBorder="1" applyAlignment="1">
      <alignment horizontal="center" vertical="center" wrapText="1"/>
    </xf>
    <xf numFmtId="1" fontId="4" fillId="0" borderId="530" xfId="0" applyNumberFormat="1" applyFont="1" applyBorder="1"/>
    <xf numFmtId="1" fontId="4" fillId="0" borderId="531" xfId="0" applyNumberFormat="1" applyFont="1" applyBorder="1" applyAlignment="1">
      <alignment horizontal="right" vertical="center" wrapText="1"/>
    </xf>
    <xf numFmtId="1" fontId="4" fillId="0" borderId="532" xfId="0" applyNumberFormat="1" applyFont="1" applyBorder="1" applyAlignment="1">
      <alignment horizontal="right"/>
    </xf>
    <xf numFmtId="1" fontId="4" fillId="0" borderId="533" xfId="0" applyNumberFormat="1" applyFont="1" applyBorder="1" applyAlignment="1">
      <alignment horizontal="right"/>
    </xf>
    <xf numFmtId="1" fontId="4" fillId="4" borderId="531" xfId="0" applyNumberFormat="1" applyFont="1" applyFill="1" applyBorder="1" applyProtection="1">
      <protection locked="0"/>
    </xf>
    <xf numFmtId="1" fontId="4" fillId="4" borderId="533" xfId="0" applyNumberFormat="1" applyFont="1" applyFill="1" applyBorder="1" applyProtection="1">
      <protection locked="0"/>
    </xf>
    <xf numFmtId="1" fontId="4" fillId="4" borderId="534" xfId="0" applyNumberFormat="1" applyFont="1" applyFill="1" applyBorder="1" applyProtection="1">
      <protection locked="0"/>
    </xf>
    <xf numFmtId="1" fontId="4" fillId="4" borderId="535" xfId="0" applyNumberFormat="1" applyFont="1" applyFill="1" applyBorder="1" applyProtection="1">
      <protection locked="0"/>
    </xf>
    <xf numFmtId="1" fontId="4" fillId="4" borderId="532" xfId="0" applyNumberFormat="1" applyFont="1" applyFill="1" applyBorder="1" applyProtection="1">
      <protection locked="0"/>
    </xf>
    <xf numFmtId="1" fontId="4" fillId="4" borderId="536" xfId="0" applyNumberFormat="1" applyFont="1" applyFill="1" applyBorder="1" applyProtection="1">
      <protection locked="0"/>
    </xf>
    <xf numFmtId="1" fontId="4" fillId="0" borderId="527" xfId="0" applyNumberFormat="1" applyFont="1" applyBorder="1" applyAlignment="1">
      <alignment horizontal="right"/>
    </xf>
    <xf numFmtId="1" fontId="4" fillId="0" borderId="528" xfId="0" applyNumberFormat="1" applyFont="1" applyBorder="1" applyAlignment="1">
      <alignment horizontal="right"/>
    </xf>
    <xf numFmtId="1" fontId="4" fillId="0" borderId="506" xfId="0" applyNumberFormat="1" applyFont="1" applyBorder="1" applyAlignment="1">
      <alignment horizontal="right"/>
    </xf>
    <xf numFmtId="1" fontId="4" fillId="0" borderId="501" xfId="0" applyNumberFormat="1" applyFont="1" applyBorder="1" applyAlignment="1">
      <alignment horizontal="right"/>
    </xf>
    <xf numFmtId="1" fontId="4" fillId="0" borderId="529" xfId="0" applyNumberFormat="1" applyFont="1" applyBorder="1" applyAlignment="1">
      <alignment horizontal="right"/>
    </xf>
    <xf numFmtId="1" fontId="4" fillId="0" borderId="525" xfId="0" applyNumberFormat="1" applyFont="1" applyBorder="1" applyAlignment="1">
      <alignment horizontal="right"/>
    </xf>
    <xf numFmtId="1" fontId="4" fillId="0" borderId="538" xfId="0" applyNumberFormat="1" applyFont="1" applyBorder="1" applyAlignment="1">
      <alignment horizontal="center" vertical="center" wrapText="1"/>
    </xf>
    <xf numFmtId="1" fontId="4" fillId="0" borderId="533" xfId="0" applyNumberFormat="1" applyFont="1" applyBorder="1"/>
    <xf numFmtId="1" fontId="4" fillId="0" borderId="537" xfId="0" applyNumberFormat="1" applyFont="1" applyBorder="1" applyAlignment="1">
      <alignment horizontal="center"/>
    </xf>
    <xf numFmtId="1" fontId="4" fillId="0" borderId="527" xfId="0" applyNumberFormat="1" applyFont="1" applyBorder="1" applyAlignment="1">
      <alignment horizontal="center" vertical="center"/>
    </xf>
    <xf numFmtId="1" fontId="4" fillId="0" borderId="528" xfId="0" applyNumberFormat="1" applyFont="1" applyBorder="1" applyAlignment="1">
      <alignment horizontal="center" vertical="center"/>
    </xf>
    <xf numFmtId="1" fontId="4" fillId="0" borderId="527" xfId="0" applyNumberFormat="1" applyFont="1" applyBorder="1" applyAlignment="1">
      <alignment wrapText="1"/>
    </xf>
    <xf numFmtId="1" fontId="4" fillId="0" borderId="528" xfId="0" applyNumberFormat="1" applyFont="1" applyBorder="1" applyAlignment="1">
      <alignment wrapText="1"/>
    </xf>
    <xf numFmtId="1" fontId="4" fillId="4" borderId="527" xfId="0" applyNumberFormat="1" applyFont="1" applyFill="1" applyBorder="1" applyProtection="1">
      <protection locked="0"/>
    </xf>
    <xf numFmtId="1" fontId="4" fillId="4" borderId="539" xfId="0" applyNumberFormat="1" applyFont="1" applyFill="1" applyBorder="1" applyProtection="1">
      <protection locked="0"/>
    </xf>
    <xf numFmtId="1" fontId="4" fillId="4" borderId="506" xfId="0" applyNumberFormat="1" applyFont="1" applyFill="1" applyBorder="1" applyProtection="1">
      <protection locked="0"/>
    </xf>
    <xf numFmtId="1" fontId="4" fillId="4" borderId="501" xfId="0" applyNumberFormat="1" applyFont="1" applyFill="1" applyBorder="1" applyProtection="1">
      <protection locked="0"/>
    </xf>
    <xf numFmtId="1" fontId="4" fillId="4" borderId="540" xfId="0" applyNumberFormat="1" applyFont="1" applyFill="1" applyBorder="1" applyProtection="1">
      <protection locked="0"/>
    </xf>
    <xf numFmtId="1" fontId="6" fillId="7" borderId="524" xfId="0" applyNumberFormat="1" applyFont="1" applyFill="1" applyBorder="1" applyAlignment="1">
      <alignment horizontal="center"/>
    </xf>
    <xf numFmtId="1" fontId="6" fillId="7" borderId="501" xfId="0" applyNumberFormat="1" applyFont="1" applyFill="1" applyBorder="1" applyAlignment="1">
      <alignment horizontal="center"/>
    </xf>
    <xf numFmtId="1" fontId="6" fillId="7" borderId="506" xfId="0" applyNumberFormat="1" applyFont="1" applyFill="1" applyBorder="1" applyAlignment="1">
      <alignment horizontal="center"/>
    </xf>
    <xf numFmtId="1" fontId="4" fillId="0" borderId="533" xfId="0" applyNumberFormat="1" applyFont="1" applyBorder="1" applyAlignment="1">
      <alignment wrapText="1"/>
    </xf>
    <xf numFmtId="1" fontId="4" fillId="0" borderId="481" xfId="0" applyNumberFormat="1" applyFont="1" applyBorder="1" applyAlignment="1">
      <alignment wrapText="1"/>
    </xf>
    <xf numFmtId="1" fontId="4" fillId="0" borderId="482" xfId="0" applyNumberFormat="1" applyFont="1" applyBorder="1" applyAlignment="1">
      <alignment wrapText="1"/>
    </xf>
    <xf numFmtId="1" fontId="4" fillId="0" borderId="506" xfId="0" applyNumberFormat="1" applyFont="1" applyBorder="1" applyAlignment="1">
      <alignment wrapText="1"/>
    </xf>
    <xf numFmtId="1" fontId="4" fillId="4" borderId="537" xfId="0" applyNumberFormat="1" applyFont="1" applyFill="1" applyBorder="1" applyProtection="1">
      <protection locked="0"/>
    </xf>
    <xf numFmtId="1" fontId="4" fillId="7" borderId="481" xfId="0" applyNumberFormat="1" applyFont="1" applyFill="1" applyBorder="1"/>
    <xf numFmtId="1" fontId="4" fillId="7" borderId="533" xfId="0" applyNumberFormat="1" applyFont="1" applyFill="1" applyBorder="1"/>
    <xf numFmtId="1" fontId="3" fillId="0" borderId="524" xfId="0" applyNumberFormat="1" applyFont="1" applyBorder="1"/>
    <xf numFmtId="1" fontId="3" fillId="0" borderId="501" xfId="0" applyNumberFormat="1" applyFont="1" applyBorder="1"/>
    <xf numFmtId="1" fontId="4" fillId="0" borderId="527" xfId="0" applyNumberFormat="1" applyFont="1" applyBorder="1"/>
    <xf numFmtId="1" fontId="4" fillId="0" borderId="528" xfId="0" applyNumberFormat="1" applyFont="1" applyBorder="1"/>
    <xf numFmtId="1" fontId="4" fillId="0" borderId="534" xfId="0" applyNumberFormat="1" applyFont="1" applyBorder="1" applyAlignment="1">
      <alignment wrapText="1"/>
    </xf>
    <xf numFmtId="1" fontId="4" fillId="9" borderId="219" xfId="0" applyNumberFormat="1" applyFont="1" applyFill="1" applyBorder="1"/>
    <xf numFmtId="1" fontId="4" fillId="9" borderId="226" xfId="0" applyNumberFormat="1" applyFont="1" applyFill="1" applyBorder="1"/>
    <xf numFmtId="1" fontId="4" fillId="9" borderId="220" xfId="0" applyNumberFormat="1" applyFont="1" applyFill="1" applyBorder="1"/>
    <xf numFmtId="1" fontId="4" fillId="0" borderId="480" xfId="0" applyNumberFormat="1" applyFont="1" applyBorder="1" applyAlignment="1">
      <alignment wrapText="1"/>
    </xf>
    <xf numFmtId="1" fontId="4" fillId="9" borderId="541" xfId="0" applyNumberFormat="1" applyFont="1" applyFill="1" applyBorder="1"/>
    <xf numFmtId="1" fontId="4" fillId="0" borderId="485" xfId="0" applyNumberFormat="1" applyFont="1" applyBorder="1" applyAlignment="1">
      <alignment wrapText="1"/>
    </xf>
    <xf numFmtId="1" fontId="4" fillId="7" borderId="219" xfId="0" applyNumberFormat="1" applyFont="1" applyFill="1" applyBorder="1"/>
    <xf numFmtId="1" fontId="6" fillId="7" borderId="489" xfId="0" applyNumberFormat="1" applyFont="1" applyFill="1" applyBorder="1"/>
    <xf numFmtId="1" fontId="6" fillId="7" borderId="446" xfId="0" applyNumberFormat="1" applyFont="1" applyFill="1" applyBorder="1"/>
    <xf numFmtId="1" fontId="6" fillId="7" borderId="486" xfId="0" applyNumberFormat="1" applyFont="1" applyFill="1" applyBorder="1"/>
    <xf numFmtId="1" fontId="4" fillId="4" borderId="542" xfId="0" applyNumberFormat="1" applyFont="1" applyFill="1" applyBorder="1" applyProtection="1">
      <protection locked="0"/>
    </xf>
    <xf numFmtId="1" fontId="4" fillId="0" borderId="486" xfId="0" applyNumberFormat="1" applyFont="1" applyBorder="1" applyAlignment="1">
      <alignment wrapText="1"/>
    </xf>
    <xf numFmtId="1" fontId="4" fillId="0" borderId="488" xfId="0" applyNumberFormat="1" applyFont="1" applyBorder="1" applyAlignment="1">
      <alignment wrapText="1"/>
    </xf>
    <xf numFmtId="1" fontId="4" fillId="7" borderId="488" xfId="0" applyNumberFormat="1" applyFont="1" applyFill="1" applyBorder="1"/>
    <xf numFmtId="1" fontId="3" fillId="0" borderId="489" xfId="0" applyNumberFormat="1" applyFont="1" applyBorder="1"/>
    <xf numFmtId="1" fontId="6" fillId="4" borderId="448" xfId="0" applyNumberFormat="1" applyFont="1" applyFill="1" applyBorder="1" applyProtection="1">
      <protection locked="0"/>
    </xf>
    <xf numFmtId="1" fontId="6" fillId="4" borderId="486" xfId="0" applyNumberFormat="1" applyFont="1" applyFill="1" applyBorder="1" applyProtection="1">
      <protection locked="0"/>
    </xf>
    <xf numFmtId="1" fontId="4" fillId="0" borderId="543" xfId="0" applyNumberFormat="1" applyFont="1" applyBorder="1" applyAlignment="1" applyProtection="1">
      <alignment horizontal="center" vertical="center" wrapText="1"/>
      <protection hidden="1"/>
    </xf>
    <xf numFmtId="1" fontId="4" fillId="0" borderId="220" xfId="0" applyNumberFormat="1" applyFont="1" applyBorder="1" applyAlignment="1" applyProtection="1">
      <alignment horizontal="center" vertical="center"/>
      <protection hidden="1"/>
    </xf>
    <xf numFmtId="1" fontId="4" fillId="0" borderId="448" xfId="0" applyNumberFormat="1" applyFont="1" applyBorder="1" applyAlignment="1" applyProtection="1">
      <alignment horizontal="center" vertical="center"/>
      <protection hidden="1"/>
    </xf>
    <xf numFmtId="1" fontId="4" fillId="0" borderId="226" xfId="0" applyNumberFormat="1" applyFont="1" applyBorder="1" applyAlignment="1" applyProtection="1">
      <alignment horizontal="center" vertical="center"/>
      <protection hidden="1"/>
    </xf>
    <xf numFmtId="1" fontId="4" fillId="0" borderId="220" xfId="0" applyNumberFormat="1" applyFont="1" applyBorder="1" applyAlignment="1" applyProtection="1">
      <alignment wrapText="1"/>
      <protection hidden="1"/>
    </xf>
    <xf numFmtId="1" fontId="4" fillId="0" borderId="543" xfId="0" applyNumberFormat="1" applyFont="1" applyBorder="1" applyAlignment="1">
      <alignment horizontal="right" wrapText="1"/>
    </xf>
    <xf numFmtId="1" fontId="4" fillId="0" borderId="488" xfId="0" applyNumberFormat="1" applyFont="1" applyBorder="1" applyAlignment="1">
      <alignment horizontal="right"/>
    </xf>
    <xf numFmtId="1" fontId="6" fillId="0" borderId="544" xfId="0" applyNumberFormat="1" applyFont="1" applyBorder="1"/>
    <xf numFmtId="1" fontId="4" fillId="0" borderId="550" xfId="0" applyNumberFormat="1" applyFont="1" applyBorder="1" applyAlignment="1">
      <alignment horizontal="center" vertical="center"/>
    </xf>
    <xf numFmtId="1" fontId="4" fillId="0" borderId="540" xfId="0" applyNumberFormat="1" applyFont="1" applyBorder="1" applyAlignment="1">
      <alignment horizontal="center" vertical="center" wrapText="1"/>
    </xf>
    <xf numFmtId="1" fontId="4" fillId="0" borderId="550" xfId="0" applyNumberFormat="1" applyFont="1" applyBorder="1" applyAlignment="1">
      <alignment wrapText="1"/>
    </xf>
    <xf numFmtId="1" fontId="4" fillId="0" borderId="540" xfId="0" applyNumberFormat="1" applyFont="1" applyBorder="1" applyAlignment="1">
      <alignment wrapText="1"/>
    </xf>
    <xf numFmtId="1" fontId="4" fillId="0" borderId="538" xfId="0" applyNumberFormat="1" applyFont="1" applyBorder="1" applyAlignment="1">
      <alignment wrapText="1"/>
    </xf>
    <xf numFmtId="1" fontId="4" fillId="0" borderId="553" xfId="0" applyNumberFormat="1" applyFont="1" applyBorder="1" applyAlignment="1">
      <alignment wrapText="1"/>
    </xf>
    <xf numFmtId="1" fontId="4" fillId="0" borderId="548" xfId="0" applyNumberFormat="1" applyFont="1" applyBorder="1" applyAlignment="1">
      <alignment wrapText="1"/>
    </xf>
    <xf numFmtId="1" fontId="4" fillId="0" borderId="546" xfId="0" applyNumberFormat="1" applyFont="1" applyBorder="1" applyAlignment="1">
      <alignment wrapText="1"/>
    </xf>
    <xf numFmtId="1" fontId="4" fillId="0" borderId="554" xfId="0" applyNumberFormat="1" applyFont="1" applyBorder="1" applyAlignment="1">
      <alignment horizontal="center" vertical="center" wrapText="1"/>
    </xf>
    <xf numFmtId="1" fontId="4" fillId="7" borderId="555" xfId="0" applyNumberFormat="1" applyFont="1" applyFill="1" applyBorder="1"/>
    <xf numFmtId="1" fontId="4" fillId="7" borderId="487" xfId="0" applyNumberFormat="1" applyFont="1" applyFill="1" applyBorder="1"/>
    <xf numFmtId="1" fontId="4" fillId="7" borderId="534" xfId="0" applyNumberFormat="1" applyFont="1" applyFill="1" applyBorder="1"/>
    <xf numFmtId="1" fontId="4" fillId="7" borderId="494" xfId="0" applyNumberFormat="1" applyFont="1" applyFill="1" applyBorder="1"/>
    <xf numFmtId="1" fontId="4" fillId="0" borderId="550" xfId="0" applyNumberFormat="1" applyFont="1" applyBorder="1"/>
    <xf numFmtId="1" fontId="4" fillId="4" borderId="553" xfId="0" applyNumberFormat="1" applyFont="1" applyFill="1" applyBorder="1" applyProtection="1">
      <protection locked="0"/>
    </xf>
    <xf numFmtId="1" fontId="4" fillId="4" borderId="550" xfId="0" applyNumberFormat="1" applyFont="1" applyFill="1" applyBorder="1" applyProtection="1">
      <protection locked="0"/>
    </xf>
    <xf numFmtId="1" fontId="4" fillId="4" borderId="548" xfId="0" applyNumberFormat="1" applyFont="1" applyFill="1" applyBorder="1" applyProtection="1">
      <protection locked="0"/>
    </xf>
    <xf numFmtId="1" fontId="4" fillId="4" borderId="549" xfId="0" applyNumberFormat="1" applyFont="1" applyFill="1" applyBorder="1" applyProtection="1">
      <protection locked="0"/>
    </xf>
    <xf numFmtId="1" fontId="4" fillId="4" borderId="546" xfId="0" applyNumberFormat="1" applyFont="1" applyFill="1" applyBorder="1" applyProtection="1">
      <protection locked="0"/>
    </xf>
    <xf numFmtId="1" fontId="4" fillId="0" borderId="553" xfId="0" applyNumberFormat="1" applyFont="1" applyBorder="1" applyAlignment="1">
      <alignment horizontal="center" vertical="center" wrapText="1"/>
    </xf>
    <xf numFmtId="1" fontId="3" fillId="0" borderId="557" xfId="0" applyNumberFormat="1" applyFont="1" applyBorder="1"/>
    <xf numFmtId="1" fontId="6" fillId="0" borderId="558" xfId="0" applyNumberFormat="1" applyFont="1" applyBorder="1"/>
    <xf numFmtId="1" fontId="4" fillId="0" borderId="550" xfId="0" applyNumberFormat="1" applyFont="1" applyBorder="1" applyAlignment="1">
      <alignment horizontal="center" vertical="center" wrapText="1"/>
    </xf>
    <xf numFmtId="1" fontId="4" fillId="0" borderId="548" xfId="0" applyNumberFormat="1" applyFont="1" applyBorder="1" applyAlignment="1">
      <alignment horizontal="center" vertical="center" wrapText="1"/>
    </xf>
    <xf numFmtId="1" fontId="4" fillId="0" borderId="546" xfId="0" applyNumberFormat="1" applyFont="1" applyBorder="1" applyAlignment="1">
      <alignment horizontal="center" vertical="center"/>
    </xf>
    <xf numFmtId="1" fontId="4" fillId="0" borderId="491" xfId="0" applyNumberFormat="1" applyFont="1" applyBorder="1" applyAlignment="1">
      <alignment horizontal="right" wrapText="1"/>
    </xf>
    <xf numFmtId="1" fontId="4" fillId="4" borderId="560" xfId="0" applyNumberFormat="1" applyFont="1" applyFill="1" applyBorder="1" applyProtection="1">
      <protection locked="0"/>
    </xf>
    <xf numFmtId="1" fontId="4" fillId="4" borderId="555" xfId="0" applyNumberFormat="1" applyFont="1" applyFill="1" applyBorder="1" applyProtection="1">
      <protection locked="0"/>
    </xf>
    <xf numFmtId="1" fontId="4" fillId="9" borderId="546" xfId="0" applyNumberFormat="1" applyFont="1" applyFill="1" applyBorder="1"/>
    <xf numFmtId="1" fontId="8" fillId="4" borderId="512" xfId="4" applyNumberFormat="1" applyFont="1" applyFill="1" applyBorder="1" applyProtection="1">
      <protection locked="0"/>
    </xf>
    <xf numFmtId="1" fontId="4" fillId="0" borderId="549" xfId="0" applyNumberFormat="1" applyFont="1" applyBorder="1" applyAlignment="1">
      <alignment horizontal="center" vertical="center" wrapText="1"/>
    </xf>
    <xf numFmtId="1" fontId="4" fillId="0" borderId="480" xfId="0" applyNumberFormat="1" applyFont="1" applyBorder="1" applyAlignment="1">
      <alignment horizontal="right" wrapText="1"/>
    </xf>
    <xf numFmtId="1" fontId="4" fillId="0" borderId="556" xfId="0" applyNumberFormat="1" applyFont="1" applyBorder="1" applyAlignment="1">
      <alignment horizontal="center" vertical="center" wrapText="1"/>
    </xf>
    <xf numFmtId="1" fontId="4" fillId="8" borderId="487" xfId="0" applyNumberFormat="1" applyFont="1" applyFill="1" applyBorder="1" applyAlignment="1">
      <alignment vertical="center" wrapText="1"/>
    </xf>
    <xf numFmtId="1" fontId="4" fillId="8" borderId="481" xfId="0" applyNumberFormat="1" applyFont="1" applyFill="1" applyBorder="1" applyAlignment="1">
      <alignment horizontal="right" wrapText="1"/>
    </xf>
    <xf numFmtId="1" fontId="4" fillId="8" borderId="555" xfId="0" applyNumberFormat="1" applyFont="1" applyFill="1" applyBorder="1" applyAlignment="1">
      <alignment horizontal="right" wrapText="1"/>
    </xf>
    <xf numFmtId="1" fontId="4" fillId="8" borderId="488" xfId="0" applyNumberFormat="1" applyFont="1" applyFill="1" applyBorder="1" applyAlignment="1">
      <alignment horizontal="right"/>
    </xf>
    <xf numFmtId="1" fontId="4" fillId="4" borderId="562" xfId="0" applyNumberFormat="1" applyFont="1" applyFill="1" applyBorder="1" applyProtection="1">
      <protection locked="0"/>
    </xf>
    <xf numFmtId="1" fontId="4" fillId="0" borderId="550" xfId="0" applyNumberFormat="1" applyFont="1" applyBorder="1" applyAlignment="1">
      <alignment horizontal="right"/>
    </xf>
    <xf numFmtId="1" fontId="4" fillId="0" borderId="540" xfId="0" applyNumberFormat="1" applyFont="1" applyBorder="1"/>
    <xf numFmtId="1" fontId="4" fillId="0" borderId="547" xfId="0" applyNumberFormat="1" applyFont="1" applyBorder="1"/>
    <xf numFmtId="1" fontId="4" fillId="0" borderId="538" xfId="0" applyNumberFormat="1" applyFont="1" applyBorder="1"/>
    <xf numFmtId="1" fontId="4" fillId="0" borderId="546" xfId="0" applyNumberFormat="1" applyFont="1" applyBorder="1"/>
    <xf numFmtId="1" fontId="4" fillId="0" borderId="546" xfId="0" applyNumberFormat="1" applyFont="1" applyBorder="1" applyAlignment="1">
      <alignment horizontal="center" vertical="center" wrapText="1"/>
    </xf>
    <xf numFmtId="1" fontId="4" fillId="0" borderId="487" xfId="0" applyNumberFormat="1" applyFont="1" applyBorder="1" applyAlignment="1">
      <alignment vertical="center" wrapText="1"/>
    </xf>
    <xf numFmtId="1" fontId="4" fillId="7" borderId="480" xfId="0" applyNumberFormat="1" applyFont="1" applyFill="1" applyBorder="1" applyAlignment="1">
      <alignment horizontal="right" wrapText="1"/>
    </xf>
    <xf numFmtId="1" fontId="4" fillId="12" borderId="480" xfId="0" applyNumberFormat="1" applyFont="1" applyFill="1" applyBorder="1"/>
    <xf numFmtId="1" fontId="4" fillId="0" borderId="547" xfId="0" applyNumberFormat="1" applyFont="1" applyBorder="1" applyAlignment="1">
      <alignment horizontal="center" vertical="center" wrapText="1"/>
    </xf>
    <xf numFmtId="1" fontId="4" fillId="0" borderId="131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110" xfId="0" applyNumberFormat="1" applyFont="1" applyBorder="1" applyAlignment="1">
      <alignment horizontal="center" vertical="center"/>
    </xf>
    <xf numFmtId="1" fontId="4" fillId="0" borderId="131" xfId="0" applyNumberFormat="1" applyFont="1" applyBorder="1" applyAlignment="1">
      <alignment horizontal="center" vertical="center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20" xfId="0" applyNumberFormat="1" applyFont="1" applyBorder="1"/>
    <xf numFmtId="1" fontId="4" fillId="0" borderId="236" xfId="0" applyNumberFormat="1" applyFont="1" applyBorder="1" applyAlignment="1">
      <alignment horizontal="center" vertical="center" wrapText="1"/>
    </xf>
    <xf numFmtId="1" fontId="4" fillId="0" borderId="285" xfId="0" applyNumberFormat="1" applyFont="1" applyBorder="1" applyAlignment="1">
      <alignment horizontal="center" vertical="center" wrapText="1"/>
    </xf>
    <xf numFmtId="1" fontId="4" fillId="0" borderId="287" xfId="0" applyNumberFormat="1" applyFont="1" applyBorder="1" applyAlignment="1">
      <alignment horizontal="center" vertical="center" wrapText="1"/>
    </xf>
    <xf numFmtId="1" fontId="4" fillId="0" borderId="286" xfId="0" applyNumberFormat="1" applyFont="1" applyBorder="1" applyAlignment="1">
      <alignment horizontal="center" vertical="center" wrapText="1"/>
    </xf>
    <xf numFmtId="1" fontId="4" fillId="0" borderId="288" xfId="0" applyNumberFormat="1" applyFont="1" applyBorder="1" applyAlignment="1">
      <alignment horizontal="center" vertical="center" wrapText="1"/>
    </xf>
    <xf numFmtId="1" fontId="4" fillId="0" borderId="314" xfId="0" applyNumberFormat="1" applyFont="1" applyBorder="1" applyAlignment="1">
      <alignment horizontal="center" vertical="center" wrapText="1"/>
    </xf>
    <xf numFmtId="1" fontId="4" fillId="0" borderId="316" xfId="0" applyNumberFormat="1" applyFont="1" applyBorder="1" applyAlignment="1">
      <alignment horizontal="center" vertical="center" wrapText="1"/>
    </xf>
    <xf numFmtId="1" fontId="4" fillId="0" borderId="318" xfId="0" applyNumberFormat="1" applyFont="1" applyBorder="1" applyAlignment="1">
      <alignment horizontal="center" vertical="center" wrapText="1"/>
    </xf>
    <xf numFmtId="1" fontId="4" fillId="0" borderId="287" xfId="0" applyNumberFormat="1" applyFont="1" applyBorder="1" applyAlignment="1">
      <alignment horizontal="center" vertical="center"/>
    </xf>
    <xf numFmtId="1" fontId="4" fillId="0" borderId="227" xfId="0" applyNumberFormat="1" applyFont="1" applyBorder="1" applyAlignment="1">
      <alignment horizontal="center" vertical="center"/>
    </xf>
    <xf numFmtId="1" fontId="4" fillId="0" borderId="236" xfId="0" applyNumberFormat="1" applyFont="1" applyBorder="1" applyAlignment="1">
      <alignment horizontal="center" vertical="center"/>
    </xf>
    <xf numFmtId="1" fontId="4" fillId="0" borderId="247" xfId="0" applyNumberFormat="1" applyFont="1" applyBorder="1" applyAlignment="1">
      <alignment horizontal="center" vertical="center" wrapText="1"/>
    </xf>
    <xf numFmtId="1" fontId="4" fillId="0" borderId="292" xfId="0" applyNumberFormat="1" applyFont="1" applyBorder="1" applyAlignment="1" applyProtection="1">
      <alignment horizontal="center" vertical="center"/>
      <protection hidden="1"/>
    </xf>
    <xf numFmtId="1" fontId="4" fillId="0" borderId="287" xfId="0" applyNumberFormat="1" applyFont="1" applyBorder="1" applyAlignment="1">
      <alignment wrapText="1"/>
    </xf>
    <xf numFmtId="1" fontId="3" fillId="0" borderId="285" xfId="0" applyNumberFormat="1" applyFont="1" applyBorder="1"/>
    <xf numFmtId="1" fontId="3" fillId="0" borderId="286" xfId="0" applyNumberFormat="1" applyFont="1" applyBorder="1"/>
    <xf numFmtId="1" fontId="4" fillId="0" borderId="297" xfId="0" applyNumberFormat="1" applyFont="1" applyBorder="1" applyAlignment="1">
      <alignment horizontal="center"/>
    </xf>
    <xf numFmtId="1" fontId="4" fillId="0" borderId="236" xfId="0" applyNumberFormat="1" applyFont="1" applyBorder="1"/>
    <xf numFmtId="1" fontId="4" fillId="0" borderId="287" xfId="0" applyNumberFormat="1" applyFont="1" applyBorder="1"/>
    <xf numFmtId="1" fontId="4" fillId="0" borderId="348" xfId="0" applyNumberFormat="1" applyFont="1" applyBorder="1" applyAlignment="1">
      <alignment horizontal="center" vertical="center" wrapText="1"/>
    </xf>
    <xf numFmtId="1" fontId="4" fillId="0" borderId="285" xfId="0" applyNumberFormat="1" applyFont="1" applyBorder="1"/>
    <xf numFmtId="1" fontId="4" fillId="0" borderId="347" xfId="0" applyNumberFormat="1" applyFont="1" applyBorder="1" applyAlignment="1">
      <alignment horizontal="center" vertical="center" wrapText="1"/>
    </xf>
    <xf numFmtId="1" fontId="4" fillId="0" borderId="402" xfId="0" applyNumberFormat="1" applyFont="1" applyBorder="1" applyAlignment="1">
      <alignment horizontal="center" vertical="center" wrapText="1"/>
    </xf>
    <xf numFmtId="1" fontId="4" fillId="0" borderId="392" xfId="0" applyNumberFormat="1" applyFont="1" applyBorder="1" applyAlignment="1">
      <alignment horizontal="center" vertical="center" wrapText="1"/>
    </xf>
    <xf numFmtId="1" fontId="4" fillId="0" borderId="391" xfId="0" applyNumberFormat="1" applyFont="1" applyBorder="1" applyAlignment="1">
      <alignment horizontal="center" vertical="center" wrapText="1"/>
    </xf>
    <xf numFmtId="1" fontId="4" fillId="0" borderId="393" xfId="0" applyNumberFormat="1" applyFont="1" applyBorder="1" applyAlignment="1">
      <alignment horizontal="center" vertical="center" wrapText="1"/>
    </xf>
    <xf numFmtId="1" fontId="4" fillId="0" borderId="391" xfId="0" applyNumberFormat="1" applyFont="1" applyBorder="1"/>
    <xf numFmtId="1" fontId="4" fillId="0" borderId="402" xfId="0" applyNumberFormat="1" applyFont="1" applyBorder="1"/>
    <xf numFmtId="1" fontId="4" fillId="0" borderId="404" xfId="0" applyNumberFormat="1" applyFont="1" applyBorder="1" applyAlignment="1">
      <alignment horizontal="center" vertical="center" wrapText="1"/>
    </xf>
    <xf numFmtId="1" fontId="4" fillId="0" borderId="405" xfId="0" applyNumberFormat="1" applyFont="1" applyBorder="1" applyAlignment="1">
      <alignment horizontal="center" vertical="center" wrapText="1"/>
    </xf>
    <xf numFmtId="1" fontId="8" fillId="0" borderId="402" xfId="0" applyNumberFormat="1" applyFont="1" applyBorder="1" applyAlignment="1">
      <alignment horizontal="center" vertical="center" wrapText="1"/>
    </xf>
    <xf numFmtId="1" fontId="4" fillId="0" borderId="404" xfId="0" applyNumberFormat="1" applyFont="1" applyBorder="1"/>
    <xf numFmtId="1" fontId="4" fillId="0" borderId="358" xfId="0" applyNumberFormat="1" applyFont="1" applyBorder="1" applyAlignment="1">
      <alignment horizontal="center" vertical="center" wrapText="1"/>
    </xf>
    <xf numFmtId="1" fontId="4" fillId="0" borderId="400" xfId="0" applyNumberFormat="1" applyFont="1" applyBorder="1" applyAlignment="1">
      <alignment horizontal="center" vertical="center" wrapText="1"/>
    </xf>
    <xf numFmtId="1" fontId="4" fillId="3" borderId="530" xfId="0" applyNumberFormat="1" applyFont="1" applyFill="1" applyBorder="1"/>
    <xf numFmtId="1" fontId="4" fillId="4" borderId="563" xfId="0" applyNumberFormat="1" applyFont="1" applyFill="1" applyBorder="1" applyProtection="1">
      <protection locked="0"/>
    </xf>
    <xf numFmtId="1" fontId="4" fillId="4" borderId="564" xfId="0" applyNumberFormat="1" applyFont="1" applyFill="1" applyBorder="1" applyProtection="1">
      <protection locked="0"/>
    </xf>
    <xf numFmtId="1" fontId="4" fillId="4" borderId="565" xfId="0" applyNumberFormat="1" applyFont="1" applyFill="1" applyBorder="1" applyProtection="1">
      <protection locked="0"/>
    </xf>
    <xf numFmtId="1" fontId="4" fillId="4" borderId="566" xfId="0" applyNumberFormat="1" applyFont="1" applyFill="1" applyBorder="1" applyProtection="1">
      <protection locked="0"/>
    </xf>
    <xf numFmtId="1" fontId="4" fillId="4" borderId="538" xfId="0" applyNumberFormat="1" applyFont="1" applyFill="1" applyBorder="1" applyProtection="1">
      <protection locked="0"/>
    </xf>
    <xf numFmtId="1" fontId="4" fillId="0" borderId="553" xfId="0" applyNumberFormat="1" applyFont="1" applyBorder="1" applyAlignment="1">
      <alignment horizontal="center" vertical="center"/>
    </xf>
    <xf numFmtId="1" fontId="4" fillId="0" borderId="568" xfId="0" applyNumberFormat="1" applyFont="1" applyBorder="1"/>
    <xf numFmtId="1" fontId="4" fillId="7" borderId="569" xfId="0" applyNumberFormat="1" applyFont="1" applyFill="1" applyBorder="1"/>
    <xf numFmtId="1" fontId="4" fillId="7" borderId="563" xfId="0" applyNumberFormat="1" applyFont="1" applyFill="1" applyBorder="1"/>
    <xf numFmtId="1" fontId="4" fillId="7" borderId="565" xfId="0" applyNumberFormat="1" applyFont="1" applyFill="1" applyBorder="1"/>
    <xf numFmtId="1" fontId="4" fillId="0" borderId="533" xfId="0" applyNumberFormat="1" applyFont="1" applyBorder="1" applyAlignment="1" applyProtection="1">
      <alignment horizontal="left" wrapText="1"/>
      <protection hidden="1"/>
    </xf>
    <xf numFmtId="1" fontId="8" fillId="0" borderId="530" xfId="0" applyNumberFormat="1" applyFont="1" applyBorder="1" applyAlignment="1" applyProtection="1">
      <alignment horizontal="left" wrapText="1"/>
      <protection hidden="1"/>
    </xf>
    <xf numFmtId="1" fontId="4" fillId="4" borderId="569" xfId="0" applyNumberFormat="1" applyFont="1" applyFill="1" applyBorder="1" applyProtection="1">
      <protection locked="0"/>
    </xf>
    <xf numFmtId="1" fontId="4" fillId="0" borderId="530" xfId="0" applyNumberFormat="1" applyFont="1" applyBorder="1" applyAlignment="1" applyProtection="1">
      <alignment horizontal="left" wrapText="1"/>
      <protection hidden="1"/>
    </xf>
    <xf numFmtId="1" fontId="8" fillId="0" borderId="546" xfId="0" applyNumberFormat="1" applyFont="1" applyBorder="1" applyAlignment="1">
      <alignment horizontal="center" vertical="center" wrapText="1"/>
    </xf>
    <xf numFmtId="1" fontId="4" fillId="0" borderId="567" xfId="0" applyNumberFormat="1" applyFont="1" applyBorder="1"/>
    <xf numFmtId="1" fontId="4" fillId="0" borderId="531" xfId="0" applyNumberFormat="1" applyFont="1" applyBorder="1"/>
    <xf numFmtId="1" fontId="4" fillId="0" borderId="560" xfId="0" applyNumberFormat="1" applyFont="1" applyBorder="1"/>
    <xf numFmtId="1" fontId="4" fillId="4" borderId="567" xfId="0" applyNumberFormat="1" applyFont="1" applyFill="1" applyBorder="1" applyProtection="1">
      <protection locked="0"/>
    </xf>
    <xf numFmtId="1" fontId="4" fillId="4" borderId="530" xfId="0" applyNumberFormat="1" applyFont="1" applyFill="1" applyBorder="1" applyProtection="1">
      <protection locked="0"/>
    </xf>
    <xf numFmtId="1" fontId="4" fillId="0" borderId="568" xfId="0" applyNumberFormat="1" applyFont="1" applyBorder="1" applyAlignment="1">
      <alignment horizontal="center" vertical="center" wrapText="1"/>
    </xf>
    <xf numFmtId="1" fontId="4" fillId="0" borderId="569" xfId="0" applyNumberFormat="1" applyFont="1" applyBorder="1"/>
    <xf numFmtId="1" fontId="4" fillId="3" borderId="527" xfId="1" applyNumberFormat="1" applyFont="1" applyFill="1" applyBorder="1"/>
    <xf numFmtId="1" fontId="4" fillId="3" borderId="528" xfId="1" applyNumberFormat="1" applyFont="1" applyFill="1" applyBorder="1"/>
    <xf numFmtId="1" fontId="4" fillId="3" borderId="531" xfId="1" applyNumberFormat="1" applyFont="1" applyFill="1" applyBorder="1"/>
    <xf numFmtId="1" fontId="4" fillId="3" borderId="563" xfId="1" applyNumberFormat="1" applyFont="1" applyFill="1" applyBorder="1"/>
    <xf numFmtId="1" fontId="4" fillId="3" borderId="570" xfId="1" applyNumberFormat="1" applyFont="1" applyFill="1" applyBorder="1"/>
    <xf numFmtId="1" fontId="6" fillId="0" borderId="571" xfId="0" applyNumberFormat="1" applyFont="1" applyBorder="1"/>
    <xf numFmtId="1" fontId="4" fillId="0" borderId="576" xfId="0" applyNumberFormat="1" applyFont="1" applyBorder="1" applyAlignment="1">
      <alignment horizontal="center" vertical="center" wrapText="1"/>
    </xf>
    <xf numFmtId="1" fontId="4" fillId="4" borderId="577" xfId="0" applyNumberFormat="1" applyFont="1" applyFill="1" applyBorder="1" applyProtection="1">
      <protection locked="0"/>
    </xf>
    <xf numFmtId="1" fontId="4" fillId="4" borderId="578" xfId="0" applyNumberFormat="1" applyFont="1" applyFill="1" applyBorder="1" applyProtection="1">
      <protection locked="0"/>
    </xf>
    <xf numFmtId="1" fontId="4" fillId="0" borderId="563" xfId="0" applyNumberFormat="1" applyFont="1" applyBorder="1"/>
    <xf numFmtId="1" fontId="6" fillId="0" borderId="392" xfId="0" applyNumberFormat="1" applyFont="1" applyBorder="1"/>
    <xf numFmtId="1" fontId="6" fillId="0" borderId="579" xfId="0" applyNumberFormat="1" applyFont="1" applyBorder="1"/>
    <xf numFmtId="1" fontId="6" fillId="0" borderId="580" xfId="0" applyNumberFormat="1" applyFont="1" applyBorder="1"/>
    <xf numFmtId="1" fontId="4" fillId="0" borderId="587" xfId="0" applyNumberFormat="1" applyFont="1" applyBorder="1" applyAlignment="1">
      <alignment horizontal="center" vertical="center" wrapText="1"/>
    </xf>
    <xf numFmtId="1" fontId="4" fillId="0" borderId="588" xfId="0" applyNumberFormat="1" applyFont="1" applyBorder="1" applyAlignment="1">
      <alignment horizontal="center" vertical="center" wrapText="1"/>
    </xf>
    <xf numFmtId="1" fontId="4" fillId="0" borderId="584" xfId="0" applyNumberFormat="1" applyFont="1" applyBorder="1" applyAlignment="1">
      <alignment horizontal="center" vertical="center" wrapText="1"/>
    </xf>
    <xf numFmtId="1" fontId="4" fillId="0" borderId="585" xfId="0" applyNumberFormat="1" applyFont="1" applyBorder="1" applyAlignment="1">
      <alignment horizontal="center" vertical="center" wrapText="1"/>
    </xf>
    <xf numFmtId="1" fontId="4" fillId="0" borderId="590" xfId="0" applyNumberFormat="1" applyFont="1" applyBorder="1"/>
    <xf numFmtId="1" fontId="4" fillId="0" borderId="591" xfId="0" applyNumberFormat="1" applyFont="1" applyBorder="1"/>
    <xf numFmtId="1" fontId="4" fillId="0" borderId="592" xfId="0" applyNumberFormat="1" applyFont="1" applyBorder="1"/>
    <xf numFmtId="1" fontId="4" fillId="0" borderId="593" xfId="0" applyNumberFormat="1" applyFont="1" applyBorder="1"/>
    <xf numFmtId="1" fontId="4" fillId="0" borderId="587" xfId="0" applyNumberFormat="1" applyFont="1" applyBorder="1"/>
    <xf numFmtId="1" fontId="4" fillId="0" borderId="588" xfId="0" applyNumberFormat="1" applyFont="1" applyBorder="1"/>
    <xf numFmtId="1" fontId="4" fillId="0" borderId="584" xfId="0" applyNumberFormat="1" applyFont="1" applyBorder="1"/>
    <xf numFmtId="1" fontId="4" fillId="0" borderId="585" xfId="0" applyNumberFormat="1" applyFont="1" applyBorder="1"/>
    <xf numFmtId="1" fontId="4" fillId="0" borderId="595" xfId="0" applyNumberFormat="1" applyFont="1" applyBorder="1"/>
    <xf numFmtId="1" fontId="6" fillId="0" borderId="596" xfId="0" applyNumberFormat="1" applyFont="1" applyBorder="1"/>
    <xf numFmtId="1" fontId="6" fillId="0" borderId="597" xfId="0" applyNumberFormat="1" applyFont="1" applyBorder="1"/>
    <xf numFmtId="1" fontId="4" fillId="0" borderId="583" xfId="0" applyNumberFormat="1" applyFont="1" applyBorder="1" applyAlignment="1">
      <alignment horizontal="center" vertical="center" wrapText="1"/>
    </xf>
    <xf numFmtId="1" fontId="4" fillId="0" borderId="599" xfId="0" applyNumberFormat="1" applyFont="1" applyBorder="1" applyAlignment="1">
      <alignment horizontal="center" vertical="center" wrapText="1"/>
    </xf>
    <xf numFmtId="1" fontId="4" fillId="0" borderId="600" xfId="0" applyNumberFormat="1" applyFont="1" applyBorder="1" applyAlignment="1">
      <alignment horizontal="right"/>
    </xf>
    <xf numFmtId="1" fontId="4" fillId="0" borderId="593" xfId="0" applyNumberFormat="1" applyFont="1" applyBorder="1" applyAlignment="1">
      <alignment horizontal="right"/>
    </xf>
    <xf numFmtId="1" fontId="4" fillId="4" borderId="593" xfId="0" applyNumberFormat="1" applyFont="1" applyFill="1" applyBorder="1" applyProtection="1">
      <protection locked="0"/>
    </xf>
    <xf numFmtId="1" fontId="4" fillId="4" borderId="601" xfId="0" applyNumberFormat="1" applyFont="1" applyFill="1" applyBorder="1" applyProtection="1">
      <protection locked="0"/>
    </xf>
    <xf numFmtId="1" fontId="4" fillId="4" borderId="602" xfId="0" applyNumberFormat="1" applyFont="1" applyFill="1" applyBorder="1" applyProtection="1">
      <protection locked="0"/>
    </xf>
    <xf numFmtId="1" fontId="4" fillId="4" borderId="600" xfId="0" applyNumberFormat="1" applyFont="1" applyFill="1" applyBorder="1" applyProtection="1">
      <protection locked="0"/>
    </xf>
    <xf numFmtId="1" fontId="4" fillId="4" borderId="603" xfId="0" applyNumberFormat="1" applyFont="1" applyFill="1" applyBorder="1" applyProtection="1">
      <protection locked="0"/>
    </xf>
    <xf numFmtId="1" fontId="4" fillId="0" borderId="587" xfId="0" applyNumberFormat="1" applyFont="1" applyBorder="1" applyAlignment="1">
      <alignment horizontal="right"/>
    </xf>
    <xf numFmtId="1" fontId="4" fillId="0" borderId="588" xfId="0" applyNumberFormat="1" applyFont="1" applyBorder="1" applyAlignment="1">
      <alignment horizontal="right"/>
    </xf>
    <xf numFmtId="1" fontId="4" fillId="0" borderId="584" xfId="0" applyNumberFormat="1" applyFont="1" applyBorder="1" applyAlignment="1">
      <alignment horizontal="right"/>
    </xf>
    <xf numFmtId="1" fontId="4" fillId="0" borderId="583" xfId="0" applyNumberFormat="1" applyFont="1" applyBorder="1" applyAlignment="1">
      <alignment horizontal="right"/>
    </xf>
    <xf numFmtId="1" fontId="4" fillId="0" borderId="599" xfId="0" applyNumberFormat="1" applyFont="1" applyBorder="1" applyAlignment="1">
      <alignment horizontal="right"/>
    </xf>
    <xf numFmtId="1" fontId="4" fillId="0" borderId="585" xfId="0" applyNumberFormat="1" applyFont="1" applyBorder="1" applyAlignment="1">
      <alignment horizontal="right"/>
    </xf>
    <xf numFmtId="1" fontId="4" fillId="0" borderId="604" xfId="0" applyNumberFormat="1" applyFont="1" applyBorder="1" applyAlignment="1">
      <alignment horizontal="center" vertical="center" wrapText="1"/>
    </xf>
    <xf numFmtId="1" fontId="4" fillId="0" borderId="594" xfId="0" applyNumberFormat="1" applyFont="1" applyBorder="1" applyAlignment="1">
      <alignment horizontal="center"/>
    </xf>
    <xf numFmtId="1" fontId="4" fillId="0" borderId="587" xfId="0" applyNumberFormat="1" applyFont="1" applyBorder="1" applyAlignment="1">
      <alignment horizontal="center" vertical="center"/>
    </xf>
    <xf numFmtId="1" fontId="4" fillId="0" borderId="588" xfId="0" applyNumberFormat="1" applyFont="1" applyBorder="1" applyAlignment="1">
      <alignment horizontal="center" vertical="center"/>
    </xf>
    <xf numFmtId="1" fontId="4" fillId="0" borderId="587" xfId="0" applyNumberFormat="1" applyFont="1" applyBorder="1" applyAlignment="1">
      <alignment wrapText="1"/>
    </xf>
    <xf numFmtId="1" fontId="4" fillId="0" borderId="588" xfId="0" applyNumberFormat="1" applyFont="1" applyBorder="1" applyAlignment="1">
      <alignment wrapText="1"/>
    </xf>
    <xf numFmtId="1" fontId="4" fillId="4" borderId="587" xfId="0" applyNumberFormat="1" applyFont="1" applyFill="1" applyBorder="1" applyProtection="1">
      <protection locked="0"/>
    </xf>
    <xf numFmtId="1" fontId="4" fillId="4" borderId="595" xfId="0" applyNumberFormat="1" applyFont="1" applyFill="1" applyBorder="1" applyProtection="1">
      <protection locked="0"/>
    </xf>
    <xf numFmtId="1" fontId="4" fillId="4" borderId="584" xfId="0" applyNumberFormat="1" applyFont="1" applyFill="1" applyBorder="1" applyProtection="1">
      <protection locked="0"/>
    </xf>
    <xf numFmtId="1" fontId="4" fillId="4" borderId="583" xfId="0" applyNumberFormat="1" applyFont="1" applyFill="1" applyBorder="1" applyProtection="1">
      <protection locked="0"/>
    </xf>
    <xf numFmtId="1" fontId="4" fillId="4" borderId="605" xfId="0" applyNumberFormat="1" applyFont="1" applyFill="1" applyBorder="1" applyProtection="1">
      <protection locked="0"/>
    </xf>
    <xf numFmtId="1" fontId="6" fillId="7" borderId="582" xfId="0" applyNumberFormat="1" applyFont="1" applyFill="1" applyBorder="1" applyAlignment="1">
      <alignment horizontal="center"/>
    </xf>
    <xf numFmtId="1" fontId="6" fillId="7" borderId="583" xfId="0" applyNumberFormat="1" applyFont="1" applyFill="1" applyBorder="1" applyAlignment="1">
      <alignment horizontal="center"/>
    </xf>
    <xf numFmtId="1" fontId="6" fillId="7" borderId="584" xfId="0" applyNumberFormat="1" applyFont="1" applyFill="1" applyBorder="1" applyAlignment="1">
      <alignment horizontal="center"/>
    </xf>
    <xf numFmtId="1" fontId="4" fillId="0" borderId="593" xfId="0" applyNumberFormat="1" applyFont="1" applyBorder="1" applyAlignment="1">
      <alignment wrapText="1"/>
    </xf>
    <xf numFmtId="1" fontId="4" fillId="0" borderId="531" xfId="0" applyNumberFormat="1" applyFont="1" applyBorder="1" applyAlignment="1">
      <alignment wrapText="1"/>
    </xf>
    <xf numFmtId="1" fontId="4" fillId="0" borderId="563" xfId="0" applyNumberFormat="1" applyFont="1" applyBorder="1" applyAlignment="1">
      <alignment wrapText="1"/>
    </xf>
    <xf numFmtId="1" fontId="4" fillId="4" borderId="590" xfId="0" applyNumberFormat="1" applyFont="1" applyFill="1" applyBorder="1" applyProtection="1">
      <protection locked="0"/>
    </xf>
    <xf numFmtId="1" fontId="4" fillId="0" borderId="584" xfId="0" applyNumberFormat="1" applyFont="1" applyBorder="1" applyAlignment="1">
      <alignment wrapText="1"/>
    </xf>
    <xf numFmtId="1" fontId="4" fillId="4" borderId="594" xfId="0" applyNumberFormat="1" applyFont="1" applyFill="1" applyBorder="1" applyProtection="1">
      <protection locked="0"/>
    </xf>
    <xf numFmtId="1" fontId="4" fillId="7" borderId="531" xfId="0" applyNumberFormat="1" applyFont="1" applyFill="1" applyBorder="1"/>
    <xf numFmtId="1" fontId="4" fillId="7" borderId="593" xfId="0" applyNumberFormat="1" applyFont="1" applyFill="1" applyBorder="1"/>
    <xf numFmtId="1" fontId="3" fillId="0" borderId="582" xfId="0" applyNumberFormat="1" applyFont="1" applyBorder="1"/>
    <xf numFmtId="1" fontId="3" fillId="0" borderId="583" xfId="0" applyNumberFormat="1" applyFont="1" applyBorder="1"/>
    <xf numFmtId="1" fontId="4" fillId="0" borderId="601" xfId="0" applyNumberFormat="1" applyFont="1" applyBorder="1" applyAlignment="1">
      <alignment wrapText="1"/>
    </xf>
    <xf numFmtId="1" fontId="4" fillId="4" borderId="606" xfId="0" applyNumberFormat="1" applyFont="1" applyFill="1" applyBorder="1" applyProtection="1">
      <protection locked="0"/>
    </xf>
    <xf numFmtId="1" fontId="4" fillId="9" borderId="581" xfId="0" applyNumberFormat="1" applyFont="1" applyFill="1" applyBorder="1"/>
    <xf numFmtId="1" fontId="4" fillId="9" borderId="607" xfId="0" applyNumberFormat="1" applyFont="1" applyFill="1" applyBorder="1"/>
    <xf numFmtId="1" fontId="4" fillId="9" borderId="589" xfId="0" applyNumberFormat="1" applyFont="1" applyFill="1" applyBorder="1"/>
    <xf numFmtId="1" fontId="4" fillId="0" borderId="590" xfId="0" applyNumberFormat="1" applyFont="1" applyBorder="1" applyAlignment="1">
      <alignment wrapText="1"/>
    </xf>
    <xf numFmtId="1" fontId="4" fillId="4" borderId="608" xfId="0" applyNumberFormat="1" applyFont="1" applyFill="1" applyBorder="1" applyProtection="1">
      <protection locked="0"/>
    </xf>
    <xf numFmtId="1" fontId="4" fillId="9" borderId="609" xfId="0" applyNumberFormat="1" applyFont="1" applyFill="1" applyBorder="1"/>
    <xf numFmtId="1" fontId="4" fillId="0" borderId="560" xfId="0" applyNumberFormat="1" applyFont="1" applyBorder="1" applyAlignment="1">
      <alignment wrapText="1"/>
    </xf>
    <xf numFmtId="1" fontId="4" fillId="0" borderId="611" xfId="0" applyNumberFormat="1" applyFont="1" applyBorder="1" applyAlignment="1">
      <alignment horizontal="center" vertical="center"/>
    </xf>
    <xf numFmtId="1" fontId="4" fillId="0" borderId="611" xfId="0" applyNumberFormat="1" applyFont="1" applyBorder="1" applyAlignment="1">
      <alignment horizontal="center" vertical="center" wrapText="1"/>
    </xf>
    <xf numFmtId="1" fontId="4" fillId="7" borderId="581" xfId="0" applyNumberFormat="1" applyFont="1" applyFill="1" applyBorder="1"/>
    <xf numFmtId="1" fontId="6" fillId="7" borderId="583" xfId="0" applyNumberFormat="1" applyFont="1" applyFill="1" applyBorder="1"/>
    <xf numFmtId="1" fontId="6" fillId="7" borderId="585" xfId="0" applyNumberFormat="1" applyFont="1" applyFill="1" applyBorder="1"/>
    <xf numFmtId="1" fontId="6" fillId="7" borderId="584" xfId="0" applyNumberFormat="1" applyFont="1" applyFill="1" applyBorder="1"/>
    <xf numFmtId="1" fontId="4" fillId="0" borderId="611" xfId="0" applyNumberFormat="1" applyFont="1" applyBorder="1" applyAlignment="1">
      <alignment wrapText="1"/>
    </xf>
    <xf numFmtId="1" fontId="6" fillId="4" borderId="587" xfId="0" applyNumberFormat="1" applyFont="1" applyFill="1" applyBorder="1" applyProtection="1">
      <protection locked="0"/>
    </xf>
    <xf numFmtId="1" fontId="6" fillId="4" borderId="584" xfId="0" applyNumberFormat="1" applyFont="1" applyFill="1" applyBorder="1" applyProtection="1">
      <protection locked="0"/>
    </xf>
    <xf numFmtId="1" fontId="4" fillId="4" borderId="612" xfId="0" applyNumberFormat="1" applyFont="1" applyFill="1" applyBorder="1" applyProtection="1">
      <protection locked="0"/>
    </xf>
    <xf numFmtId="1" fontId="4" fillId="0" borderId="612" xfId="0" applyNumberFormat="1" applyFont="1" applyBorder="1" applyAlignment="1" applyProtection="1">
      <alignment horizontal="center" vertical="center" wrapText="1"/>
      <protection hidden="1"/>
    </xf>
    <xf numFmtId="1" fontId="4" fillId="0" borderId="614" xfId="0" applyNumberFormat="1" applyFont="1" applyBorder="1" applyAlignment="1" applyProtection="1">
      <alignment horizontal="center" vertical="center" wrapText="1"/>
      <protection hidden="1"/>
    </xf>
    <xf numFmtId="1" fontId="4" fillId="0" borderId="612" xfId="0" applyNumberFormat="1" applyFont="1" applyBorder="1" applyAlignment="1" applyProtection="1">
      <alignment horizontal="center" vertical="center"/>
      <protection hidden="1"/>
    </xf>
    <xf numFmtId="1" fontId="4" fillId="0" borderId="589" xfId="0" applyNumberFormat="1" applyFont="1" applyBorder="1" applyAlignment="1" applyProtection="1">
      <alignment horizontal="center" vertical="center"/>
      <protection hidden="1"/>
    </xf>
    <xf numFmtId="1" fontId="4" fillId="0" borderId="587" xfId="0" applyNumberFormat="1" applyFont="1" applyBorder="1" applyAlignment="1" applyProtection="1">
      <alignment horizontal="center" vertical="center"/>
      <protection hidden="1"/>
    </xf>
    <xf numFmtId="1" fontId="4" fillId="0" borderId="607" xfId="0" applyNumberFormat="1" applyFont="1" applyBorder="1" applyAlignment="1" applyProtection="1">
      <alignment horizontal="center" vertical="center"/>
      <protection hidden="1"/>
    </xf>
    <xf numFmtId="1" fontId="4" fillId="0" borderId="589" xfId="0" applyNumberFormat="1" applyFont="1" applyBorder="1" applyAlignment="1" applyProtection="1">
      <alignment wrapText="1"/>
      <protection hidden="1"/>
    </xf>
    <xf numFmtId="1" fontId="4" fillId="0" borderId="612" xfId="0" applyNumberFormat="1" applyFont="1" applyBorder="1" applyAlignment="1">
      <alignment horizontal="right" wrapText="1"/>
    </xf>
    <xf numFmtId="1" fontId="4" fillId="0" borderId="614" xfId="0" applyNumberFormat="1" applyFont="1" applyBorder="1" applyAlignment="1">
      <alignment horizontal="right" wrapText="1"/>
    </xf>
    <xf numFmtId="1" fontId="4" fillId="0" borderId="617" xfId="0" applyNumberFormat="1" applyFont="1" applyBorder="1" applyAlignment="1">
      <alignment horizontal="center" vertical="center" wrapText="1"/>
    </xf>
    <xf numFmtId="1" fontId="4" fillId="0" borderId="618" xfId="0" applyNumberFormat="1" applyFont="1" applyBorder="1" applyAlignment="1">
      <alignment horizontal="center" vertical="center" wrapText="1"/>
    </xf>
    <xf numFmtId="1" fontId="4" fillId="0" borderId="584" xfId="0" applyNumberFormat="1" applyFont="1" applyBorder="1" applyAlignment="1">
      <alignment horizontal="center" vertical="center"/>
    </xf>
    <xf numFmtId="1" fontId="4" fillId="0" borderId="619" xfId="0" applyNumberFormat="1" applyFont="1" applyBorder="1" applyAlignment="1">
      <alignment horizontal="center" vertical="center" wrapText="1"/>
    </xf>
    <xf numFmtId="1" fontId="4" fillId="0" borderId="620" xfId="0" applyNumberFormat="1" applyFont="1" applyBorder="1" applyAlignment="1">
      <alignment horizontal="center" vertical="center" wrapText="1"/>
    </xf>
    <xf numFmtId="1" fontId="4" fillId="0" borderId="617" xfId="0" applyNumberFormat="1" applyFont="1" applyBorder="1" applyAlignment="1">
      <alignment wrapText="1"/>
    </xf>
    <xf numFmtId="1" fontId="4" fillId="0" borderId="618" xfId="0" applyNumberFormat="1" applyFont="1" applyBorder="1" applyAlignment="1">
      <alignment wrapText="1"/>
    </xf>
    <xf numFmtId="1" fontId="4" fillId="0" borderId="619" xfId="0" applyNumberFormat="1" applyFont="1" applyBorder="1" applyAlignment="1">
      <alignment wrapText="1"/>
    </xf>
    <xf numFmtId="1" fontId="4" fillId="0" borderId="620" xfId="0" applyNumberFormat="1" applyFont="1" applyBorder="1" applyAlignment="1">
      <alignment wrapText="1"/>
    </xf>
    <xf numFmtId="1" fontId="4" fillId="0" borderId="583" xfId="0" applyNumberFormat="1" applyFont="1" applyBorder="1" applyAlignment="1">
      <alignment wrapText="1"/>
    </xf>
    <xf numFmtId="1" fontId="4" fillId="0" borderId="594" xfId="0" applyNumberFormat="1" applyFont="1" applyBorder="1" applyAlignment="1">
      <alignment wrapText="1"/>
    </xf>
    <xf numFmtId="1" fontId="4" fillId="0" borderId="621" xfId="0" applyNumberFormat="1" applyFont="1" applyBorder="1"/>
    <xf numFmtId="1" fontId="4" fillId="4" borderId="622" xfId="0" applyNumberFormat="1" applyFont="1" applyFill="1" applyBorder="1" applyProtection="1">
      <protection locked="0"/>
    </xf>
    <xf numFmtId="1" fontId="4" fillId="0" borderId="614" xfId="0" applyNumberFormat="1" applyFont="1" applyBorder="1" applyAlignment="1">
      <alignment horizontal="center" vertical="center" wrapText="1"/>
    </xf>
    <xf numFmtId="1" fontId="4" fillId="0" borderId="623" xfId="0" applyNumberFormat="1" applyFont="1" applyBorder="1" applyAlignment="1">
      <alignment horizontal="center" vertical="center" wrapText="1"/>
    </xf>
    <xf numFmtId="1" fontId="4" fillId="0" borderId="624" xfId="0" applyNumberFormat="1" applyFont="1" applyBorder="1" applyAlignment="1">
      <alignment wrapText="1"/>
    </xf>
    <xf numFmtId="1" fontId="4" fillId="0" borderId="624" xfId="0" applyNumberFormat="1" applyFont="1" applyBorder="1"/>
    <xf numFmtId="1" fontId="4" fillId="7" borderId="625" xfId="0" applyNumberFormat="1" applyFont="1" applyFill="1" applyBorder="1"/>
    <xf numFmtId="1" fontId="4" fillId="7" borderId="626" xfId="0" applyNumberFormat="1" applyFont="1" applyFill="1" applyBorder="1"/>
    <xf numFmtId="1" fontId="4" fillId="7" borderId="622" xfId="0" applyNumberFormat="1" applyFont="1" applyFill="1" applyBorder="1"/>
    <xf numFmtId="1" fontId="4" fillId="7" borderId="627" xfId="0" applyNumberFormat="1" applyFont="1" applyFill="1" applyBorder="1"/>
    <xf numFmtId="1" fontId="4" fillId="7" borderId="628" xfId="0" applyNumberFormat="1" applyFont="1" applyFill="1" applyBorder="1"/>
    <xf numFmtId="1" fontId="4" fillId="4" borderId="621" xfId="0" applyNumberFormat="1" applyFont="1" applyFill="1" applyBorder="1" applyProtection="1">
      <protection locked="0"/>
    </xf>
    <xf numFmtId="1" fontId="4" fillId="4" borderId="624" xfId="0" applyNumberFormat="1" applyFont="1" applyFill="1" applyBorder="1" applyProtection="1">
      <protection locked="0"/>
    </xf>
    <xf numFmtId="1" fontId="4" fillId="0" borderId="617" xfId="0" applyNumberFormat="1" applyFont="1" applyBorder="1"/>
    <xf numFmtId="1" fontId="4" fillId="0" borderId="618" xfId="0" applyNumberFormat="1" applyFont="1" applyBorder="1"/>
    <xf numFmtId="1" fontId="4" fillId="4" borderId="617" xfId="0" applyNumberFormat="1" applyFont="1" applyFill="1" applyBorder="1" applyProtection="1">
      <protection locked="0"/>
    </xf>
    <xf numFmtId="1" fontId="4" fillId="4" borderId="611" xfId="0" applyNumberFormat="1" applyFont="1" applyFill="1" applyBorder="1" applyProtection="1">
      <protection locked="0"/>
    </xf>
    <xf numFmtId="1" fontId="4" fillId="4" borderId="585" xfId="0" applyNumberFormat="1" applyFont="1" applyFill="1" applyBorder="1" applyProtection="1">
      <protection locked="0"/>
    </xf>
    <xf numFmtId="1" fontId="3" fillId="0" borderId="629" xfId="0" applyNumberFormat="1" applyFont="1" applyBorder="1"/>
    <xf numFmtId="1" fontId="6" fillId="0" borderId="630" xfId="0" applyNumberFormat="1" applyFont="1" applyBorder="1"/>
    <xf numFmtId="1" fontId="4" fillId="0" borderId="594" xfId="0" applyNumberFormat="1" applyFont="1" applyBorder="1" applyAlignment="1">
      <alignment horizontal="center" vertical="center"/>
    </xf>
    <xf numFmtId="1" fontId="4" fillId="0" borderId="621" xfId="0" applyNumberFormat="1" applyFont="1" applyBorder="1" applyAlignment="1">
      <alignment wrapText="1"/>
    </xf>
    <xf numFmtId="1" fontId="4" fillId="0" borderId="622" xfId="0" applyNumberFormat="1" applyFont="1" applyBorder="1" applyAlignment="1">
      <alignment horizontal="right" wrapText="1"/>
    </xf>
    <xf numFmtId="1" fontId="4" fillId="0" borderId="624" xfId="0" applyNumberFormat="1" applyFont="1" applyBorder="1" applyAlignment="1">
      <alignment horizontal="right"/>
    </xf>
    <xf numFmtId="1" fontId="4" fillId="4" borderId="627" xfId="0" applyNumberFormat="1" applyFont="1" applyFill="1" applyBorder="1" applyProtection="1">
      <protection locked="0"/>
    </xf>
    <xf numFmtId="1" fontId="4" fillId="4" borderId="631" xfId="0" applyNumberFormat="1" applyFont="1" applyFill="1" applyBorder="1" applyProtection="1">
      <protection locked="0"/>
    </xf>
    <xf numFmtId="1" fontId="4" fillId="4" borderId="625" xfId="0" applyNumberFormat="1" applyFont="1" applyFill="1" applyBorder="1" applyProtection="1">
      <protection locked="0"/>
    </xf>
    <xf numFmtId="1" fontId="4" fillId="4" borderId="632" xfId="0" applyNumberFormat="1" applyFont="1" applyFill="1" applyBorder="1" applyProtection="1">
      <protection locked="0"/>
    </xf>
    <xf numFmtId="1" fontId="4" fillId="9" borderId="633" xfId="0" applyNumberFormat="1" applyFont="1" applyFill="1" applyBorder="1"/>
    <xf numFmtId="1" fontId="8" fillId="4" borderId="634" xfId="4" applyNumberFormat="1" applyFont="1" applyFill="1" applyBorder="1" applyProtection="1">
      <protection locked="0"/>
    </xf>
    <xf numFmtId="1" fontId="4" fillId="4" borderId="635" xfId="0" applyNumberFormat="1" applyFont="1" applyFill="1" applyBorder="1" applyProtection="1">
      <protection locked="0"/>
    </xf>
    <xf numFmtId="1" fontId="4" fillId="0" borderId="617" xfId="0" applyNumberFormat="1" applyFont="1" applyBorder="1" applyAlignment="1">
      <alignment horizontal="center" vertical="center"/>
    </xf>
    <xf numFmtId="1" fontId="4" fillId="0" borderId="636" xfId="0" applyNumberFormat="1" applyFont="1" applyBorder="1"/>
    <xf numFmtId="1" fontId="4" fillId="0" borderId="636" xfId="0" applyNumberFormat="1" applyFont="1" applyBorder="1" applyAlignment="1">
      <alignment horizontal="right" wrapText="1"/>
    </xf>
    <xf numFmtId="1" fontId="4" fillId="4" borderId="637" xfId="0" applyNumberFormat="1" applyFont="1" applyFill="1" applyBorder="1" applyProtection="1">
      <protection locked="0"/>
    </xf>
    <xf numFmtId="1" fontId="4" fillId="4" borderId="638" xfId="0" applyNumberFormat="1" applyFont="1" applyFill="1" applyBorder="1" applyProtection="1">
      <protection locked="0"/>
    </xf>
    <xf numFmtId="1" fontId="4" fillId="4" borderId="639" xfId="0" applyNumberFormat="1" applyFont="1" applyFill="1" applyBorder="1" applyProtection="1">
      <protection locked="0"/>
    </xf>
    <xf numFmtId="1" fontId="4" fillId="4" borderId="640" xfId="0" applyNumberFormat="1" applyFont="1" applyFill="1" applyBorder="1" applyProtection="1">
      <protection locked="0"/>
    </xf>
    <xf numFmtId="1" fontId="4" fillId="0" borderId="612" xfId="0" applyNumberFormat="1" applyFont="1" applyBorder="1" applyAlignment="1">
      <alignment horizontal="center" vertical="center" wrapText="1"/>
    </xf>
    <xf numFmtId="1" fontId="4" fillId="8" borderId="641" xfId="0" applyNumberFormat="1" applyFont="1" applyFill="1" applyBorder="1" applyAlignment="1">
      <alignment vertical="center" wrapText="1"/>
    </xf>
    <xf numFmtId="1" fontId="4" fillId="8" borderId="637" xfId="0" applyNumberFormat="1" applyFont="1" applyFill="1" applyBorder="1" applyAlignment="1">
      <alignment horizontal="right" wrapText="1"/>
    </xf>
    <xf numFmtId="1" fontId="4" fillId="8" borderId="563" xfId="0" applyNumberFormat="1" applyFont="1" applyFill="1" applyBorder="1" applyAlignment="1">
      <alignment horizontal="right" wrapText="1"/>
    </xf>
    <xf numFmtId="1" fontId="4" fillId="8" borderId="635" xfId="0" applyNumberFormat="1" applyFont="1" applyFill="1" applyBorder="1" applyAlignment="1">
      <alignment horizontal="right"/>
    </xf>
    <xf numFmtId="1" fontId="4" fillId="4" borderId="636" xfId="0" applyNumberFormat="1" applyFont="1" applyFill="1" applyBorder="1" applyProtection="1">
      <protection locked="0"/>
    </xf>
    <xf numFmtId="1" fontId="4" fillId="0" borderId="617" xfId="0" applyNumberFormat="1" applyFont="1" applyBorder="1" applyAlignment="1">
      <alignment horizontal="right"/>
    </xf>
    <xf numFmtId="1" fontId="4" fillId="0" borderId="618" xfId="0" applyNumberFormat="1" applyFont="1" applyBorder="1" applyAlignment="1">
      <alignment horizontal="right"/>
    </xf>
    <xf numFmtId="1" fontId="4" fillId="0" borderId="619" xfId="0" applyNumberFormat="1" applyFont="1" applyBorder="1"/>
    <xf numFmtId="1" fontId="4" fillId="0" borderId="582" xfId="0" applyNumberFormat="1" applyFont="1" applyBorder="1"/>
    <xf numFmtId="1" fontId="4" fillId="0" borderId="620" xfId="0" applyNumberFormat="1" applyFont="1" applyBorder="1"/>
    <xf numFmtId="1" fontId="4" fillId="0" borderId="594" xfId="0" applyNumberFormat="1" applyFont="1" applyBorder="1"/>
    <xf numFmtId="1" fontId="4" fillId="0" borderId="594" xfId="0" applyNumberFormat="1" applyFont="1" applyBorder="1" applyAlignment="1">
      <alignment horizontal="center" vertical="center" wrapText="1"/>
    </xf>
    <xf numFmtId="1" fontId="4" fillId="0" borderId="625" xfId="0" applyNumberFormat="1" applyFont="1" applyBorder="1" applyAlignment="1">
      <alignment vertical="center" wrapText="1"/>
    </xf>
    <xf numFmtId="1" fontId="4" fillId="3" borderId="636" xfId="0" applyNumberFormat="1" applyFont="1" applyFill="1" applyBorder="1"/>
    <xf numFmtId="1" fontId="4" fillId="7" borderId="636" xfId="0" applyNumberFormat="1" applyFont="1" applyFill="1" applyBorder="1" applyAlignment="1">
      <alignment horizontal="right" wrapText="1"/>
    </xf>
    <xf numFmtId="1" fontId="4" fillId="12" borderId="636" xfId="0" applyNumberFormat="1" applyFont="1" applyFill="1" applyBorder="1"/>
    <xf numFmtId="1" fontId="4" fillId="0" borderId="582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20" xfId="0" applyNumberFormat="1" applyFont="1" applyBorder="1"/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131" xfId="0" applyNumberFormat="1" applyFont="1" applyBorder="1" applyAlignment="1">
      <alignment horizontal="center" vertical="center" wrapText="1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131" xfId="0" applyNumberFormat="1" applyFont="1" applyBorder="1" applyAlignment="1">
      <alignment horizontal="center" vertical="center"/>
    </xf>
    <xf numFmtId="1" fontId="4" fillId="0" borderId="110" xfId="0" applyNumberFormat="1" applyFont="1" applyBorder="1" applyAlignment="1">
      <alignment horizontal="center" vertical="center"/>
    </xf>
    <xf numFmtId="1" fontId="4" fillId="0" borderId="318" xfId="0" applyNumberFormat="1" applyFont="1" applyBorder="1" applyAlignment="1">
      <alignment horizontal="center" vertical="center" wrapText="1"/>
    </xf>
    <xf numFmtId="1" fontId="4" fillId="0" borderId="227" xfId="0" applyNumberFormat="1" applyFont="1" applyBorder="1" applyAlignment="1">
      <alignment horizontal="center" vertical="center"/>
    </xf>
    <xf numFmtId="1" fontId="4" fillId="0" borderId="582" xfId="0" applyNumberFormat="1" applyFont="1" applyBorder="1" applyAlignment="1">
      <alignment horizontal="center" vertical="center" wrapText="1"/>
    </xf>
    <xf numFmtId="1" fontId="4" fillId="0" borderId="584" xfId="0" applyNumberFormat="1" applyFont="1" applyBorder="1" applyAlignment="1">
      <alignment horizontal="center" vertical="center" wrapText="1"/>
    </xf>
    <xf numFmtId="1" fontId="4" fillId="0" borderId="585" xfId="0" applyNumberFormat="1" applyFont="1" applyBorder="1" applyAlignment="1">
      <alignment horizontal="center" vertical="center" wrapText="1"/>
    </xf>
    <xf numFmtId="1" fontId="4" fillId="0" borderId="581" xfId="0" applyNumberFormat="1" applyFont="1" applyBorder="1" applyAlignment="1">
      <alignment horizontal="center" vertical="center" wrapText="1"/>
    </xf>
    <xf numFmtId="1" fontId="4" fillId="0" borderId="583" xfId="0" applyNumberFormat="1" applyFont="1" applyBorder="1" applyAlignment="1">
      <alignment horizontal="center" vertical="center" wrapText="1"/>
    </xf>
    <xf numFmtId="1" fontId="4" fillId="0" borderId="584" xfId="0" applyNumberFormat="1" applyFont="1" applyBorder="1" applyAlignment="1">
      <alignment horizontal="center" vertical="center"/>
    </xf>
    <xf numFmtId="1" fontId="3" fillId="0" borderId="583" xfId="0" applyNumberFormat="1" applyFont="1" applyBorder="1"/>
    <xf numFmtId="1" fontId="4" fillId="0" borderId="584" xfId="0" applyNumberFormat="1" applyFont="1" applyBorder="1" applyAlignment="1">
      <alignment wrapText="1"/>
    </xf>
    <xf numFmtId="1" fontId="4" fillId="0" borderId="589" xfId="0" applyNumberFormat="1" applyFont="1" applyBorder="1" applyAlignment="1">
      <alignment horizontal="center" vertical="center" wrapText="1"/>
    </xf>
    <xf numFmtId="1" fontId="3" fillId="0" borderId="582" xfId="0" applyNumberFormat="1" applyFont="1" applyBorder="1"/>
    <xf numFmtId="1" fontId="4" fillId="0" borderId="589" xfId="0" applyNumberFormat="1" applyFont="1" applyBorder="1" applyAlignment="1" applyProtection="1">
      <alignment horizontal="center" vertical="center"/>
      <protection hidden="1"/>
    </xf>
    <xf numFmtId="1" fontId="4" fillId="0" borderId="612" xfId="0" applyNumberFormat="1" applyFont="1" applyBorder="1" applyAlignment="1">
      <alignment horizontal="center" vertical="center" wrapText="1"/>
    </xf>
    <xf numFmtId="1" fontId="4" fillId="0" borderId="614" xfId="0" applyNumberFormat="1" applyFont="1" applyBorder="1" applyAlignment="1">
      <alignment horizontal="center" vertical="center" wrapText="1"/>
    </xf>
    <xf numFmtId="1" fontId="4" fillId="0" borderId="606" xfId="0" applyNumberFormat="1" applyFont="1" applyBorder="1" applyAlignment="1">
      <alignment horizontal="center" vertical="center" wrapText="1"/>
    </xf>
    <xf numFmtId="1" fontId="4" fillId="3" borderId="642" xfId="0" applyNumberFormat="1" applyFont="1" applyFill="1" applyBorder="1"/>
    <xf numFmtId="1" fontId="4" fillId="4" borderId="643" xfId="0" applyNumberFormat="1" applyFont="1" applyFill="1" applyBorder="1" applyProtection="1">
      <protection locked="0"/>
    </xf>
    <xf numFmtId="1" fontId="4" fillId="4" borderId="644" xfId="0" applyNumberFormat="1" applyFont="1" applyFill="1" applyBorder="1" applyProtection="1">
      <protection locked="0"/>
    </xf>
    <xf numFmtId="1" fontId="4" fillId="4" borderId="645" xfId="0" applyNumberFormat="1" applyFont="1" applyFill="1" applyBorder="1" applyProtection="1">
      <protection locked="0"/>
    </xf>
    <xf numFmtId="1" fontId="4" fillId="4" borderId="646" xfId="0" applyNumberFormat="1" applyFont="1" applyFill="1" applyBorder="1" applyProtection="1">
      <protection locked="0"/>
    </xf>
    <xf numFmtId="1" fontId="4" fillId="4" borderId="647" xfId="0" applyNumberFormat="1" applyFont="1" applyFill="1" applyBorder="1" applyProtection="1">
      <protection locked="0"/>
    </xf>
    <xf numFmtId="1" fontId="4" fillId="0" borderId="642" xfId="0" applyNumberFormat="1" applyFont="1" applyBorder="1"/>
    <xf numFmtId="1" fontId="4" fillId="7" borderId="650" xfId="0" applyNumberFormat="1" applyFont="1" applyFill="1" applyBorder="1"/>
    <xf numFmtId="1" fontId="4" fillId="7" borderId="644" xfId="0" applyNumberFormat="1" applyFont="1" applyFill="1" applyBorder="1"/>
    <xf numFmtId="1" fontId="4" fillId="7" borderId="646" xfId="0" applyNumberFormat="1" applyFont="1" applyFill="1" applyBorder="1"/>
    <xf numFmtId="1" fontId="4" fillId="4" borderId="649" xfId="0" applyNumberFormat="1" applyFont="1" applyFill="1" applyBorder="1" applyProtection="1">
      <protection locked="0"/>
    </xf>
    <xf numFmtId="1" fontId="4" fillId="0" borderId="649" xfId="0" applyNumberFormat="1" applyFont="1" applyBorder="1" applyAlignment="1" applyProtection="1">
      <alignment horizontal="left" wrapText="1"/>
      <protection hidden="1"/>
    </xf>
    <xf numFmtId="1" fontId="8" fillId="0" borderId="642" xfId="0" applyNumberFormat="1" applyFont="1" applyBorder="1" applyAlignment="1" applyProtection="1">
      <alignment horizontal="left" wrapText="1"/>
      <protection hidden="1"/>
    </xf>
    <xf numFmtId="1" fontId="4" fillId="4" borderId="650" xfId="0" applyNumberFormat="1" applyFont="1" applyFill="1" applyBorder="1" applyProtection="1">
      <protection locked="0"/>
    </xf>
    <xf numFmtId="1" fontId="4" fillId="0" borderId="642" xfId="0" applyNumberFormat="1" applyFont="1" applyBorder="1" applyAlignment="1" applyProtection="1">
      <alignment horizontal="left" wrapText="1"/>
      <protection hidden="1"/>
    </xf>
    <xf numFmtId="1" fontId="4" fillId="0" borderId="651" xfId="0" applyNumberFormat="1" applyFont="1" applyBorder="1" applyAlignment="1">
      <alignment horizontal="center" vertical="center"/>
    </xf>
    <xf numFmtId="1" fontId="4" fillId="0" borderId="652" xfId="0" applyNumberFormat="1" applyFont="1" applyBorder="1" applyAlignment="1">
      <alignment horizontal="center" vertical="center" wrapText="1"/>
    </xf>
    <xf numFmtId="1" fontId="4" fillId="0" borderId="651" xfId="0" applyNumberFormat="1" applyFont="1" applyBorder="1" applyAlignment="1">
      <alignment horizontal="center" vertical="center" wrapText="1"/>
    </xf>
    <xf numFmtId="1" fontId="4" fillId="0" borderId="648" xfId="0" applyNumberFormat="1" applyFont="1" applyBorder="1"/>
    <xf numFmtId="1" fontId="4" fillId="0" borderId="643" xfId="0" applyNumberFormat="1" applyFont="1" applyBorder="1"/>
    <xf numFmtId="1" fontId="4" fillId="0" borderId="647" xfId="0" applyNumberFormat="1" applyFont="1" applyBorder="1"/>
    <xf numFmtId="1" fontId="4" fillId="4" borderId="653" xfId="0" applyNumberFormat="1" applyFont="1" applyFill="1" applyBorder="1" applyProtection="1">
      <protection locked="0"/>
    </xf>
    <xf numFmtId="1" fontId="4" fillId="4" borderId="654" xfId="0" applyNumberFormat="1" applyFont="1" applyFill="1" applyBorder="1" applyProtection="1">
      <protection locked="0"/>
    </xf>
    <xf numFmtId="1" fontId="4" fillId="4" borderId="648" xfId="0" applyNumberFormat="1" applyFont="1" applyFill="1" applyBorder="1" applyProtection="1">
      <protection locked="0"/>
    </xf>
    <xf numFmtId="1" fontId="4" fillId="4" borderId="642" xfId="0" applyNumberFormat="1" applyFont="1" applyFill="1" applyBorder="1" applyProtection="1">
      <protection locked="0"/>
    </xf>
    <xf numFmtId="1" fontId="4" fillId="0" borderId="650" xfId="0" applyNumberFormat="1" applyFont="1" applyBorder="1"/>
    <xf numFmtId="1" fontId="4" fillId="3" borderId="651" xfId="1" applyNumberFormat="1" applyFont="1" applyFill="1" applyBorder="1"/>
    <xf numFmtId="1" fontId="4" fillId="3" borderId="643" xfId="1" applyNumberFormat="1" applyFont="1" applyFill="1" applyBorder="1"/>
    <xf numFmtId="1" fontId="4" fillId="3" borderId="644" xfId="1" applyNumberFormat="1" applyFont="1" applyFill="1" applyBorder="1"/>
    <xf numFmtId="1" fontId="4" fillId="3" borderId="655" xfId="1" applyNumberFormat="1" applyFont="1" applyFill="1" applyBorder="1"/>
    <xf numFmtId="1" fontId="4" fillId="4" borderId="656" xfId="0" applyNumberFormat="1" applyFont="1" applyFill="1" applyBorder="1" applyProtection="1">
      <protection locked="0"/>
    </xf>
    <xf numFmtId="1" fontId="4" fillId="0" borderId="651" xfId="0" applyNumberFormat="1" applyFont="1" applyBorder="1"/>
    <xf numFmtId="1" fontId="4" fillId="4" borderId="652" xfId="0" applyNumberFormat="1" applyFont="1" applyFill="1" applyBorder="1" applyProtection="1">
      <protection locked="0"/>
    </xf>
    <xf numFmtId="1" fontId="4" fillId="4" borderId="657" xfId="0" applyNumberFormat="1" applyFont="1" applyFill="1" applyBorder="1" applyProtection="1">
      <protection locked="0"/>
    </xf>
    <xf numFmtId="1" fontId="4" fillId="4" borderId="658" xfId="0" applyNumberFormat="1" applyFont="1" applyFill="1" applyBorder="1" applyProtection="1">
      <protection locked="0"/>
    </xf>
    <xf numFmtId="1" fontId="4" fillId="0" borderId="644" xfId="0" applyNumberFormat="1" applyFont="1" applyBorder="1"/>
    <xf numFmtId="1" fontId="4" fillId="0" borderId="656" xfId="0" applyNumberFormat="1" applyFont="1" applyBorder="1"/>
    <xf numFmtId="1" fontId="6" fillId="0" borderId="659" xfId="0" applyNumberFormat="1" applyFont="1" applyBorder="1"/>
    <xf numFmtId="1" fontId="4" fillId="0" borderId="660" xfId="0" applyNumberFormat="1" applyFont="1" applyBorder="1"/>
    <xf numFmtId="1" fontId="4" fillId="0" borderId="661" xfId="0" applyNumberFormat="1" applyFont="1" applyBorder="1"/>
    <xf numFmtId="1" fontId="4" fillId="0" borderId="662" xfId="0" applyNumberFormat="1" applyFont="1" applyBorder="1"/>
    <xf numFmtId="1" fontId="4" fillId="0" borderId="663" xfId="0" applyNumberFormat="1" applyFont="1" applyBorder="1"/>
    <xf numFmtId="1" fontId="6" fillId="0" borderId="664" xfId="0" applyNumberFormat="1" applyFont="1" applyBorder="1"/>
    <xf numFmtId="1" fontId="6" fillId="0" borderId="665" xfId="0" applyNumberFormat="1" applyFont="1" applyBorder="1"/>
    <xf numFmtId="1" fontId="4" fillId="0" borderId="667" xfId="0" applyNumberFormat="1" applyFont="1" applyBorder="1" applyAlignment="1">
      <alignment horizontal="center" vertical="center" wrapText="1"/>
    </xf>
    <xf numFmtId="1" fontId="4" fillId="0" borderId="668" xfId="0" applyNumberFormat="1" applyFont="1" applyBorder="1" applyAlignment="1">
      <alignment horizontal="center" vertical="center" wrapText="1"/>
    </xf>
    <xf numFmtId="1" fontId="4" fillId="0" borderId="669" xfId="0" applyNumberFormat="1" applyFont="1" applyBorder="1"/>
    <xf numFmtId="1" fontId="4" fillId="0" borderId="670" xfId="0" applyNumberFormat="1" applyFont="1" applyBorder="1" applyAlignment="1">
      <alignment horizontal="right" vertical="center" wrapText="1"/>
    </xf>
    <xf numFmtId="1" fontId="4" fillId="0" borderId="671" xfId="0" applyNumberFormat="1" applyFont="1" applyBorder="1" applyAlignment="1">
      <alignment horizontal="right"/>
    </xf>
    <xf numFmtId="1" fontId="4" fillId="0" borderId="672" xfId="0" applyNumberFormat="1" applyFont="1" applyBorder="1" applyAlignment="1">
      <alignment horizontal="right"/>
    </xf>
    <xf numFmtId="1" fontId="4" fillId="4" borderId="670" xfId="0" applyNumberFormat="1" applyFont="1" applyFill="1" applyBorder="1" applyProtection="1">
      <protection locked="0"/>
    </xf>
    <xf numFmtId="1" fontId="4" fillId="4" borderId="672" xfId="0" applyNumberFormat="1" applyFont="1" applyFill="1" applyBorder="1" applyProtection="1">
      <protection locked="0"/>
    </xf>
    <xf numFmtId="1" fontId="4" fillId="4" borderId="673" xfId="0" applyNumberFormat="1" applyFont="1" applyFill="1" applyBorder="1" applyProtection="1">
      <protection locked="0"/>
    </xf>
    <xf numFmtId="1" fontId="4" fillId="4" borderId="674" xfId="0" applyNumberFormat="1" applyFont="1" applyFill="1" applyBorder="1" applyProtection="1">
      <protection locked="0"/>
    </xf>
    <xf numFmtId="1" fontId="4" fillId="4" borderId="671" xfId="0" applyNumberFormat="1" applyFont="1" applyFill="1" applyBorder="1" applyProtection="1">
      <protection locked="0"/>
    </xf>
    <xf numFmtId="1" fontId="4" fillId="4" borderId="675" xfId="0" applyNumberFormat="1" applyFont="1" applyFill="1" applyBorder="1" applyProtection="1">
      <protection locked="0"/>
    </xf>
    <xf numFmtId="1" fontId="4" fillId="0" borderId="667" xfId="0" applyNumberFormat="1" applyFont="1" applyBorder="1" applyAlignment="1">
      <alignment horizontal="right"/>
    </xf>
    <xf numFmtId="1" fontId="4" fillId="0" borderId="668" xfId="0" applyNumberFormat="1" applyFont="1" applyBorder="1" applyAlignment="1">
      <alignment horizontal="right"/>
    </xf>
    <xf numFmtId="1" fontId="4" fillId="0" borderId="670" xfId="0" applyNumberFormat="1" applyFont="1" applyBorder="1"/>
    <xf numFmtId="1" fontId="4" fillId="0" borderId="671" xfId="0" applyNumberFormat="1" applyFont="1" applyBorder="1"/>
    <xf numFmtId="1" fontId="4" fillId="0" borderId="672" xfId="0" applyNumberFormat="1" applyFont="1" applyBorder="1"/>
    <xf numFmtId="1" fontId="4" fillId="4" borderId="676" xfId="0" applyNumberFormat="1" applyFont="1" applyFill="1" applyBorder="1" applyProtection="1">
      <protection locked="0"/>
    </xf>
    <xf numFmtId="1" fontId="4" fillId="0" borderId="667" xfId="0" applyNumberFormat="1" applyFont="1" applyBorder="1" applyAlignment="1">
      <alignment horizontal="center" vertical="center"/>
    </xf>
    <xf numFmtId="1" fontId="4" fillId="0" borderId="667" xfId="0" applyNumberFormat="1" applyFont="1" applyBorder="1" applyAlignment="1">
      <alignment wrapText="1"/>
    </xf>
    <xf numFmtId="1" fontId="4" fillId="4" borderId="663" xfId="0" applyNumberFormat="1" applyFont="1" applyFill="1" applyBorder="1" applyProtection="1">
      <protection locked="0"/>
    </xf>
    <xf numFmtId="1" fontId="4" fillId="4" borderId="678" xfId="0" applyNumberFormat="1" applyFont="1" applyFill="1" applyBorder="1" applyProtection="1">
      <protection locked="0"/>
    </xf>
    <xf numFmtId="1" fontId="4" fillId="0" borderId="672" xfId="0" applyNumberFormat="1" applyFont="1" applyBorder="1" applyAlignment="1">
      <alignment wrapText="1"/>
    </xf>
    <xf numFmtId="1" fontId="4" fillId="0" borderId="670" xfId="0" applyNumberFormat="1" applyFont="1" applyBorder="1" applyAlignment="1">
      <alignment wrapText="1"/>
    </xf>
    <xf numFmtId="1" fontId="4" fillId="0" borderId="671" xfId="0" applyNumberFormat="1" applyFont="1" applyBorder="1" applyAlignment="1">
      <alignment wrapText="1"/>
    </xf>
    <xf numFmtId="1" fontId="4" fillId="4" borderId="677" xfId="0" applyNumberFormat="1" applyFont="1" applyFill="1" applyBorder="1" applyProtection="1">
      <protection locked="0"/>
    </xf>
    <xf numFmtId="1" fontId="4" fillId="4" borderId="669" xfId="0" applyNumberFormat="1" applyFont="1" applyFill="1" applyBorder="1" applyProtection="1">
      <protection locked="0"/>
    </xf>
    <xf numFmtId="1" fontId="4" fillId="4" borderId="679" xfId="0" applyNumberFormat="1" applyFont="1" applyFill="1" applyBorder="1" applyProtection="1">
      <protection locked="0"/>
    </xf>
    <xf numFmtId="1" fontId="4" fillId="7" borderId="670" xfId="0" applyNumberFormat="1" applyFont="1" applyFill="1" applyBorder="1"/>
    <xf numFmtId="1" fontId="4" fillId="7" borderId="672" xfId="0" applyNumberFormat="1" applyFont="1" applyFill="1" applyBorder="1"/>
    <xf numFmtId="1" fontId="4" fillId="0" borderId="667" xfId="0" applyNumberFormat="1" applyFont="1" applyBorder="1"/>
    <xf numFmtId="1" fontId="4" fillId="0" borderId="673" xfId="0" applyNumberFormat="1" applyFont="1" applyBorder="1" applyAlignment="1">
      <alignment wrapText="1"/>
    </xf>
    <xf numFmtId="1" fontId="4" fillId="9" borderId="492" xfId="0" applyNumberFormat="1" applyFont="1" applyFill="1" applyBorder="1"/>
    <xf numFmtId="1" fontId="4" fillId="0" borderId="669" xfId="0" applyNumberFormat="1" applyFont="1" applyBorder="1" applyAlignment="1">
      <alignment wrapText="1"/>
    </xf>
    <xf numFmtId="1" fontId="4" fillId="4" borderId="680" xfId="0" applyNumberFormat="1" applyFont="1" applyFill="1" applyBorder="1" applyProtection="1">
      <protection locked="0"/>
    </xf>
    <xf numFmtId="1" fontId="4" fillId="0" borderId="679" xfId="0" applyNumberFormat="1" applyFont="1" applyBorder="1" applyAlignment="1">
      <alignment wrapText="1"/>
    </xf>
    <xf numFmtId="1" fontId="4" fillId="0" borderId="682" xfId="0" applyNumberFormat="1" applyFont="1" applyBorder="1" applyAlignment="1">
      <alignment horizontal="center" vertical="center" wrapText="1"/>
    </xf>
    <xf numFmtId="1" fontId="4" fillId="0" borderId="683" xfId="0" applyNumberFormat="1" applyFont="1" applyBorder="1" applyAlignment="1">
      <alignment horizontal="center" vertical="center" wrapText="1"/>
    </xf>
    <xf numFmtId="1" fontId="4" fillId="0" borderId="684" xfId="0" applyNumberFormat="1" applyFont="1" applyBorder="1" applyAlignment="1">
      <alignment horizontal="center" vertical="center" wrapText="1"/>
    </xf>
    <xf numFmtId="1" fontId="4" fillId="0" borderId="685" xfId="0" applyNumberFormat="1" applyFont="1" applyBorder="1" applyAlignment="1">
      <alignment horizontal="center" vertical="center" wrapText="1"/>
    </xf>
    <xf numFmtId="1" fontId="4" fillId="0" borderId="683" xfId="0" applyNumberFormat="1" applyFont="1" applyBorder="1" applyAlignment="1">
      <alignment wrapText="1"/>
    </xf>
    <xf numFmtId="1" fontId="4" fillId="0" borderId="684" xfId="0" applyNumberFormat="1" applyFont="1" applyBorder="1" applyAlignment="1">
      <alignment wrapText="1"/>
    </xf>
    <xf numFmtId="1" fontId="4" fillId="0" borderId="685" xfId="0" applyNumberFormat="1" applyFont="1" applyBorder="1" applyAlignment="1">
      <alignment wrapText="1"/>
    </xf>
    <xf numFmtId="1" fontId="4" fillId="0" borderId="686" xfId="0" applyNumberFormat="1" applyFont="1" applyBorder="1" applyAlignment="1">
      <alignment wrapText="1"/>
    </xf>
    <xf numFmtId="1" fontId="4" fillId="11" borderId="687" xfId="3" applyNumberFormat="1" applyFont="1" applyBorder="1" applyProtection="1">
      <protection locked="0"/>
    </xf>
    <xf numFmtId="1" fontId="4" fillId="11" borderId="688" xfId="3" applyNumberFormat="1" applyFont="1" applyBorder="1" applyProtection="1">
      <protection locked="0"/>
    </xf>
    <xf numFmtId="1" fontId="4" fillId="11" borderId="689" xfId="3" applyNumberFormat="1" applyFont="1" applyBorder="1" applyProtection="1">
      <protection locked="0"/>
    </xf>
    <xf numFmtId="1" fontId="4" fillId="11" borderId="690" xfId="3" applyNumberFormat="1" applyFont="1" applyBorder="1" applyProtection="1">
      <protection locked="0"/>
    </xf>
    <xf numFmtId="1" fontId="4" fillId="11" borderId="691" xfId="3" applyNumberFormat="1" applyFont="1" applyBorder="1" applyProtection="1">
      <protection locked="0"/>
    </xf>
    <xf numFmtId="1" fontId="4" fillId="11" borderId="692" xfId="3" applyNumberFormat="1" applyFont="1" applyBorder="1" applyProtection="1">
      <protection locked="0"/>
    </xf>
    <xf numFmtId="1" fontId="6" fillId="0" borderId="694" xfId="0" applyNumberFormat="1" applyFont="1" applyBorder="1"/>
    <xf numFmtId="1" fontId="4" fillId="0" borderId="693" xfId="0" applyNumberFormat="1" applyFont="1" applyBorder="1" applyAlignment="1">
      <alignment horizontal="center" vertical="center"/>
    </xf>
    <xf numFmtId="1" fontId="4" fillId="0" borderId="696" xfId="0" applyNumberFormat="1" applyFont="1" applyBorder="1" applyAlignment="1">
      <alignment horizontal="center" vertical="center" wrapText="1"/>
    </xf>
    <xf numFmtId="1" fontId="4" fillId="7" borderId="698" xfId="0" applyNumberFormat="1" applyFont="1" applyFill="1" applyBorder="1"/>
    <xf numFmtId="1" fontId="4" fillId="7" borderId="648" xfId="0" applyNumberFormat="1" applyFont="1" applyFill="1" applyBorder="1"/>
    <xf numFmtId="1" fontId="4" fillId="7" borderId="643" xfId="0" applyNumberFormat="1" applyFont="1" applyFill="1" applyBorder="1"/>
    <xf numFmtId="1" fontId="4" fillId="7" borderId="654" xfId="0" applyNumberFormat="1" applyFont="1" applyFill="1" applyBorder="1"/>
    <xf numFmtId="1" fontId="4" fillId="0" borderId="693" xfId="0" applyNumberFormat="1" applyFont="1" applyBorder="1" applyAlignment="1">
      <alignment wrapText="1"/>
    </xf>
    <xf numFmtId="1" fontId="4" fillId="0" borderId="683" xfId="0" applyNumberFormat="1" applyFont="1" applyBorder="1"/>
    <xf numFmtId="1" fontId="4" fillId="4" borderId="683" xfId="0" applyNumberFormat="1" applyFont="1" applyFill="1" applyBorder="1" applyProtection="1">
      <protection locked="0"/>
    </xf>
    <xf numFmtId="1" fontId="4" fillId="4" borderId="686" xfId="0" applyNumberFormat="1" applyFont="1" applyFill="1" applyBorder="1" applyProtection="1">
      <protection locked="0"/>
    </xf>
    <xf numFmtId="1" fontId="4" fillId="0" borderId="697" xfId="0" applyNumberFormat="1" applyFont="1" applyBorder="1" applyAlignment="1">
      <alignment wrapText="1"/>
    </xf>
    <xf numFmtId="1" fontId="4" fillId="4" borderId="699" xfId="0" applyNumberFormat="1" applyFont="1" applyFill="1" applyBorder="1" applyProtection="1">
      <protection locked="0"/>
    </xf>
    <xf numFmtId="1" fontId="4" fillId="4" borderId="693" xfId="0" applyNumberFormat="1" applyFont="1" applyFill="1" applyBorder="1" applyProtection="1">
      <protection locked="0"/>
    </xf>
    <xf numFmtId="1" fontId="4" fillId="4" borderId="694" xfId="0" applyNumberFormat="1" applyFont="1" applyFill="1" applyBorder="1" applyProtection="1">
      <protection locked="0"/>
    </xf>
    <xf numFmtId="1" fontId="4" fillId="4" borderId="700" xfId="0" applyNumberFormat="1" applyFont="1" applyFill="1" applyBorder="1" applyProtection="1">
      <protection locked="0"/>
    </xf>
    <xf numFmtId="1" fontId="4" fillId="4" borderId="697" xfId="0" applyNumberFormat="1" applyFont="1" applyFill="1" applyBorder="1" applyProtection="1">
      <protection locked="0"/>
    </xf>
    <xf numFmtId="1" fontId="4" fillId="0" borderId="693" xfId="0" applyNumberFormat="1" applyFont="1" applyBorder="1" applyAlignment="1">
      <alignment horizontal="center" vertical="center" wrapText="1"/>
    </xf>
    <xf numFmtId="1" fontId="4" fillId="0" borderId="699" xfId="0" applyNumberFormat="1" applyFont="1" applyBorder="1" applyAlignment="1">
      <alignment horizontal="center" vertical="center"/>
    </xf>
    <xf numFmtId="1" fontId="4" fillId="0" borderId="686" xfId="0" applyNumberFormat="1" applyFont="1" applyBorder="1" applyAlignment="1">
      <alignment horizontal="center" vertical="center"/>
    </xf>
    <xf numFmtId="1" fontId="4" fillId="0" borderId="642" xfId="0" applyNumberFormat="1" applyFont="1" applyBorder="1" applyAlignment="1">
      <alignment wrapText="1"/>
    </xf>
    <xf numFmtId="1" fontId="4" fillId="0" borderId="650" xfId="0" applyNumberFormat="1" applyFont="1" applyBorder="1" applyAlignment="1">
      <alignment horizontal="right" wrapText="1"/>
    </xf>
    <xf numFmtId="1" fontId="4" fillId="0" borderId="656" xfId="0" applyNumberFormat="1" applyFont="1" applyBorder="1" applyAlignment="1">
      <alignment horizontal="right"/>
    </xf>
    <xf numFmtId="1" fontId="4" fillId="4" borderId="698" xfId="0" applyNumberFormat="1" applyFont="1" applyFill="1" applyBorder="1" applyProtection="1">
      <protection locked="0"/>
    </xf>
    <xf numFmtId="1" fontId="4" fillId="9" borderId="686" xfId="0" applyNumberFormat="1" applyFont="1" applyFill="1" applyBorder="1"/>
    <xf numFmtId="1" fontId="8" fillId="4" borderId="657" xfId="4" applyNumberFormat="1" applyFont="1" applyFill="1" applyBorder="1" applyProtection="1">
      <protection locked="0"/>
    </xf>
    <xf numFmtId="1" fontId="4" fillId="0" borderId="699" xfId="0" applyNumberFormat="1" applyFont="1" applyBorder="1" applyAlignment="1">
      <alignment horizontal="right" wrapText="1"/>
    </xf>
    <xf numFmtId="1" fontId="4" fillId="0" borderId="693" xfId="0" applyNumberFormat="1" applyFont="1" applyBorder="1" applyAlignment="1">
      <alignment horizontal="right"/>
    </xf>
    <xf numFmtId="1" fontId="4" fillId="0" borderId="683" xfId="0" applyNumberFormat="1" applyFont="1" applyBorder="1" applyAlignment="1">
      <alignment horizontal="center" vertical="center"/>
    </xf>
    <xf numFmtId="1" fontId="4" fillId="0" borderId="642" xfId="0" applyNumberFormat="1" applyFont="1" applyBorder="1" applyAlignment="1">
      <alignment horizontal="right" wrapText="1"/>
    </xf>
    <xf numFmtId="1" fontId="4" fillId="0" borderId="697" xfId="0" applyNumberFormat="1" applyFont="1" applyBorder="1"/>
    <xf numFmtId="1" fontId="4" fillId="8" borderId="648" xfId="0" applyNumberFormat="1" applyFont="1" applyFill="1" applyBorder="1" applyAlignment="1">
      <alignment vertical="center" wrapText="1"/>
    </xf>
    <xf numFmtId="1" fontId="4" fillId="8" borderId="643" xfId="0" applyNumberFormat="1" applyFont="1" applyFill="1" applyBorder="1" applyAlignment="1">
      <alignment horizontal="right" wrapText="1"/>
    </xf>
    <xf numFmtId="1" fontId="4" fillId="8" borderId="698" xfId="0" applyNumberFormat="1" applyFont="1" applyFill="1" applyBorder="1" applyAlignment="1">
      <alignment horizontal="right" wrapText="1"/>
    </xf>
    <xf numFmtId="1" fontId="4" fillId="8" borderId="656" xfId="0" applyNumberFormat="1" applyFont="1" applyFill="1" applyBorder="1" applyAlignment="1">
      <alignment horizontal="right"/>
    </xf>
    <xf numFmtId="1" fontId="4" fillId="4" borderId="701" xfId="0" applyNumberFormat="1" applyFont="1" applyFill="1" applyBorder="1" applyProtection="1">
      <protection locked="0"/>
    </xf>
    <xf numFmtId="1" fontId="4" fillId="0" borderId="683" xfId="0" applyNumberFormat="1" applyFont="1" applyBorder="1" applyAlignment="1">
      <alignment horizontal="right"/>
    </xf>
    <xf numFmtId="1" fontId="4" fillId="0" borderId="684" xfId="0" applyNumberFormat="1" applyFont="1" applyBorder="1"/>
    <xf numFmtId="1" fontId="4" fillId="0" borderId="685" xfId="0" applyNumberFormat="1" applyFont="1" applyBorder="1"/>
    <xf numFmtId="1" fontId="4" fillId="0" borderId="686" xfId="0" applyNumberFormat="1" applyFont="1" applyBorder="1"/>
    <xf numFmtId="1" fontId="4" fillId="0" borderId="686" xfId="0" applyNumberFormat="1" applyFont="1" applyBorder="1" applyAlignment="1">
      <alignment horizontal="center" vertical="center" wrapText="1"/>
    </xf>
    <xf numFmtId="1" fontId="4" fillId="0" borderId="648" xfId="0" applyNumberFormat="1" applyFont="1" applyBorder="1" applyAlignment="1">
      <alignment vertical="center" wrapText="1"/>
    </xf>
    <xf numFmtId="1" fontId="4" fillId="7" borderId="642" xfId="0" applyNumberFormat="1" applyFont="1" applyFill="1" applyBorder="1" applyAlignment="1">
      <alignment horizontal="right" wrapText="1"/>
    </xf>
    <xf numFmtId="1" fontId="4" fillId="12" borderId="642" xfId="0" applyNumberFormat="1" applyFont="1" applyFill="1" applyBorder="1"/>
    <xf numFmtId="1" fontId="4" fillId="0" borderId="131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131" xfId="0" applyNumberFormat="1" applyFont="1" applyBorder="1" applyAlignment="1">
      <alignment horizontal="center" vertical="center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20" xfId="0" applyNumberFormat="1" applyFont="1" applyBorder="1"/>
    <xf numFmtId="1" fontId="4" fillId="0" borderId="297" xfId="0" applyNumberFormat="1" applyFont="1" applyBorder="1" applyAlignment="1">
      <alignment horizontal="center" vertical="center" wrapText="1"/>
    </xf>
    <xf numFmtId="1" fontId="4" fillId="0" borderId="297" xfId="0" applyNumberFormat="1" applyFont="1" applyBorder="1" applyAlignment="1">
      <alignment horizontal="center" vertical="center"/>
    </xf>
    <xf numFmtId="1" fontId="4" fillId="0" borderId="292" xfId="0" applyNumberFormat="1" applyFont="1" applyBorder="1" applyAlignment="1">
      <alignment horizontal="center" vertical="center" wrapText="1"/>
    </xf>
    <xf numFmtId="1" fontId="4" fillId="0" borderId="285" xfId="0" applyNumberFormat="1" applyFont="1" applyBorder="1" applyAlignment="1">
      <alignment horizontal="center" vertical="center" wrapText="1"/>
    </xf>
    <xf numFmtId="1" fontId="4" fillId="0" borderId="287" xfId="0" applyNumberFormat="1" applyFont="1" applyBorder="1" applyAlignment="1">
      <alignment horizontal="center" vertical="center" wrapText="1"/>
    </xf>
    <xf numFmtId="1" fontId="4" fillId="0" borderId="286" xfId="0" applyNumberFormat="1" applyFont="1" applyBorder="1" applyAlignment="1">
      <alignment horizontal="center" vertical="center" wrapText="1"/>
    </xf>
    <xf numFmtId="1" fontId="4" fillId="0" borderId="260" xfId="0" applyNumberFormat="1" applyFont="1" applyBorder="1" applyAlignment="1">
      <alignment horizontal="center" vertical="center"/>
    </xf>
    <xf numFmtId="1" fontId="4" fillId="0" borderId="284" xfId="0" applyNumberFormat="1" applyFont="1" applyBorder="1" applyAlignment="1">
      <alignment horizontal="center" vertical="center" wrapText="1"/>
    </xf>
    <xf numFmtId="1" fontId="4" fillId="0" borderId="288" xfId="0" applyNumberFormat="1" applyFont="1" applyBorder="1" applyAlignment="1">
      <alignment horizontal="center" vertical="center" wrapText="1"/>
    </xf>
    <xf numFmtId="1" fontId="4" fillId="0" borderId="314" xfId="0" applyNumberFormat="1" applyFont="1" applyBorder="1" applyAlignment="1">
      <alignment horizontal="center" vertical="center" wrapText="1"/>
    </xf>
    <xf numFmtId="1" fontId="4" fillId="0" borderId="316" xfId="0" applyNumberFormat="1" applyFont="1" applyBorder="1" applyAlignment="1">
      <alignment horizontal="center" vertical="center" wrapText="1"/>
    </xf>
    <xf numFmtId="1" fontId="4" fillId="0" borderId="307" xfId="0" applyNumberFormat="1" applyFont="1" applyBorder="1" applyAlignment="1">
      <alignment horizontal="center" vertical="center" wrapText="1"/>
    </xf>
    <xf numFmtId="1" fontId="4" fillId="0" borderId="297" xfId="0" applyNumberFormat="1" applyFont="1" applyBorder="1"/>
    <xf numFmtId="1" fontId="4" fillId="0" borderId="287" xfId="0" applyNumberFormat="1" applyFont="1" applyBorder="1" applyAlignment="1">
      <alignment horizontal="center" vertical="center"/>
    </xf>
    <xf numFmtId="1" fontId="4" fillId="0" borderId="297" xfId="0" applyNumberFormat="1" applyFont="1" applyBorder="1" applyAlignment="1">
      <alignment wrapText="1"/>
    </xf>
    <xf numFmtId="1" fontId="4" fillId="0" borderId="292" xfId="0" applyNumberFormat="1" applyFont="1" applyBorder="1" applyAlignment="1" applyProtection="1">
      <alignment horizontal="center" vertical="center"/>
      <protection hidden="1"/>
    </xf>
    <xf numFmtId="1" fontId="4" fillId="0" borderId="287" xfId="0" applyNumberFormat="1" applyFont="1" applyBorder="1" applyAlignment="1">
      <alignment wrapText="1"/>
    </xf>
    <xf numFmtId="1" fontId="3" fillId="0" borderId="285" xfId="0" applyNumberFormat="1" applyFont="1" applyBorder="1"/>
    <xf numFmtId="1" fontId="3" fillId="0" borderId="286" xfId="0" applyNumberFormat="1" applyFont="1" applyBorder="1"/>
    <xf numFmtId="1" fontId="4" fillId="0" borderId="297" xfId="0" applyNumberFormat="1" applyFont="1" applyBorder="1" applyAlignment="1">
      <alignment horizontal="center"/>
    </xf>
    <xf numFmtId="1" fontId="4" fillId="0" borderId="287" xfId="0" applyNumberFormat="1" applyFont="1" applyBorder="1"/>
    <xf numFmtId="1" fontId="4" fillId="0" borderId="285" xfId="0" applyNumberFormat="1" applyFont="1" applyBorder="1"/>
    <xf numFmtId="1" fontId="8" fillId="0" borderId="287" xfId="0" applyNumberFormat="1" applyFont="1" applyBorder="1" applyAlignment="1">
      <alignment horizontal="center" vertical="center" wrapText="1"/>
    </xf>
    <xf numFmtId="1" fontId="4" fillId="0" borderId="333" xfId="0" applyNumberFormat="1" applyFont="1" applyBorder="1" applyAlignment="1">
      <alignment horizontal="center" vertical="center" wrapText="1"/>
    </xf>
    <xf numFmtId="1" fontId="4" fillId="0" borderId="401" xfId="0" applyNumberFormat="1" applyFont="1" applyBorder="1" applyAlignment="1">
      <alignment horizontal="center" vertical="center" wrapText="1"/>
    </xf>
    <xf numFmtId="1" fontId="4" fillId="0" borderId="694" xfId="0" applyNumberFormat="1" applyFont="1" applyBorder="1" applyAlignment="1">
      <alignment horizontal="center" vertical="center"/>
    </xf>
    <xf numFmtId="1" fontId="4" fillId="0" borderId="702" xfId="0" applyNumberFormat="1" applyFont="1" applyBorder="1" applyAlignment="1">
      <alignment horizontal="center" vertical="center"/>
    </xf>
    <xf numFmtId="1" fontId="4" fillId="0" borderId="703" xfId="0" applyNumberFormat="1" applyFont="1" applyBorder="1" applyAlignment="1">
      <alignment horizontal="center" vertical="center" wrapText="1"/>
    </xf>
    <xf numFmtId="1" fontId="4" fillId="3" borderId="704" xfId="0" applyNumberFormat="1" applyFont="1" applyFill="1" applyBorder="1"/>
    <xf numFmtId="1" fontId="4" fillId="4" borderId="705" xfId="0" applyNumberFormat="1" applyFont="1" applyFill="1" applyBorder="1" applyProtection="1">
      <protection locked="0"/>
    </xf>
    <xf numFmtId="1" fontId="4" fillId="4" borderId="706" xfId="0" applyNumberFormat="1" applyFont="1" applyFill="1" applyBorder="1" applyProtection="1">
      <protection locked="0"/>
    </xf>
    <xf numFmtId="1" fontId="4" fillId="4" borderId="707" xfId="0" applyNumberFormat="1" applyFont="1" applyFill="1" applyBorder="1" applyProtection="1">
      <protection locked="0"/>
    </xf>
    <xf numFmtId="1" fontId="4" fillId="4" borderId="708" xfId="0" applyNumberFormat="1" applyFont="1" applyFill="1" applyBorder="1" applyProtection="1">
      <protection locked="0"/>
    </xf>
    <xf numFmtId="1" fontId="4" fillId="4" borderId="709" xfId="0" applyNumberFormat="1" applyFont="1" applyFill="1" applyBorder="1" applyProtection="1">
      <protection locked="0"/>
    </xf>
    <xf numFmtId="1" fontId="4" fillId="4" borderId="703" xfId="0" applyNumberFormat="1" applyFont="1" applyFill="1" applyBorder="1" applyProtection="1">
      <protection locked="0"/>
    </xf>
    <xf numFmtId="1" fontId="4" fillId="0" borderId="682" xfId="0" applyNumberFormat="1" applyFont="1" applyBorder="1"/>
    <xf numFmtId="1" fontId="4" fillId="0" borderId="704" xfId="0" applyNumberFormat="1" applyFont="1" applyBorder="1"/>
    <xf numFmtId="1" fontId="4" fillId="7" borderId="713" xfId="0" applyNumberFormat="1" applyFont="1" applyFill="1" applyBorder="1"/>
    <xf numFmtId="1" fontId="4" fillId="7" borderId="706" xfId="0" applyNumberFormat="1" applyFont="1" applyFill="1" applyBorder="1"/>
    <xf numFmtId="1" fontId="4" fillId="7" borderId="708" xfId="0" applyNumberFormat="1" applyFont="1" applyFill="1" applyBorder="1"/>
    <xf numFmtId="1" fontId="4" fillId="4" borderId="712" xfId="0" applyNumberFormat="1" applyFont="1" applyFill="1" applyBorder="1" applyProtection="1">
      <protection locked="0"/>
    </xf>
    <xf numFmtId="1" fontId="4" fillId="0" borderId="712" xfId="0" applyNumberFormat="1" applyFont="1" applyBorder="1" applyAlignment="1" applyProtection="1">
      <alignment horizontal="left" wrapText="1"/>
      <protection hidden="1"/>
    </xf>
    <xf numFmtId="1" fontId="4" fillId="7" borderId="699" xfId="0" applyNumberFormat="1" applyFont="1" applyFill="1" applyBorder="1"/>
    <xf numFmtId="1" fontId="8" fillId="0" borderId="704" xfId="0" applyNumberFormat="1" applyFont="1" applyBorder="1" applyAlignment="1" applyProtection="1">
      <alignment horizontal="left" wrapText="1"/>
      <protection hidden="1"/>
    </xf>
    <xf numFmtId="1" fontId="4" fillId="4" borderId="713" xfId="0" applyNumberFormat="1" applyFont="1" applyFill="1" applyBorder="1" applyProtection="1">
      <protection locked="0"/>
    </xf>
    <xf numFmtId="1" fontId="4" fillId="0" borderId="704" xfId="0" applyNumberFormat="1" applyFont="1" applyBorder="1" applyAlignment="1" applyProtection="1">
      <alignment horizontal="left" wrapText="1"/>
      <protection hidden="1"/>
    </xf>
    <xf numFmtId="1" fontId="4" fillId="0" borderId="697" xfId="0" applyNumberFormat="1" applyFont="1" applyBorder="1" applyAlignment="1" applyProtection="1">
      <alignment horizontal="left" wrapText="1"/>
      <protection hidden="1"/>
    </xf>
    <xf numFmtId="1" fontId="4" fillId="0" borderId="702" xfId="0" applyNumberFormat="1" applyFont="1" applyBorder="1" applyAlignment="1">
      <alignment horizontal="center" vertical="center" wrapText="1"/>
    </xf>
    <xf numFmtId="1" fontId="8" fillId="0" borderId="584" xfId="0" applyNumberFormat="1" applyFont="1" applyBorder="1" applyAlignment="1">
      <alignment horizontal="center" vertical="center" wrapText="1"/>
    </xf>
    <xf numFmtId="1" fontId="8" fillId="0" borderId="686" xfId="0" applyNumberFormat="1" applyFont="1" applyBorder="1" applyAlignment="1">
      <alignment horizontal="center" vertical="center" wrapText="1"/>
    </xf>
    <xf numFmtId="1" fontId="4" fillId="0" borderId="711" xfId="0" applyNumberFormat="1" applyFont="1" applyBorder="1"/>
    <xf numFmtId="1" fontId="4" fillId="0" borderId="705" xfId="0" applyNumberFormat="1" applyFont="1" applyBorder="1"/>
    <xf numFmtId="1" fontId="4" fillId="0" borderId="709" xfId="0" applyNumberFormat="1" applyFont="1" applyBorder="1"/>
    <xf numFmtId="1" fontId="4" fillId="4" borderId="714" xfId="0" applyNumberFormat="1" applyFont="1" applyFill="1" applyBorder="1" applyProtection="1">
      <protection locked="0"/>
    </xf>
    <xf numFmtId="1" fontId="4" fillId="4" borderId="715" xfId="0" applyNumberFormat="1" applyFont="1" applyFill="1" applyBorder="1" applyProtection="1">
      <protection locked="0"/>
    </xf>
    <xf numFmtId="1" fontId="4" fillId="4" borderId="711" xfId="0" applyNumberFormat="1" applyFont="1" applyFill="1" applyBorder="1" applyProtection="1">
      <protection locked="0"/>
    </xf>
    <xf numFmtId="1" fontId="4" fillId="4" borderId="704" xfId="0" applyNumberFormat="1" applyFont="1" applyFill="1" applyBorder="1" applyProtection="1">
      <protection locked="0"/>
    </xf>
    <xf numFmtId="1" fontId="4" fillId="0" borderId="695" xfId="0" applyNumberFormat="1" applyFont="1" applyBorder="1"/>
    <xf numFmtId="1" fontId="4" fillId="9" borderId="697" xfId="0" applyNumberFormat="1" applyFont="1" applyFill="1" applyBorder="1"/>
    <xf numFmtId="1" fontId="4" fillId="0" borderId="713" xfId="0" applyNumberFormat="1" applyFont="1" applyBorder="1"/>
    <xf numFmtId="1" fontId="4" fillId="0" borderId="612" xfId="0" applyNumberFormat="1" applyFont="1" applyBorder="1" applyAlignment="1">
      <alignment horizontal="center" vertical="center"/>
    </xf>
    <xf numFmtId="1" fontId="4" fillId="3" borderId="683" xfId="1" applyNumberFormat="1" applyFont="1" applyFill="1" applyBorder="1"/>
    <xf numFmtId="1" fontId="4" fillId="3" borderId="702" xfId="1" applyNumberFormat="1" applyFont="1" applyFill="1" applyBorder="1"/>
    <xf numFmtId="1" fontId="4" fillId="3" borderId="716" xfId="1" applyNumberFormat="1" applyFont="1" applyFill="1" applyBorder="1"/>
    <xf numFmtId="1" fontId="4" fillId="3" borderId="705" xfId="1" applyNumberFormat="1" applyFont="1" applyFill="1" applyBorder="1"/>
    <xf numFmtId="1" fontId="4" fillId="3" borderId="706" xfId="1" applyNumberFormat="1" applyFont="1" applyFill="1" applyBorder="1"/>
    <xf numFmtId="1" fontId="4" fillId="3" borderId="717" xfId="1" applyNumberFormat="1" applyFont="1" applyFill="1" applyBorder="1"/>
    <xf numFmtId="1" fontId="3" fillId="3" borderId="718" xfId="0" applyNumberFormat="1" applyFont="1" applyFill="1" applyBorder="1"/>
    <xf numFmtId="1" fontId="4" fillId="0" borderId="710" xfId="0" applyNumberFormat="1" applyFont="1" applyBorder="1" applyAlignment="1">
      <alignment horizontal="center" vertical="center" wrapText="1"/>
    </xf>
    <xf numFmtId="1" fontId="4" fillId="0" borderId="702" xfId="0" applyNumberFormat="1" applyFont="1" applyBorder="1"/>
    <xf numFmtId="1" fontId="6" fillId="0" borderId="721" xfId="0" applyNumberFormat="1" applyFont="1" applyBorder="1"/>
    <xf numFmtId="1" fontId="4" fillId="0" borderId="728" xfId="0" applyNumberFormat="1" applyFont="1" applyBorder="1" applyAlignment="1">
      <alignment horizontal="center" vertical="center" wrapText="1"/>
    </xf>
    <xf numFmtId="1" fontId="4" fillId="0" borderId="730" xfId="0" applyNumberFormat="1" applyFont="1" applyBorder="1" applyAlignment="1">
      <alignment horizontal="center" vertical="center" wrapText="1"/>
    </xf>
    <xf numFmtId="1" fontId="4" fillId="0" borderId="731" xfId="0" applyNumberFormat="1" applyFont="1" applyBorder="1" applyAlignment="1">
      <alignment horizontal="center" vertical="center" wrapText="1"/>
    </xf>
    <xf numFmtId="1" fontId="4" fillId="4" borderId="733" xfId="0" applyNumberFormat="1" applyFont="1" applyFill="1" applyBorder="1" applyProtection="1">
      <protection locked="0"/>
    </xf>
    <xf numFmtId="1" fontId="4" fillId="4" borderId="734" xfId="0" applyNumberFormat="1" applyFont="1" applyFill="1" applyBorder="1" applyProtection="1">
      <protection locked="0"/>
    </xf>
    <xf numFmtId="1" fontId="4" fillId="0" borderId="706" xfId="0" applyNumberFormat="1" applyFont="1" applyBorder="1"/>
    <xf numFmtId="1" fontId="4" fillId="0" borderId="712" xfId="0" applyNumberFormat="1" applyFont="1" applyBorder="1"/>
    <xf numFmtId="1" fontId="4" fillId="0" borderId="719" xfId="0" applyNumberFormat="1" applyFont="1" applyBorder="1"/>
    <xf numFmtId="1" fontId="4" fillId="0" borderId="735" xfId="0" applyNumberFormat="1" applyFont="1" applyBorder="1"/>
    <xf numFmtId="1" fontId="4" fillId="0" borderId="693" xfId="0" applyNumberFormat="1" applyFont="1" applyBorder="1"/>
    <xf numFmtId="1" fontId="4" fillId="4" borderId="735" xfId="0" applyNumberFormat="1" applyFont="1" applyFill="1" applyBorder="1" applyProtection="1">
      <protection locked="0"/>
    </xf>
    <xf numFmtId="1" fontId="4" fillId="4" borderId="720" xfId="0" applyNumberFormat="1" applyFont="1" applyFill="1" applyBorder="1" applyProtection="1">
      <protection locked="0"/>
    </xf>
    <xf numFmtId="1" fontId="4" fillId="4" borderId="732" xfId="0" applyNumberFormat="1" applyFont="1" applyFill="1" applyBorder="1" applyProtection="1">
      <protection locked="0"/>
    </xf>
    <xf numFmtId="1" fontId="6" fillId="0" borderId="725" xfId="0" applyNumberFormat="1" applyFont="1" applyBorder="1"/>
    <xf numFmtId="1" fontId="6" fillId="0" borderId="736" xfId="0" applyNumberFormat="1" applyFont="1" applyBorder="1"/>
    <xf numFmtId="1" fontId="4" fillId="0" borderId="737" xfId="0" applyNumberFormat="1" applyFont="1" applyBorder="1" applyAlignment="1">
      <alignment horizontal="center" vertical="center" wrapText="1"/>
    </xf>
    <xf numFmtId="1" fontId="4" fillId="0" borderId="738" xfId="0" applyNumberFormat="1" applyFont="1" applyBorder="1" applyAlignment="1">
      <alignment horizontal="center" vertical="center" wrapText="1"/>
    </xf>
    <xf numFmtId="1" fontId="4" fillId="0" borderId="739" xfId="0" applyNumberFormat="1" applyFont="1" applyBorder="1"/>
    <xf numFmtId="1" fontId="4" fillId="0" borderId="740" xfId="0" applyNumberFormat="1" applyFont="1" applyBorder="1"/>
    <xf numFmtId="1" fontId="4" fillId="0" borderId="741" xfId="0" applyNumberFormat="1" applyFont="1" applyBorder="1"/>
    <xf numFmtId="1" fontId="4" fillId="0" borderId="742" xfId="0" applyNumberFormat="1" applyFont="1" applyBorder="1"/>
    <xf numFmtId="1" fontId="4" fillId="0" borderId="737" xfId="0" applyNumberFormat="1" applyFont="1" applyBorder="1"/>
    <xf numFmtId="1" fontId="4" fillId="0" borderId="738" xfId="0" applyNumberFormat="1" applyFont="1" applyBorder="1"/>
    <xf numFmtId="1" fontId="4" fillId="0" borderId="744" xfId="0" applyNumberFormat="1" applyFont="1" applyBorder="1"/>
    <xf numFmtId="1" fontId="4" fillId="0" borderId="700" xfId="0" applyNumberFormat="1" applyFont="1" applyBorder="1"/>
    <xf numFmtId="1" fontId="6" fillId="0" borderId="745" xfId="0" applyNumberFormat="1" applyFont="1" applyBorder="1"/>
    <xf numFmtId="1" fontId="4" fillId="0" borderId="747" xfId="0" applyNumberFormat="1" applyFont="1" applyBorder="1" applyAlignment="1">
      <alignment horizontal="center" vertical="center" wrapText="1"/>
    </xf>
    <xf numFmtId="1" fontId="4" fillId="0" borderId="740" xfId="0" applyNumberFormat="1" applyFont="1" applyBorder="1" applyAlignment="1">
      <alignment horizontal="right" vertical="center" wrapText="1"/>
    </xf>
    <xf numFmtId="1" fontId="4" fillId="0" borderId="741" xfId="0" applyNumberFormat="1" applyFont="1" applyBorder="1" applyAlignment="1">
      <alignment horizontal="right"/>
    </xf>
    <xf numFmtId="1" fontId="4" fillId="0" borderId="742" xfId="0" applyNumberFormat="1" applyFont="1" applyBorder="1" applyAlignment="1">
      <alignment horizontal="right"/>
    </xf>
    <xf numFmtId="1" fontId="4" fillId="4" borderId="740" xfId="0" applyNumberFormat="1" applyFont="1" applyFill="1" applyBorder="1" applyProtection="1">
      <protection locked="0"/>
    </xf>
    <xf numFmtId="1" fontId="4" fillId="4" borderId="742" xfId="0" applyNumberFormat="1" applyFont="1" applyFill="1" applyBorder="1" applyProtection="1">
      <protection locked="0"/>
    </xf>
    <xf numFmtId="1" fontId="4" fillId="4" borderId="748" xfId="0" applyNumberFormat="1" applyFont="1" applyFill="1" applyBorder="1" applyProtection="1">
      <protection locked="0"/>
    </xf>
    <xf numFmtId="1" fontId="4" fillId="4" borderId="749" xfId="0" applyNumberFormat="1" applyFont="1" applyFill="1" applyBorder="1" applyProtection="1">
      <protection locked="0"/>
    </xf>
    <xf numFmtId="1" fontId="4" fillId="4" borderId="741" xfId="0" applyNumberFormat="1" applyFont="1" applyFill="1" applyBorder="1" applyProtection="1">
      <protection locked="0"/>
    </xf>
    <xf numFmtId="1" fontId="4" fillId="4" borderId="750" xfId="0" applyNumberFormat="1" applyFont="1" applyFill="1" applyBorder="1" applyProtection="1">
      <protection locked="0"/>
    </xf>
    <xf numFmtId="1" fontId="4" fillId="0" borderId="737" xfId="0" applyNumberFormat="1" applyFont="1" applyBorder="1" applyAlignment="1">
      <alignment horizontal="right"/>
    </xf>
    <xf numFmtId="1" fontId="4" fillId="0" borderId="738" xfId="0" applyNumberFormat="1" applyFont="1" applyBorder="1" applyAlignment="1">
      <alignment horizontal="right"/>
    </xf>
    <xf numFmtId="1" fontId="4" fillId="0" borderId="747" xfId="0" applyNumberFormat="1" applyFont="1" applyBorder="1" applyAlignment="1">
      <alignment horizontal="right"/>
    </xf>
    <xf numFmtId="1" fontId="4" fillId="0" borderId="735" xfId="0" applyNumberFormat="1" applyFont="1" applyBorder="1" applyAlignment="1">
      <alignment horizontal="right"/>
    </xf>
    <xf numFmtId="1" fontId="4" fillId="0" borderId="700" xfId="0" applyNumberFormat="1" applyFont="1" applyBorder="1" applyAlignment="1">
      <alignment horizontal="right"/>
    </xf>
    <xf numFmtId="1" fontId="4" fillId="0" borderId="751" xfId="0" applyNumberFormat="1" applyFont="1" applyBorder="1" applyAlignment="1">
      <alignment horizontal="center" vertical="center" wrapText="1"/>
    </xf>
    <xf numFmtId="1" fontId="4" fillId="4" borderId="752" xfId="0" applyNumberFormat="1" applyFont="1" applyFill="1" applyBorder="1" applyProtection="1">
      <protection locked="0"/>
    </xf>
    <xf numFmtId="1" fontId="4" fillId="0" borderId="743" xfId="0" applyNumberFormat="1" applyFont="1" applyBorder="1" applyAlignment="1">
      <alignment horizontal="center"/>
    </xf>
    <xf numFmtId="1" fontId="4" fillId="0" borderId="737" xfId="0" applyNumberFormat="1" applyFont="1" applyBorder="1" applyAlignment="1">
      <alignment horizontal="center" vertical="center"/>
    </xf>
    <xf numFmtId="1" fontId="4" fillId="0" borderId="738" xfId="0" applyNumberFormat="1" applyFont="1" applyBorder="1" applyAlignment="1">
      <alignment horizontal="center" vertical="center"/>
    </xf>
    <xf numFmtId="1" fontId="4" fillId="0" borderId="699" xfId="0" applyNumberFormat="1" applyFont="1" applyBorder="1" applyAlignment="1">
      <alignment horizontal="center" vertical="center" wrapText="1"/>
    </xf>
    <xf numFmtId="1" fontId="4" fillId="0" borderId="737" xfId="0" applyNumberFormat="1" applyFont="1" applyBorder="1" applyAlignment="1">
      <alignment wrapText="1"/>
    </xf>
    <xf numFmtId="1" fontId="4" fillId="0" borderId="738" xfId="0" applyNumberFormat="1" applyFont="1" applyBorder="1" applyAlignment="1">
      <alignment wrapText="1"/>
    </xf>
    <xf numFmtId="1" fontId="4" fillId="4" borderId="737" xfId="0" applyNumberFormat="1" applyFont="1" applyFill="1" applyBorder="1" applyProtection="1">
      <protection locked="0"/>
    </xf>
    <xf numFmtId="1" fontId="4" fillId="4" borderId="744" xfId="0" applyNumberFormat="1" applyFont="1" applyFill="1" applyBorder="1" applyProtection="1">
      <protection locked="0"/>
    </xf>
    <xf numFmtId="1" fontId="4" fillId="4" borderId="754" xfId="0" applyNumberFormat="1" applyFont="1" applyFill="1" applyBorder="1" applyProtection="1">
      <protection locked="0"/>
    </xf>
    <xf numFmtId="1" fontId="4" fillId="0" borderId="742" xfId="0" applyNumberFormat="1" applyFont="1" applyBorder="1" applyAlignment="1">
      <alignment wrapText="1"/>
    </xf>
    <xf numFmtId="1" fontId="4" fillId="0" borderId="740" xfId="0" applyNumberFormat="1" applyFont="1" applyBorder="1" applyAlignment="1">
      <alignment wrapText="1"/>
    </xf>
    <xf numFmtId="1" fontId="4" fillId="0" borderId="706" xfId="0" applyNumberFormat="1" applyFont="1" applyBorder="1" applyAlignment="1">
      <alignment wrapText="1"/>
    </xf>
    <xf numFmtId="1" fontId="4" fillId="4" borderId="753" xfId="0" applyNumberFormat="1" applyFont="1" applyFill="1" applyBorder="1" applyProtection="1">
      <protection locked="0"/>
    </xf>
    <xf numFmtId="1" fontId="4" fillId="4" borderId="739" xfId="0" applyNumberFormat="1" applyFont="1" applyFill="1" applyBorder="1" applyProtection="1">
      <protection locked="0"/>
    </xf>
    <xf numFmtId="1" fontId="4" fillId="4" borderId="755" xfId="0" applyNumberFormat="1" applyFont="1" applyFill="1" applyBorder="1" applyProtection="1">
      <protection locked="0"/>
    </xf>
    <xf numFmtId="1" fontId="4" fillId="0" borderId="735" xfId="0" applyNumberFormat="1" applyFont="1" applyBorder="1" applyAlignment="1">
      <alignment wrapText="1"/>
    </xf>
    <xf numFmtId="1" fontId="4" fillId="4" borderId="743" xfId="0" applyNumberFormat="1" applyFont="1" applyFill="1" applyBorder="1" applyProtection="1">
      <protection locked="0"/>
    </xf>
    <xf numFmtId="1" fontId="4" fillId="7" borderId="740" xfId="0" applyNumberFormat="1" applyFont="1" applyFill="1" applyBorder="1"/>
    <xf numFmtId="1" fontId="4" fillId="7" borderId="742" xfId="0" applyNumberFormat="1" applyFont="1" applyFill="1" applyBorder="1"/>
    <xf numFmtId="1" fontId="4" fillId="0" borderId="748" xfId="0" applyNumberFormat="1" applyFont="1" applyBorder="1" applyAlignment="1">
      <alignment wrapText="1"/>
    </xf>
    <xf numFmtId="1" fontId="4" fillId="9" borderId="695" xfId="0" applyNumberFormat="1" applyFont="1" applyFill="1" applyBorder="1"/>
    <xf numFmtId="1" fontId="4" fillId="9" borderId="700" xfId="0" applyNumberFormat="1" applyFont="1" applyFill="1" applyBorder="1"/>
    <xf numFmtId="1" fontId="4" fillId="9" borderId="720" xfId="0" applyNumberFormat="1" applyFont="1" applyFill="1" applyBorder="1"/>
    <xf numFmtId="1" fontId="4" fillId="0" borderId="739" xfId="0" applyNumberFormat="1" applyFont="1" applyBorder="1" applyAlignment="1">
      <alignment wrapText="1"/>
    </xf>
    <xf numFmtId="1" fontId="4" fillId="4" borderId="756" xfId="0" applyNumberFormat="1" applyFont="1" applyFill="1" applyBorder="1" applyProtection="1">
      <protection locked="0"/>
    </xf>
    <xf numFmtId="1" fontId="4" fillId="9" borderId="693" xfId="0" applyNumberFormat="1" applyFont="1" applyFill="1" applyBorder="1"/>
    <xf numFmtId="1" fontId="4" fillId="0" borderId="755" xfId="0" applyNumberFormat="1" applyFont="1" applyBorder="1" applyAlignment="1">
      <alignment wrapText="1"/>
    </xf>
    <xf numFmtId="1" fontId="6" fillId="4" borderId="737" xfId="0" applyNumberFormat="1" applyFont="1" applyFill="1" applyBorder="1" applyProtection="1">
      <protection locked="0"/>
    </xf>
    <xf numFmtId="1" fontId="4" fillId="0" borderId="737" xfId="0" applyNumberFormat="1" applyFont="1" applyBorder="1" applyAlignment="1" applyProtection="1">
      <alignment horizontal="center" vertical="center"/>
      <protection hidden="1"/>
    </xf>
    <xf numFmtId="1" fontId="4" fillId="0" borderId="760" xfId="0" applyNumberFormat="1" applyFont="1" applyBorder="1" applyAlignment="1">
      <alignment horizontal="center" vertical="center" wrapText="1"/>
    </xf>
    <xf numFmtId="1" fontId="4" fillId="0" borderId="761" xfId="0" applyNumberFormat="1" applyFont="1" applyBorder="1" applyAlignment="1">
      <alignment horizontal="center" vertical="center" wrapText="1"/>
    </xf>
    <xf numFmtId="1" fontId="4" fillId="0" borderId="762" xfId="0" applyNumberFormat="1" applyFont="1" applyBorder="1" applyAlignment="1">
      <alignment horizontal="center" vertical="center" wrapText="1"/>
    </xf>
    <xf numFmtId="1" fontId="4" fillId="0" borderId="763" xfId="0" applyNumberFormat="1" applyFont="1" applyBorder="1" applyAlignment="1">
      <alignment horizontal="center" vertical="center" wrapText="1"/>
    </xf>
    <xf numFmtId="1" fontId="4" fillId="0" borderId="760" xfId="0" applyNumberFormat="1" applyFont="1" applyBorder="1" applyAlignment="1">
      <alignment wrapText="1"/>
    </xf>
    <xf numFmtId="1" fontId="4" fillId="0" borderId="761" xfId="0" applyNumberFormat="1" applyFont="1" applyBorder="1" applyAlignment="1">
      <alignment wrapText="1"/>
    </xf>
    <xf numFmtId="1" fontId="4" fillId="0" borderId="762" xfId="0" applyNumberFormat="1" applyFont="1" applyBorder="1" applyAlignment="1">
      <alignment wrapText="1"/>
    </xf>
    <xf numFmtId="1" fontId="4" fillId="0" borderId="763" xfId="0" applyNumberFormat="1" applyFont="1" applyBorder="1" applyAlignment="1">
      <alignment wrapText="1"/>
    </xf>
    <xf numFmtId="1" fontId="4" fillId="0" borderId="764" xfId="0" applyNumberFormat="1" applyFont="1" applyBorder="1" applyAlignment="1">
      <alignment wrapText="1"/>
    </xf>
    <xf numFmtId="1" fontId="4" fillId="9" borderId="699" xfId="0" applyNumberFormat="1" applyFont="1" applyFill="1" applyBorder="1"/>
    <xf numFmtId="1" fontId="4" fillId="9" borderId="735" xfId="0" applyNumberFormat="1" applyFont="1" applyFill="1" applyBorder="1"/>
    <xf numFmtId="1" fontId="4" fillId="0" borderId="765" xfId="0" applyNumberFormat="1" applyFont="1" applyBorder="1"/>
    <xf numFmtId="1" fontId="4" fillId="11" borderId="766" xfId="3" applyNumberFormat="1" applyFont="1" applyBorder="1" applyProtection="1">
      <protection locked="0"/>
    </xf>
    <xf numFmtId="1" fontId="4" fillId="11" borderId="767" xfId="3" applyNumberFormat="1" applyFont="1" applyBorder="1" applyProtection="1">
      <protection locked="0"/>
    </xf>
    <xf numFmtId="1" fontId="4" fillId="11" borderId="768" xfId="3" applyNumberFormat="1" applyFont="1" applyBorder="1" applyProtection="1">
      <protection locked="0"/>
    </xf>
    <xf numFmtId="1" fontId="4" fillId="11" borderId="769" xfId="3" applyNumberFormat="1" applyFont="1" applyBorder="1" applyProtection="1">
      <protection locked="0"/>
    </xf>
    <xf numFmtId="1" fontId="4" fillId="11" borderId="770" xfId="3" applyNumberFormat="1" applyFont="1" applyBorder="1" applyProtection="1">
      <protection locked="0"/>
    </xf>
    <xf numFmtId="1" fontId="4" fillId="11" borderId="771" xfId="3" applyNumberFormat="1" applyFont="1" applyBorder="1" applyProtection="1">
      <protection locked="0"/>
    </xf>
    <xf numFmtId="1" fontId="4" fillId="4" borderId="772" xfId="0" applyNumberFormat="1" applyFont="1" applyFill="1" applyBorder="1" applyProtection="1">
      <protection locked="0"/>
    </xf>
    <xf numFmtId="1" fontId="6" fillId="0" borderId="774" xfId="0" applyNumberFormat="1" applyFont="1" applyBorder="1"/>
    <xf numFmtId="1" fontId="4" fillId="0" borderId="773" xfId="0" applyNumberFormat="1" applyFont="1" applyBorder="1" applyAlignment="1">
      <alignment horizontal="center" vertical="center"/>
    </xf>
    <xf numFmtId="1" fontId="4" fillId="0" borderId="775" xfId="0" applyNumberFormat="1" applyFont="1" applyBorder="1" applyAlignment="1">
      <alignment horizontal="center" vertical="center" wrapText="1"/>
    </xf>
    <xf numFmtId="1" fontId="4" fillId="0" borderId="776" xfId="0" applyNumberFormat="1" applyFont="1" applyBorder="1" applyAlignment="1">
      <alignment wrapText="1"/>
    </xf>
    <xf numFmtId="1" fontId="4" fillId="0" borderId="776" xfId="0" applyNumberFormat="1" applyFont="1" applyBorder="1"/>
    <xf numFmtId="1" fontId="4" fillId="7" borderId="777" xfId="0" applyNumberFormat="1" applyFont="1" applyFill="1" applyBorder="1"/>
    <xf numFmtId="1" fontId="4" fillId="7" borderId="778" xfId="0" applyNumberFormat="1" applyFont="1" applyFill="1" applyBorder="1"/>
    <xf numFmtId="1" fontId="4" fillId="7" borderId="772" xfId="0" applyNumberFormat="1" applyFont="1" applyFill="1" applyBorder="1"/>
    <xf numFmtId="1" fontId="4" fillId="7" borderId="779" xfId="0" applyNumberFormat="1" applyFont="1" applyFill="1" applyBorder="1"/>
    <xf numFmtId="1" fontId="4" fillId="7" borderId="780" xfId="0" applyNumberFormat="1" applyFont="1" applyFill="1" applyBorder="1"/>
    <xf numFmtId="1" fontId="4" fillId="4" borderId="765" xfId="0" applyNumberFormat="1" applyFont="1" applyFill="1" applyBorder="1" applyProtection="1">
      <protection locked="0"/>
    </xf>
    <xf numFmtId="1" fontId="4" fillId="4" borderId="776" xfId="0" applyNumberFormat="1" applyFont="1" applyFill="1" applyBorder="1" applyProtection="1">
      <protection locked="0"/>
    </xf>
    <xf numFmtId="1" fontId="4" fillId="0" borderId="773" xfId="0" applyNumberFormat="1" applyFont="1" applyBorder="1" applyAlignment="1">
      <alignment wrapText="1"/>
    </xf>
    <xf numFmtId="1" fontId="4" fillId="0" borderId="760" xfId="0" applyNumberFormat="1" applyFont="1" applyBorder="1"/>
    <xf numFmtId="1" fontId="4" fillId="0" borderId="761" xfId="0" applyNumberFormat="1" applyFont="1" applyBorder="1"/>
    <xf numFmtId="1" fontId="4" fillId="4" borderId="760" xfId="0" applyNumberFormat="1" applyFont="1" applyFill="1" applyBorder="1" applyProtection="1">
      <protection locked="0"/>
    </xf>
    <xf numFmtId="1" fontId="4" fillId="4" borderId="764" xfId="0" applyNumberFormat="1" applyFont="1" applyFill="1" applyBorder="1" applyProtection="1">
      <protection locked="0"/>
    </xf>
    <xf numFmtId="1" fontId="4" fillId="0" borderId="720" xfId="0" applyNumberFormat="1" applyFont="1" applyBorder="1" applyAlignment="1">
      <alignment wrapText="1"/>
    </xf>
    <xf numFmtId="1" fontId="4" fillId="4" borderId="781" xfId="0" applyNumberFormat="1" applyFont="1" applyFill="1" applyBorder="1" applyProtection="1">
      <protection locked="0"/>
    </xf>
    <xf numFmtId="1" fontId="4" fillId="4" borderId="773" xfId="0" applyNumberFormat="1" applyFont="1" applyFill="1" applyBorder="1" applyProtection="1">
      <protection locked="0"/>
    </xf>
    <xf numFmtId="1" fontId="4" fillId="4" borderId="782" xfId="0" applyNumberFormat="1" applyFont="1" applyFill="1" applyBorder="1" applyProtection="1">
      <protection locked="0"/>
    </xf>
    <xf numFmtId="1" fontId="4" fillId="0" borderId="773" xfId="0" applyNumberFormat="1" applyFont="1" applyBorder="1" applyAlignment="1">
      <alignment horizontal="center" vertical="center" wrapText="1"/>
    </xf>
    <xf numFmtId="1" fontId="3" fillId="0" borderId="783" xfId="0" applyNumberFormat="1" applyFont="1" applyBorder="1"/>
    <xf numFmtId="1" fontId="6" fillId="0" borderId="784" xfId="0" applyNumberFormat="1" applyFont="1" applyBorder="1"/>
    <xf numFmtId="1" fontId="4" fillId="0" borderId="781" xfId="0" applyNumberFormat="1" applyFont="1" applyBorder="1" applyAlignment="1">
      <alignment horizontal="center" vertical="center"/>
    </xf>
    <xf numFmtId="1" fontId="4" fillId="0" borderId="764" xfId="0" applyNumberFormat="1" applyFont="1" applyBorder="1" applyAlignment="1">
      <alignment horizontal="center" vertical="center"/>
    </xf>
    <xf numFmtId="1" fontId="4" fillId="0" borderId="765" xfId="0" applyNumberFormat="1" applyFont="1" applyBorder="1" applyAlignment="1">
      <alignment wrapText="1"/>
    </xf>
    <xf numFmtId="1" fontId="4" fillId="0" borderId="772" xfId="0" applyNumberFormat="1" applyFont="1" applyBorder="1" applyAlignment="1">
      <alignment horizontal="right" wrapText="1"/>
    </xf>
    <xf numFmtId="1" fontId="4" fillId="0" borderId="776" xfId="0" applyNumberFormat="1" applyFont="1" applyBorder="1" applyAlignment="1">
      <alignment horizontal="right"/>
    </xf>
    <xf numFmtId="1" fontId="4" fillId="4" borderId="779" xfId="0" applyNumberFormat="1" applyFont="1" applyFill="1" applyBorder="1" applyProtection="1">
      <protection locked="0"/>
    </xf>
    <xf numFmtId="1" fontId="4" fillId="4" borderId="785" xfId="0" applyNumberFormat="1" applyFont="1" applyFill="1" applyBorder="1" applyProtection="1">
      <protection locked="0"/>
    </xf>
    <xf numFmtId="1" fontId="4" fillId="4" borderId="777" xfId="0" applyNumberFormat="1" applyFont="1" applyFill="1" applyBorder="1" applyProtection="1">
      <protection locked="0"/>
    </xf>
    <xf numFmtId="1" fontId="4" fillId="4" borderId="786" xfId="0" applyNumberFormat="1" applyFont="1" applyFill="1" applyBorder="1" applyProtection="1">
      <protection locked="0"/>
    </xf>
    <xf numFmtId="1" fontId="4" fillId="9" borderId="764" xfId="0" applyNumberFormat="1" applyFont="1" applyFill="1" applyBorder="1"/>
    <xf numFmtId="1" fontId="8" fillId="4" borderId="787" xfId="4" applyNumberFormat="1" applyFont="1" applyFill="1" applyBorder="1" applyProtection="1">
      <protection locked="0"/>
    </xf>
    <xf numFmtId="1" fontId="4" fillId="0" borderId="781" xfId="0" applyNumberFormat="1" applyFont="1" applyBorder="1" applyAlignment="1">
      <alignment horizontal="right" wrapText="1"/>
    </xf>
    <xf numFmtId="1" fontId="4" fillId="0" borderId="773" xfId="0" applyNumberFormat="1" applyFont="1" applyBorder="1" applyAlignment="1">
      <alignment horizontal="right"/>
    </xf>
    <xf numFmtId="1" fontId="4" fillId="0" borderId="760" xfId="0" applyNumberFormat="1" applyFont="1" applyBorder="1" applyAlignment="1">
      <alignment horizontal="center" vertical="center"/>
    </xf>
    <xf numFmtId="1" fontId="4" fillId="0" borderId="765" xfId="0" applyNumberFormat="1" applyFont="1" applyBorder="1" applyAlignment="1">
      <alignment horizontal="right" wrapText="1"/>
    </xf>
    <xf numFmtId="1" fontId="4" fillId="4" borderId="780" xfId="0" applyNumberFormat="1" applyFont="1" applyFill="1" applyBorder="1" applyProtection="1">
      <protection locked="0"/>
    </xf>
    <xf numFmtId="1" fontId="4" fillId="0" borderId="720" xfId="0" applyNumberFormat="1" applyFont="1" applyBorder="1"/>
    <xf numFmtId="1" fontId="4" fillId="8" borderId="777" xfId="0" applyNumberFormat="1" applyFont="1" applyFill="1" applyBorder="1" applyAlignment="1">
      <alignment vertical="center" wrapText="1"/>
    </xf>
    <xf numFmtId="1" fontId="4" fillId="8" borderId="779" xfId="0" applyNumberFormat="1" applyFont="1" applyFill="1" applyBorder="1" applyAlignment="1">
      <alignment horizontal="right" wrapText="1"/>
    </xf>
    <xf numFmtId="1" fontId="4" fillId="8" borderId="786" xfId="0" applyNumberFormat="1" applyFont="1" applyFill="1" applyBorder="1" applyAlignment="1">
      <alignment horizontal="right" wrapText="1"/>
    </xf>
    <xf numFmtId="1" fontId="4" fillId="8" borderId="776" xfId="0" applyNumberFormat="1" applyFont="1" applyFill="1" applyBorder="1" applyAlignment="1">
      <alignment horizontal="right"/>
    </xf>
    <xf numFmtId="1" fontId="4" fillId="4" borderId="788" xfId="0" applyNumberFormat="1" applyFont="1" applyFill="1" applyBorder="1" applyProtection="1">
      <protection locked="0"/>
    </xf>
    <xf numFmtId="1" fontId="4" fillId="0" borderId="760" xfId="0" applyNumberFormat="1" applyFont="1" applyBorder="1" applyAlignment="1">
      <alignment horizontal="right"/>
    </xf>
    <xf numFmtId="1" fontId="4" fillId="0" borderId="761" xfId="0" applyNumberFormat="1" applyFont="1" applyBorder="1" applyAlignment="1">
      <alignment horizontal="right"/>
    </xf>
    <xf numFmtId="1" fontId="4" fillId="0" borderId="762" xfId="0" applyNumberFormat="1" applyFont="1" applyBorder="1"/>
    <xf numFmtId="1" fontId="4" fillId="0" borderId="763" xfId="0" applyNumberFormat="1" applyFont="1" applyBorder="1"/>
    <xf numFmtId="1" fontId="4" fillId="0" borderId="764" xfId="0" applyNumberFormat="1" applyFont="1" applyBorder="1"/>
    <xf numFmtId="1" fontId="4" fillId="0" borderId="764" xfId="0" applyNumberFormat="1" applyFont="1" applyBorder="1" applyAlignment="1">
      <alignment horizontal="center" vertical="center" wrapText="1"/>
    </xf>
    <xf numFmtId="1" fontId="4" fillId="0" borderId="777" xfId="0" applyNumberFormat="1" applyFont="1" applyBorder="1" applyAlignment="1">
      <alignment vertical="center" wrapText="1"/>
    </xf>
    <xf numFmtId="1" fontId="4" fillId="3" borderId="765" xfId="0" applyNumberFormat="1" applyFont="1" applyFill="1" applyBorder="1"/>
    <xf numFmtId="1" fontId="4" fillId="7" borderId="765" xfId="0" applyNumberFormat="1" applyFont="1" applyFill="1" applyBorder="1" applyAlignment="1">
      <alignment horizontal="right" wrapText="1"/>
    </xf>
    <xf numFmtId="1" fontId="4" fillId="12" borderId="765" xfId="0" applyNumberFormat="1" applyFont="1" applyFill="1" applyBorder="1"/>
    <xf numFmtId="1" fontId="4" fillId="0" borderId="9" xfId="0" applyNumberFormat="1" applyFont="1" applyBorder="1" applyAlignment="1">
      <alignment horizontal="center" vertical="center" wrapText="1"/>
    </xf>
    <xf numFmtId="1" fontId="4" fillId="0" borderId="20" xfId="0" applyNumberFormat="1" applyFont="1" applyBorder="1"/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131" xfId="0" applyNumberFormat="1" applyFont="1" applyBorder="1" applyAlignment="1">
      <alignment horizontal="center" vertical="center" wrapText="1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191" xfId="0" applyNumberFormat="1" applyFont="1" applyBorder="1" applyAlignment="1">
      <alignment horizontal="center" vertical="center" wrapText="1"/>
    </xf>
    <xf numFmtId="1" fontId="4" fillId="0" borderId="131" xfId="0" applyNumberFormat="1" applyFont="1" applyBorder="1" applyAlignment="1">
      <alignment horizontal="center" vertical="center"/>
    </xf>
    <xf numFmtId="1" fontId="4" fillId="0" borderId="219" xfId="0" applyNumberFormat="1" applyFont="1" applyBorder="1" applyAlignment="1">
      <alignment horizontal="center" vertical="center" wrapText="1"/>
    </xf>
    <xf numFmtId="1" fontId="4" fillId="0" borderId="220" xfId="0" applyNumberFormat="1" applyFont="1" applyBorder="1" applyAlignment="1">
      <alignment horizontal="center" vertical="center" wrapText="1"/>
    </xf>
    <xf numFmtId="1" fontId="4" fillId="0" borderId="225" xfId="0" applyNumberFormat="1" applyFont="1" applyBorder="1" applyAlignment="1">
      <alignment horizontal="center" vertical="center" wrapText="1"/>
    </xf>
    <xf numFmtId="1" fontId="4" fillId="0" borderId="234" xfId="0" applyNumberFormat="1" applyFont="1" applyBorder="1" applyAlignment="1">
      <alignment horizontal="center" vertical="center" wrapText="1"/>
    </xf>
    <xf numFmtId="1" fontId="4" fillId="0" borderId="231" xfId="0" applyNumberFormat="1" applyFont="1" applyBorder="1"/>
    <xf numFmtId="1" fontId="4" fillId="0" borderId="229" xfId="0" applyNumberFormat="1" applyFont="1" applyBorder="1"/>
    <xf numFmtId="1" fontId="4" fillId="0" borderId="223" xfId="0" applyNumberFormat="1" applyFont="1" applyBorder="1"/>
    <xf numFmtId="1" fontId="4" fillId="0" borderId="229" xfId="0" applyNumberFormat="1" applyFont="1" applyBorder="1" applyAlignment="1">
      <alignment horizontal="center" vertical="center" wrapText="1"/>
    </xf>
    <xf numFmtId="1" fontId="4" fillId="0" borderId="223" xfId="0" applyNumberFormat="1" applyFont="1" applyBorder="1" applyAlignment="1">
      <alignment horizontal="center" vertical="center" wrapText="1"/>
    </xf>
    <xf numFmtId="1" fontId="8" fillId="0" borderId="223" xfId="0" applyNumberFormat="1" applyFont="1" applyBorder="1" applyAlignment="1">
      <alignment horizontal="center" vertical="center" wrapText="1"/>
    </xf>
    <xf numFmtId="1" fontId="4" fillId="0" borderId="231" xfId="0" applyNumberFormat="1" applyFont="1" applyBorder="1" applyAlignment="1">
      <alignment horizontal="center" vertical="center" wrapText="1"/>
    </xf>
    <xf numFmtId="1" fontId="4" fillId="0" borderId="252" xfId="0" applyNumberFormat="1" applyFont="1" applyBorder="1" applyAlignment="1">
      <alignment horizontal="center" vertical="center" wrapText="1"/>
    </xf>
    <xf numFmtId="1" fontId="4" fillId="0" borderId="230" xfId="0" applyNumberFormat="1" applyFont="1" applyBorder="1" applyAlignment="1">
      <alignment horizontal="center" vertical="center" wrapText="1"/>
    </xf>
    <xf numFmtId="1" fontId="4" fillId="0" borderId="221" xfId="0" applyNumberFormat="1" applyFont="1" applyBorder="1" applyAlignment="1">
      <alignment horizontal="center" vertical="center" wrapText="1"/>
    </xf>
    <xf numFmtId="1" fontId="4" fillId="0" borderId="260" xfId="0" applyNumberFormat="1" applyFont="1" applyBorder="1" applyAlignment="1">
      <alignment horizontal="center" vertical="center"/>
    </xf>
    <xf numFmtId="1" fontId="4" fillId="0" borderId="719" xfId="0" applyNumberFormat="1" applyFont="1" applyBorder="1"/>
    <xf numFmtId="1" fontId="4" fillId="0" borderId="773" xfId="0" applyNumberFormat="1" applyFont="1" applyBorder="1" applyAlignment="1">
      <alignment horizontal="center" vertical="center" wrapText="1"/>
    </xf>
    <xf numFmtId="1" fontId="4" fillId="0" borderId="774" xfId="0" applyNumberFormat="1" applyFont="1" applyBorder="1" applyAlignment="1">
      <alignment horizontal="center" vertical="center"/>
    </xf>
    <xf numFmtId="1" fontId="4" fillId="0" borderId="773" xfId="0" applyNumberFormat="1" applyFont="1" applyBorder="1" applyAlignment="1">
      <alignment horizontal="center" vertical="center"/>
    </xf>
    <xf numFmtId="1" fontId="4" fillId="4" borderId="789" xfId="0" applyNumberFormat="1" applyFont="1" applyFill="1" applyBorder="1" applyProtection="1">
      <protection locked="0"/>
    </xf>
    <xf numFmtId="1" fontId="4" fillId="4" borderId="790" xfId="0" applyNumberFormat="1" applyFont="1" applyFill="1" applyBorder="1" applyProtection="1">
      <protection locked="0"/>
    </xf>
    <xf numFmtId="1" fontId="4" fillId="4" borderId="791" xfId="0" applyNumberFormat="1" applyFont="1" applyFill="1" applyBorder="1" applyProtection="1">
      <protection locked="0"/>
    </xf>
    <xf numFmtId="1" fontId="4" fillId="4" borderId="792" xfId="0" applyNumberFormat="1" applyFont="1" applyFill="1" applyBorder="1" applyProtection="1">
      <protection locked="0"/>
    </xf>
    <xf numFmtId="1" fontId="4" fillId="4" borderId="793" xfId="0" applyNumberFormat="1" applyFont="1" applyFill="1" applyBorder="1" applyProtection="1">
      <protection locked="0"/>
    </xf>
    <xf numFmtId="1" fontId="4" fillId="7" borderId="790" xfId="0" applyNumberFormat="1" applyFont="1" applyFill="1" applyBorder="1"/>
    <xf numFmtId="1" fontId="4" fillId="7" borderId="792" xfId="0" applyNumberFormat="1" applyFont="1" applyFill="1" applyBorder="1"/>
    <xf numFmtId="1" fontId="4" fillId="7" borderId="781" xfId="0" applyNumberFormat="1" applyFont="1" applyFill="1" applyBorder="1"/>
    <xf numFmtId="1" fontId="4" fillId="0" borderId="720" xfId="0" applyNumberFormat="1" applyFont="1" applyBorder="1" applyAlignment="1" applyProtection="1">
      <alignment horizontal="left" wrapText="1"/>
      <protection hidden="1"/>
    </xf>
    <xf numFmtId="1" fontId="10" fillId="3" borderId="694" xfId="0" applyNumberFormat="1" applyFont="1" applyFill="1" applyBorder="1"/>
    <xf numFmtId="1" fontId="4" fillId="0" borderId="789" xfId="0" applyNumberFormat="1" applyFont="1" applyBorder="1"/>
    <xf numFmtId="1" fontId="4" fillId="0" borderId="793" xfId="0" applyNumberFormat="1" applyFont="1" applyBorder="1"/>
    <xf numFmtId="1" fontId="4" fillId="3" borderId="789" xfId="1" applyNumberFormat="1" applyFont="1" applyFill="1" applyBorder="1"/>
    <xf numFmtId="1" fontId="4" fillId="3" borderId="790" xfId="1" applyNumberFormat="1" applyFont="1" applyFill="1" applyBorder="1"/>
    <xf numFmtId="1" fontId="3" fillId="3" borderId="794" xfId="0" applyNumberFormat="1" applyFont="1" applyFill="1" applyBorder="1"/>
    <xf numFmtId="1" fontId="4" fillId="0" borderId="790" xfId="0" applyNumberFormat="1" applyFont="1" applyBorder="1"/>
    <xf numFmtId="1" fontId="4" fillId="0" borderId="773" xfId="0" applyNumberFormat="1" applyFont="1" applyBorder="1"/>
    <xf numFmtId="1" fontId="4" fillId="0" borderId="795" xfId="0" applyNumberFormat="1" applyFont="1" applyBorder="1"/>
    <xf numFmtId="1" fontId="4" fillId="0" borderId="782" xfId="0" applyNumberFormat="1" applyFont="1" applyBorder="1"/>
    <xf numFmtId="1" fontId="4" fillId="0" borderId="694" xfId="0" applyNumberFormat="1" applyFont="1" applyBorder="1" applyAlignment="1">
      <alignment horizontal="right"/>
    </xf>
    <xf numFmtId="1" fontId="4" fillId="0" borderId="782" xfId="0" applyNumberFormat="1" applyFont="1" applyBorder="1" applyAlignment="1">
      <alignment horizontal="right"/>
    </xf>
    <xf numFmtId="1" fontId="4" fillId="0" borderId="781" xfId="0" applyNumberFormat="1" applyFont="1" applyBorder="1" applyAlignment="1">
      <alignment horizontal="center" vertical="center" wrapText="1"/>
    </xf>
    <xf numFmtId="1" fontId="4" fillId="9" borderId="719" xfId="0" applyNumberFormat="1" applyFont="1" applyFill="1" applyBorder="1"/>
    <xf numFmtId="1" fontId="4" fillId="9" borderId="694" xfId="0" applyNumberFormat="1" applyFont="1" applyFill="1" applyBorder="1"/>
    <xf numFmtId="1" fontId="4" fillId="9" borderId="782" xfId="0" applyNumberFormat="1" applyFont="1" applyFill="1" applyBorder="1"/>
    <xf numFmtId="1" fontId="4" fillId="0" borderId="694" xfId="0" applyNumberFormat="1" applyFont="1" applyBorder="1" applyAlignment="1">
      <alignment wrapText="1"/>
    </xf>
    <xf numFmtId="1" fontId="4" fillId="9" borderId="773" xfId="0" applyNumberFormat="1" applyFont="1" applyFill="1" applyBorder="1"/>
    <xf numFmtId="1" fontId="4" fillId="0" borderId="797" xfId="0" applyNumberFormat="1" applyFont="1" applyBorder="1" applyAlignment="1">
      <alignment horizontal="center" vertical="center" wrapText="1"/>
    </xf>
    <xf numFmtId="1" fontId="4" fillId="0" borderId="798" xfId="0" applyNumberFormat="1" applyFont="1" applyBorder="1" applyAlignment="1">
      <alignment horizontal="center" vertical="center" wrapText="1"/>
    </xf>
    <xf numFmtId="1" fontId="4" fillId="0" borderId="799" xfId="0" applyNumberFormat="1" applyFont="1" applyBorder="1" applyAlignment="1">
      <alignment horizontal="center" vertical="center" wrapText="1"/>
    </xf>
    <xf numFmtId="1" fontId="4" fillId="0" borderId="797" xfId="0" applyNumberFormat="1" applyFont="1" applyBorder="1" applyAlignment="1">
      <alignment wrapText="1"/>
    </xf>
    <xf numFmtId="1" fontId="4" fillId="0" borderId="798" xfId="0" applyNumberFormat="1" applyFont="1" applyBorder="1" applyAlignment="1">
      <alignment wrapText="1"/>
    </xf>
    <xf numFmtId="1" fontId="4" fillId="0" borderId="799" xfId="0" applyNumberFormat="1" applyFont="1" applyBorder="1" applyAlignment="1">
      <alignment wrapText="1"/>
    </xf>
    <xf numFmtId="1" fontId="4" fillId="9" borderId="781" xfId="0" applyNumberFormat="1" applyFont="1" applyFill="1" applyBorder="1"/>
    <xf numFmtId="1" fontId="4" fillId="0" borderId="800" xfId="0" applyNumberFormat="1" applyFont="1" applyBorder="1" applyAlignment="1">
      <alignment horizontal="center" vertical="center" wrapText="1"/>
    </xf>
    <xf numFmtId="1" fontId="4" fillId="7" borderId="801" xfId="0" applyNumberFormat="1" applyFont="1" applyFill="1" applyBorder="1"/>
    <xf numFmtId="1" fontId="4" fillId="4" borderId="795" xfId="0" applyNumberFormat="1" applyFont="1" applyFill="1" applyBorder="1" applyProtection="1">
      <protection locked="0"/>
    </xf>
    <xf numFmtId="1" fontId="4" fillId="0" borderId="797" xfId="0" applyNumberFormat="1" applyFont="1" applyBorder="1"/>
    <xf numFmtId="1" fontId="4" fillId="4" borderId="797" xfId="0" applyNumberFormat="1" applyFont="1" applyFill="1" applyBorder="1" applyProtection="1">
      <protection locked="0"/>
    </xf>
    <xf numFmtId="1" fontId="3" fillId="0" borderId="802" xfId="0" applyNumberFormat="1" applyFont="1" applyBorder="1"/>
    <xf numFmtId="1" fontId="6" fillId="0" borderId="803" xfId="0" applyNumberFormat="1" applyFont="1" applyBorder="1"/>
    <xf numFmtId="1" fontId="4" fillId="0" borderId="795" xfId="0" applyNumberFormat="1" applyFont="1" applyBorder="1" applyAlignment="1">
      <alignment wrapText="1"/>
    </xf>
    <xf numFmtId="1" fontId="4" fillId="4" borderId="801" xfId="0" applyNumberFormat="1" applyFont="1" applyFill="1" applyBorder="1" applyProtection="1">
      <protection locked="0"/>
    </xf>
    <xf numFmtId="1" fontId="4" fillId="0" borderId="797" xfId="0" applyNumberFormat="1" applyFont="1" applyBorder="1" applyAlignment="1">
      <alignment horizontal="center" vertical="center"/>
    </xf>
    <xf numFmtId="1" fontId="4" fillId="0" borderId="795" xfId="0" applyNumberFormat="1" applyFont="1" applyBorder="1" applyAlignment="1">
      <alignment horizontal="right" wrapText="1"/>
    </xf>
    <xf numFmtId="1" fontId="4" fillId="8" borderId="801" xfId="0" applyNumberFormat="1" applyFont="1" applyFill="1" applyBorder="1" applyAlignment="1">
      <alignment vertical="center" wrapText="1"/>
    </xf>
    <xf numFmtId="1" fontId="4" fillId="8" borderId="790" xfId="0" applyNumberFormat="1" applyFont="1" applyFill="1" applyBorder="1" applyAlignment="1">
      <alignment horizontal="right" wrapText="1"/>
    </xf>
    <xf numFmtId="1" fontId="4" fillId="0" borderId="797" xfId="0" applyNumberFormat="1" applyFont="1" applyBorder="1" applyAlignment="1">
      <alignment horizontal="right"/>
    </xf>
    <xf numFmtId="1" fontId="4" fillId="0" borderId="798" xfId="0" applyNumberFormat="1" applyFont="1" applyBorder="1"/>
    <xf numFmtId="1" fontId="4" fillId="0" borderId="799" xfId="0" applyNumberFormat="1" applyFont="1" applyBorder="1"/>
    <xf numFmtId="1" fontId="4" fillId="0" borderId="801" xfId="0" applyNumberFormat="1" applyFont="1" applyBorder="1" applyAlignment="1">
      <alignment vertical="center" wrapText="1"/>
    </xf>
    <xf numFmtId="1" fontId="4" fillId="3" borderId="795" xfId="0" applyNumberFormat="1" applyFont="1" applyFill="1" applyBorder="1"/>
    <xf numFmtId="1" fontId="4" fillId="7" borderId="795" xfId="0" applyNumberFormat="1" applyFont="1" applyFill="1" applyBorder="1" applyAlignment="1">
      <alignment horizontal="right" wrapText="1"/>
    </xf>
    <xf numFmtId="1" fontId="4" fillId="12" borderId="795" xfId="0" applyNumberFormat="1" applyFont="1" applyFill="1" applyBorder="1"/>
    <xf numFmtId="1" fontId="4" fillId="0" borderId="796" xfId="0" applyNumberFormat="1" applyFont="1" applyBorder="1" applyAlignment="1">
      <alignment horizontal="center" vertical="center" wrapText="1"/>
    </xf>
    <xf numFmtId="1" fontId="4" fillId="4" borderId="799" xfId="0" applyNumberFormat="1" applyFont="1" applyFill="1" applyBorder="1" applyProtection="1">
      <protection locked="0"/>
    </xf>
    <xf numFmtId="1" fontId="4" fillId="0" borderId="796" xfId="0" applyNumberFormat="1" applyFont="1" applyBorder="1"/>
    <xf numFmtId="1" fontId="4" fillId="0" borderId="344" xfId="0" applyNumberFormat="1" applyFont="1" applyBorder="1" applyAlignment="1" applyProtection="1">
      <alignment horizontal="left" wrapText="1"/>
      <protection hidden="1"/>
    </xf>
    <xf numFmtId="1" fontId="8" fillId="0" borderId="795" xfId="0" applyNumberFormat="1" applyFont="1" applyBorder="1" applyAlignment="1" applyProtection="1">
      <alignment horizontal="left" wrapText="1"/>
      <protection hidden="1"/>
    </xf>
    <xf numFmtId="1" fontId="4" fillId="0" borderId="795" xfId="0" applyNumberFormat="1" applyFont="1" applyBorder="1" applyAlignment="1" applyProtection="1">
      <alignment horizontal="left" wrapText="1"/>
      <protection hidden="1"/>
    </xf>
    <xf numFmtId="1" fontId="4" fillId="0" borderId="801" xfId="0" applyNumberFormat="1" applyFont="1" applyBorder="1"/>
    <xf numFmtId="1" fontId="4" fillId="3" borderId="797" xfId="1" applyNumberFormat="1" applyFont="1" applyFill="1" applyBorder="1"/>
    <xf numFmtId="1" fontId="4" fillId="3" borderId="291" xfId="1" applyNumberFormat="1" applyFont="1" applyFill="1" applyBorder="1"/>
    <xf numFmtId="1" fontId="6" fillId="0" borderId="804" xfId="0" applyNumberFormat="1" applyFont="1" applyBorder="1"/>
    <xf numFmtId="1" fontId="4" fillId="0" borderId="815" xfId="0" applyNumberFormat="1" applyFont="1" applyBorder="1" applyAlignment="1">
      <alignment horizontal="center" vertical="center" wrapText="1"/>
    </xf>
    <xf numFmtId="1" fontId="4" fillId="0" borderId="816" xfId="0" applyNumberFormat="1" applyFont="1" applyBorder="1" applyAlignment="1">
      <alignment horizontal="center" vertical="center" wrapText="1"/>
    </xf>
    <xf numFmtId="1" fontId="4" fillId="0" borderId="813" xfId="0" applyNumberFormat="1" applyFont="1" applyBorder="1" applyAlignment="1">
      <alignment horizontal="center" vertical="center" wrapText="1"/>
    </xf>
    <xf numFmtId="1" fontId="4" fillId="0" borderId="817" xfId="0" applyNumberFormat="1" applyFont="1" applyBorder="1" applyAlignment="1">
      <alignment horizontal="center" vertical="center" wrapText="1"/>
    </xf>
    <xf numFmtId="1" fontId="4" fillId="0" borderId="818" xfId="0" applyNumberFormat="1" applyFont="1" applyBorder="1" applyAlignment="1">
      <alignment horizontal="center" vertical="center" wrapText="1"/>
    </xf>
    <xf numFmtId="1" fontId="4" fillId="0" borderId="815" xfId="0" applyNumberFormat="1" applyFont="1" applyBorder="1"/>
    <xf numFmtId="1" fontId="4" fillId="0" borderId="816" xfId="0" applyNumberFormat="1" applyFont="1" applyBorder="1"/>
    <xf numFmtId="1" fontId="4" fillId="0" borderId="819" xfId="0" applyNumberFormat="1" applyFont="1" applyBorder="1"/>
    <xf numFmtId="1" fontId="4" fillId="4" borderId="820" xfId="0" applyNumberFormat="1" applyFont="1" applyFill="1" applyBorder="1" applyProtection="1">
      <protection locked="0"/>
    </xf>
    <xf numFmtId="1" fontId="4" fillId="4" borderId="821" xfId="0" applyNumberFormat="1" applyFont="1" applyFill="1" applyBorder="1" applyProtection="1">
      <protection locked="0"/>
    </xf>
    <xf numFmtId="1" fontId="4" fillId="4" borderId="822" xfId="0" applyNumberFormat="1" applyFont="1" applyFill="1" applyBorder="1" applyProtection="1">
      <protection locked="0"/>
    </xf>
    <xf numFmtId="1" fontId="4" fillId="4" borderId="823" xfId="0" applyNumberFormat="1" applyFont="1" applyFill="1" applyBorder="1" applyProtection="1">
      <protection locked="0"/>
    </xf>
    <xf numFmtId="1" fontId="4" fillId="4" borderId="824" xfId="0" applyNumberFormat="1" applyFont="1" applyFill="1" applyBorder="1" applyProtection="1">
      <protection locked="0"/>
    </xf>
    <xf numFmtId="1" fontId="4" fillId="4" borderId="825" xfId="0" applyNumberFormat="1" applyFont="1" applyFill="1" applyBorder="1" applyProtection="1">
      <protection locked="0"/>
    </xf>
    <xf numFmtId="1" fontId="4" fillId="0" borderId="824" xfId="0" applyNumberFormat="1" applyFont="1" applyBorder="1"/>
    <xf numFmtId="1" fontId="4" fillId="0" borderId="820" xfId="0" applyNumberFormat="1" applyFont="1" applyBorder="1"/>
    <xf numFmtId="1" fontId="4" fillId="0" borderId="821" xfId="0" applyNumberFormat="1" applyFont="1" applyBorder="1"/>
    <xf numFmtId="1" fontId="6" fillId="0" borderId="808" xfId="0" applyNumberFormat="1" applyFont="1" applyBorder="1"/>
    <xf numFmtId="1" fontId="6" fillId="0" borderId="829" xfId="0" applyNumberFormat="1" applyFont="1" applyBorder="1"/>
    <xf numFmtId="1" fontId="4" fillId="0" borderId="830" xfId="0" applyNumberFormat="1" applyFont="1" applyBorder="1"/>
    <xf numFmtId="1" fontId="4" fillId="0" borderId="831" xfId="0" applyNumberFormat="1" applyFont="1" applyBorder="1"/>
    <xf numFmtId="1" fontId="4" fillId="0" borderId="789" xfId="0" applyNumberFormat="1" applyFont="1" applyBorder="1" applyAlignment="1">
      <alignment horizontal="right" vertical="center" wrapText="1"/>
    </xf>
    <xf numFmtId="1" fontId="4" fillId="0" borderId="830" xfId="0" applyNumberFormat="1" applyFont="1" applyBorder="1" applyAlignment="1">
      <alignment horizontal="right"/>
    </xf>
    <xf numFmtId="1" fontId="4" fillId="4" borderId="833" xfId="0" applyNumberFormat="1" applyFont="1" applyFill="1" applyBorder="1" applyProtection="1">
      <protection locked="0"/>
    </xf>
    <xf numFmtId="1" fontId="4" fillId="4" borderId="830" xfId="0" applyNumberFormat="1" applyFont="1" applyFill="1" applyBorder="1" applyProtection="1">
      <protection locked="0"/>
    </xf>
    <xf numFmtId="1" fontId="4" fillId="0" borderId="800" xfId="0" applyNumberFormat="1" applyFont="1" applyBorder="1" applyAlignment="1">
      <alignment horizontal="right"/>
    </xf>
    <xf numFmtId="1" fontId="4" fillId="4" borderId="831" xfId="0" applyNumberFormat="1" applyFont="1" applyFill="1" applyBorder="1" applyProtection="1">
      <protection locked="0"/>
    </xf>
    <xf numFmtId="1" fontId="4" fillId="4" borderId="798" xfId="0" applyNumberFormat="1" applyFont="1" applyFill="1" applyBorder="1" applyProtection="1">
      <protection locked="0"/>
    </xf>
    <xf numFmtId="1" fontId="4" fillId="0" borderId="820" xfId="0" applyNumberFormat="1" applyFont="1" applyBorder="1" applyAlignment="1">
      <alignment wrapText="1"/>
    </xf>
    <xf numFmtId="1" fontId="4" fillId="0" borderId="790" xfId="0" applyNumberFormat="1" applyFont="1" applyBorder="1" applyAlignment="1">
      <alignment wrapText="1"/>
    </xf>
    <xf numFmtId="1" fontId="4" fillId="4" borderId="834" xfId="0" applyNumberFormat="1" applyFont="1" applyFill="1" applyBorder="1" applyProtection="1">
      <protection locked="0"/>
    </xf>
    <xf numFmtId="1" fontId="4" fillId="7" borderId="820" xfId="0" applyNumberFormat="1" applyFont="1" applyFill="1" applyBorder="1"/>
    <xf numFmtId="1" fontId="4" fillId="7" borderId="344" xfId="0" applyNumberFormat="1" applyFont="1" applyFill="1" applyBorder="1"/>
    <xf numFmtId="1" fontId="4" fillId="0" borderId="340" xfId="0" applyNumberFormat="1" applyFont="1" applyBorder="1" applyAlignment="1">
      <alignment wrapText="1"/>
    </xf>
    <xf numFmtId="1" fontId="4" fillId="0" borderId="824" xfId="0" applyNumberFormat="1" applyFont="1" applyBorder="1" applyAlignment="1">
      <alignment wrapText="1"/>
    </xf>
    <xf numFmtId="1" fontId="4" fillId="0" borderId="834" xfId="0" applyNumberFormat="1" applyFont="1" applyBorder="1" applyAlignment="1">
      <alignment wrapText="1"/>
    </xf>
    <xf numFmtId="1" fontId="4" fillId="4" borderId="835" xfId="0" applyNumberFormat="1" applyFont="1" applyFill="1" applyBorder="1" applyProtection="1">
      <protection locked="0"/>
    </xf>
    <xf numFmtId="1" fontId="6" fillId="4" borderId="797" xfId="0" applyNumberFormat="1" applyFont="1" applyFill="1" applyBorder="1" applyProtection="1">
      <protection locked="0"/>
    </xf>
    <xf numFmtId="1" fontId="4" fillId="0" borderId="797" xfId="0" applyNumberFormat="1" applyFont="1" applyBorder="1" applyAlignment="1" applyProtection="1">
      <alignment horizontal="center" vertical="center"/>
      <protection hidden="1"/>
    </xf>
    <xf numFmtId="1" fontId="6" fillId="0" borderId="836" xfId="0" applyNumberFormat="1" applyFont="1" applyBorder="1"/>
    <xf numFmtId="1" fontId="4" fillId="7" borderId="837" xfId="0" applyNumberFormat="1" applyFont="1" applyFill="1" applyBorder="1"/>
    <xf numFmtId="1" fontId="4" fillId="4" borderId="838" xfId="0" applyNumberFormat="1" applyFont="1" applyFill="1" applyBorder="1" applyProtection="1">
      <protection locked="0"/>
    </xf>
    <xf numFmtId="1" fontId="4" fillId="4" borderId="837" xfId="0" applyNumberFormat="1" applyFont="1" applyFill="1" applyBorder="1" applyProtection="1">
      <protection locked="0"/>
    </xf>
    <xf numFmtId="1" fontId="8" fillId="4" borderId="823" xfId="4" applyNumberFormat="1" applyFont="1" applyFill="1" applyBorder="1" applyProtection="1">
      <protection locked="0"/>
    </xf>
    <xf numFmtId="1" fontId="4" fillId="8" borderId="820" xfId="0" applyNumberFormat="1" applyFont="1" applyFill="1" applyBorder="1" applyAlignment="1">
      <alignment horizontal="right" wrapText="1"/>
    </xf>
    <xf numFmtId="1" fontId="4" fillId="4" borderId="839" xfId="0" applyNumberFormat="1" applyFont="1" applyFill="1" applyBorder="1" applyProtection="1">
      <protection locked="0"/>
    </xf>
    <xf numFmtId="1" fontId="4" fillId="0" borderId="131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110" xfId="0" applyNumberFormat="1" applyFont="1" applyBorder="1" applyAlignment="1">
      <alignment horizontal="center" vertical="center"/>
    </xf>
    <xf numFmtId="1" fontId="4" fillId="0" borderId="131" xfId="0" applyNumberFormat="1" applyFont="1" applyBorder="1" applyAlignment="1">
      <alignment horizontal="center" vertical="center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20" xfId="0" applyNumberFormat="1" applyFont="1" applyBorder="1"/>
    <xf numFmtId="1" fontId="4" fillId="0" borderId="401" xfId="0" applyNumberFormat="1" applyFont="1" applyBorder="1" applyAlignment="1">
      <alignment horizontal="center" vertical="center" wrapText="1"/>
    </xf>
    <xf numFmtId="1" fontId="4" fillId="0" borderId="694" xfId="0" applyNumberFormat="1" applyFont="1" applyBorder="1" applyAlignment="1">
      <alignment horizontal="center" vertical="center"/>
    </xf>
    <xf numFmtId="1" fontId="4" fillId="0" borderId="773" xfId="0" applyNumberFormat="1" applyFont="1" applyBorder="1" applyAlignment="1">
      <alignment horizontal="center" vertical="center" wrapText="1"/>
    </xf>
    <xf numFmtId="1" fontId="4" fillId="0" borderId="773" xfId="0" applyNumberFormat="1" applyFont="1" applyBorder="1" applyAlignment="1">
      <alignment horizontal="center" vertical="center"/>
    </xf>
    <xf numFmtId="1" fontId="4" fillId="0" borderId="781" xfId="0" applyNumberFormat="1" applyFont="1" applyBorder="1" applyAlignment="1">
      <alignment horizontal="center" vertical="center" wrapText="1"/>
    </xf>
    <xf numFmtId="1" fontId="4" fillId="0" borderId="773" xfId="0" applyNumberFormat="1" applyFont="1" applyBorder="1"/>
    <xf numFmtId="1" fontId="4" fillId="3" borderId="840" xfId="0" applyNumberFormat="1" applyFont="1" applyFill="1" applyBorder="1"/>
    <xf numFmtId="1" fontId="4" fillId="4" borderId="841" xfId="0" applyNumberFormat="1" applyFont="1" applyFill="1" applyBorder="1" applyProtection="1">
      <protection locked="0"/>
    </xf>
    <xf numFmtId="1" fontId="4" fillId="4" borderId="842" xfId="0" applyNumberFormat="1" applyFont="1" applyFill="1" applyBorder="1" applyProtection="1">
      <protection locked="0"/>
    </xf>
    <xf numFmtId="1" fontId="4" fillId="4" borderId="843" xfId="0" applyNumberFormat="1" applyFont="1" applyFill="1" applyBorder="1" applyProtection="1">
      <protection locked="0"/>
    </xf>
    <xf numFmtId="1" fontId="4" fillId="4" borderId="844" xfId="0" applyNumberFormat="1" applyFont="1" applyFill="1" applyBorder="1" applyProtection="1">
      <protection locked="0"/>
    </xf>
    <xf numFmtId="1" fontId="4" fillId="4" borderId="845" xfId="0" applyNumberFormat="1" applyFont="1" applyFill="1" applyBorder="1" applyProtection="1">
      <protection locked="0"/>
    </xf>
    <xf numFmtId="1" fontId="4" fillId="0" borderId="848" xfId="0" applyNumberFormat="1" applyFont="1" applyBorder="1" applyAlignment="1">
      <alignment horizontal="center" vertical="center"/>
    </xf>
    <xf numFmtId="1" fontId="4" fillId="0" borderId="849" xfId="0" applyNumberFormat="1" applyFont="1" applyBorder="1" applyAlignment="1">
      <alignment horizontal="center" vertical="center" wrapText="1"/>
    </xf>
    <xf numFmtId="1" fontId="4" fillId="0" borderId="840" xfId="0" applyNumberFormat="1" applyFont="1" applyBorder="1"/>
    <xf numFmtId="1" fontId="4" fillId="7" borderId="850" xfId="0" applyNumberFormat="1" applyFont="1" applyFill="1" applyBorder="1"/>
    <xf numFmtId="1" fontId="4" fillId="7" borderId="842" xfId="0" applyNumberFormat="1" applyFont="1" applyFill="1" applyBorder="1"/>
    <xf numFmtId="1" fontId="4" fillId="7" borderId="844" xfId="0" applyNumberFormat="1" applyFont="1" applyFill="1" applyBorder="1"/>
    <xf numFmtId="1" fontId="4" fillId="4" borderId="847" xfId="0" applyNumberFormat="1" applyFont="1" applyFill="1" applyBorder="1" applyProtection="1">
      <protection locked="0"/>
    </xf>
    <xf numFmtId="1" fontId="4" fillId="0" borderId="847" xfId="0" applyNumberFormat="1" applyFont="1" applyBorder="1" applyAlignment="1" applyProtection="1">
      <alignment horizontal="left" wrapText="1"/>
      <protection hidden="1"/>
    </xf>
    <xf numFmtId="1" fontId="8" fillId="0" borderId="840" xfId="0" applyNumberFormat="1" applyFont="1" applyBorder="1" applyAlignment="1" applyProtection="1">
      <alignment horizontal="left" wrapText="1"/>
      <protection hidden="1"/>
    </xf>
    <xf numFmtId="1" fontId="4" fillId="4" borderId="850" xfId="0" applyNumberFormat="1" applyFont="1" applyFill="1" applyBorder="1" applyProtection="1">
      <protection locked="0"/>
    </xf>
    <xf numFmtId="1" fontId="4" fillId="0" borderId="840" xfId="0" applyNumberFormat="1" applyFont="1" applyBorder="1" applyAlignment="1" applyProtection="1">
      <alignment horizontal="left" wrapText="1"/>
      <protection hidden="1"/>
    </xf>
    <xf numFmtId="1" fontId="10" fillId="3" borderId="774" xfId="0" applyNumberFormat="1" applyFont="1" applyFill="1" applyBorder="1"/>
    <xf numFmtId="1" fontId="4" fillId="0" borderId="848" xfId="0" applyNumberFormat="1" applyFont="1" applyBorder="1" applyAlignment="1">
      <alignment horizontal="center" vertical="center" wrapText="1"/>
    </xf>
    <xf numFmtId="1" fontId="4" fillId="0" borderId="846" xfId="0" applyNumberFormat="1" applyFont="1" applyBorder="1"/>
    <xf numFmtId="1" fontId="4" fillId="0" borderId="841" xfId="0" applyNumberFormat="1" applyFont="1" applyBorder="1"/>
    <xf numFmtId="1" fontId="4" fillId="0" borderId="845" xfId="0" applyNumberFormat="1" applyFont="1" applyBorder="1"/>
    <xf numFmtId="1" fontId="4" fillId="4" borderId="851" xfId="0" applyNumberFormat="1" applyFont="1" applyFill="1" applyBorder="1" applyProtection="1">
      <protection locked="0"/>
    </xf>
    <xf numFmtId="1" fontId="4" fillId="4" borderId="852" xfId="0" applyNumberFormat="1" applyFont="1" applyFill="1" applyBorder="1" applyProtection="1">
      <protection locked="0"/>
    </xf>
    <xf numFmtId="1" fontId="4" fillId="4" borderId="846" xfId="0" applyNumberFormat="1" applyFont="1" applyFill="1" applyBorder="1" applyProtection="1">
      <protection locked="0"/>
    </xf>
    <xf numFmtId="1" fontId="4" fillId="4" borderId="840" xfId="0" applyNumberFormat="1" applyFont="1" applyFill="1" applyBorder="1" applyProtection="1">
      <protection locked="0"/>
    </xf>
    <xf numFmtId="1" fontId="4" fillId="0" borderId="850" xfId="0" applyNumberFormat="1" applyFont="1" applyBorder="1"/>
    <xf numFmtId="1" fontId="4" fillId="3" borderId="848" xfId="1" applyNumberFormat="1" applyFont="1" applyFill="1" applyBorder="1"/>
    <xf numFmtId="1" fontId="4" fillId="3" borderId="841" xfId="1" applyNumberFormat="1" applyFont="1" applyFill="1" applyBorder="1"/>
    <xf numFmtId="1" fontId="4" fillId="3" borderId="842" xfId="1" applyNumberFormat="1" applyFont="1" applyFill="1" applyBorder="1"/>
    <xf numFmtId="1" fontId="4" fillId="3" borderId="853" xfId="1" applyNumberFormat="1" applyFont="1" applyFill="1" applyBorder="1"/>
    <xf numFmtId="1" fontId="4" fillId="4" borderId="854" xfId="0" applyNumberFormat="1" applyFont="1" applyFill="1" applyBorder="1" applyProtection="1">
      <protection locked="0"/>
    </xf>
    <xf numFmtId="1" fontId="4" fillId="0" borderId="848" xfId="0" applyNumberFormat="1" applyFont="1" applyBorder="1"/>
    <xf numFmtId="1" fontId="4" fillId="4" borderId="849" xfId="0" applyNumberFormat="1" applyFont="1" applyFill="1" applyBorder="1" applyProtection="1">
      <protection locked="0"/>
    </xf>
    <xf numFmtId="1" fontId="6" fillId="0" borderId="855" xfId="0" applyNumberFormat="1" applyFont="1" applyBorder="1"/>
    <xf numFmtId="1" fontId="4" fillId="0" borderId="866" xfId="0" applyNumberFormat="1" applyFont="1" applyBorder="1" applyAlignment="1">
      <alignment horizontal="center" vertical="center" wrapText="1"/>
    </xf>
    <xf numFmtId="1" fontId="4" fillId="0" borderId="864" xfId="0" applyNumberFormat="1" applyFont="1" applyBorder="1" applyAlignment="1">
      <alignment horizontal="center" vertical="center" wrapText="1"/>
    </xf>
    <xf numFmtId="1" fontId="4" fillId="0" borderId="867" xfId="0" applyNumberFormat="1" applyFont="1" applyBorder="1" applyAlignment="1">
      <alignment horizontal="center" vertical="center" wrapText="1"/>
    </xf>
    <xf numFmtId="1" fontId="4" fillId="0" borderId="866" xfId="0" applyNumberFormat="1" applyFont="1" applyBorder="1"/>
    <xf numFmtId="1" fontId="4" fillId="0" borderId="868" xfId="0" applyNumberFormat="1" applyFont="1" applyBorder="1"/>
    <xf numFmtId="1" fontId="4" fillId="4" borderId="869" xfId="0" applyNumberFormat="1" applyFont="1" applyFill="1" applyBorder="1" applyProtection="1">
      <protection locked="0"/>
    </xf>
    <xf numFmtId="1" fontId="4" fillId="4" borderId="870" xfId="0" applyNumberFormat="1" applyFont="1" applyFill="1" applyBorder="1" applyProtection="1">
      <protection locked="0"/>
    </xf>
    <xf numFmtId="1" fontId="4" fillId="0" borderId="842" xfId="0" applyNumberFormat="1" applyFont="1" applyBorder="1"/>
    <xf numFmtId="1" fontId="4" fillId="0" borderId="847" xfId="0" applyNumberFormat="1" applyFont="1" applyBorder="1"/>
    <xf numFmtId="1" fontId="6" fillId="0" borderId="859" xfId="0" applyNumberFormat="1" applyFont="1" applyBorder="1"/>
    <xf numFmtId="1" fontId="6" fillId="0" borderId="873" xfId="0" applyNumberFormat="1" applyFont="1" applyBorder="1"/>
    <xf numFmtId="1" fontId="6" fillId="0" borderId="874" xfId="0" applyNumberFormat="1" applyFont="1" applyBorder="1"/>
    <xf numFmtId="1" fontId="4" fillId="0" borderId="875" xfId="0" applyNumberFormat="1" applyFont="1" applyBorder="1" applyAlignment="1">
      <alignment horizontal="center" vertical="center" wrapText="1"/>
    </xf>
    <xf numFmtId="1" fontId="4" fillId="0" borderId="881" xfId="0" applyNumberFormat="1" applyFont="1" applyBorder="1" applyAlignment="1">
      <alignment horizontal="center" vertical="center" wrapText="1"/>
    </xf>
    <xf numFmtId="1" fontId="4" fillId="0" borderId="882" xfId="0" applyNumberFormat="1" applyFont="1" applyBorder="1" applyAlignment="1">
      <alignment horizontal="center" vertical="center" wrapText="1"/>
    </xf>
    <xf numFmtId="1" fontId="4" fillId="0" borderId="878" xfId="0" applyNumberFormat="1" applyFont="1" applyBorder="1" applyAlignment="1">
      <alignment horizontal="center" vertical="center" wrapText="1"/>
    </xf>
    <xf numFmtId="1" fontId="4" fillId="0" borderId="879" xfId="0" applyNumberFormat="1" applyFont="1" applyBorder="1" applyAlignment="1">
      <alignment horizontal="center" vertical="center" wrapText="1"/>
    </xf>
    <xf numFmtId="1" fontId="4" fillId="0" borderId="884" xfId="0" applyNumberFormat="1" applyFont="1" applyBorder="1"/>
    <xf numFmtId="1" fontId="4" fillId="0" borderId="885" xfId="0" applyNumberFormat="1" applyFont="1" applyBorder="1"/>
    <xf numFmtId="1" fontId="4" fillId="0" borderId="886" xfId="0" applyNumberFormat="1" applyFont="1" applyBorder="1"/>
    <xf numFmtId="1" fontId="4" fillId="0" borderId="887" xfId="0" applyNumberFormat="1" applyFont="1" applyBorder="1"/>
    <xf numFmtId="1" fontId="4" fillId="0" borderId="881" xfId="0" applyNumberFormat="1" applyFont="1" applyBorder="1"/>
    <xf numFmtId="1" fontId="4" fillId="0" borderId="882" xfId="0" applyNumberFormat="1" applyFont="1" applyBorder="1"/>
    <xf numFmtId="1" fontId="4" fillId="0" borderId="878" xfId="0" applyNumberFormat="1" applyFont="1" applyBorder="1"/>
    <xf numFmtId="1" fontId="4" fillId="0" borderId="879" xfId="0" applyNumberFormat="1" applyFont="1" applyBorder="1"/>
    <xf numFmtId="1" fontId="4" fillId="0" borderId="889" xfId="0" applyNumberFormat="1" applyFont="1" applyBorder="1"/>
    <xf numFmtId="1" fontId="4" fillId="0" borderId="877" xfId="0" applyNumberFormat="1" applyFont="1" applyBorder="1" applyAlignment="1">
      <alignment horizontal="center" vertical="center" wrapText="1"/>
    </xf>
    <xf numFmtId="1" fontId="4" fillId="0" borderId="891" xfId="0" applyNumberFormat="1" applyFont="1" applyBorder="1" applyAlignment="1">
      <alignment horizontal="center" vertical="center" wrapText="1"/>
    </xf>
    <xf numFmtId="1" fontId="4" fillId="0" borderId="885" xfId="0" applyNumberFormat="1" applyFont="1" applyBorder="1" applyAlignment="1">
      <alignment horizontal="right" vertical="center" wrapText="1"/>
    </xf>
    <xf numFmtId="1" fontId="4" fillId="0" borderId="886" xfId="0" applyNumberFormat="1" applyFont="1" applyBorder="1" applyAlignment="1">
      <alignment horizontal="right"/>
    </xf>
    <xf numFmtId="1" fontId="4" fillId="0" borderId="887" xfId="0" applyNumberFormat="1" applyFont="1" applyBorder="1" applyAlignment="1">
      <alignment horizontal="right"/>
    </xf>
    <xf numFmtId="1" fontId="4" fillId="4" borderId="885" xfId="0" applyNumberFormat="1" applyFont="1" applyFill="1" applyBorder="1" applyProtection="1">
      <protection locked="0"/>
    </xf>
    <xf numFmtId="1" fontId="4" fillId="4" borderId="887" xfId="0" applyNumberFormat="1" applyFont="1" applyFill="1" applyBorder="1" applyProtection="1">
      <protection locked="0"/>
    </xf>
    <xf numFmtId="1" fontId="4" fillId="4" borderId="892" xfId="0" applyNumberFormat="1" applyFont="1" applyFill="1" applyBorder="1" applyProtection="1">
      <protection locked="0"/>
    </xf>
    <xf numFmtId="1" fontId="4" fillId="4" borderId="893" xfId="0" applyNumberFormat="1" applyFont="1" applyFill="1" applyBorder="1" applyProtection="1">
      <protection locked="0"/>
    </xf>
    <xf numFmtId="1" fontId="4" fillId="4" borderId="886" xfId="0" applyNumberFormat="1" applyFont="1" applyFill="1" applyBorder="1" applyProtection="1">
      <protection locked="0"/>
    </xf>
    <xf numFmtId="1" fontId="4" fillId="4" borderId="894" xfId="0" applyNumberFormat="1" applyFont="1" applyFill="1" applyBorder="1" applyProtection="1">
      <protection locked="0"/>
    </xf>
    <xf numFmtId="1" fontId="4" fillId="0" borderId="881" xfId="0" applyNumberFormat="1" applyFont="1" applyBorder="1" applyAlignment="1">
      <alignment horizontal="right"/>
    </xf>
    <xf numFmtId="1" fontId="4" fillId="0" borderId="882" xfId="0" applyNumberFormat="1" applyFont="1" applyBorder="1" applyAlignment="1">
      <alignment horizontal="right"/>
    </xf>
    <xf numFmtId="1" fontId="4" fillId="0" borderId="878" xfId="0" applyNumberFormat="1" applyFont="1" applyBorder="1" applyAlignment="1">
      <alignment horizontal="right"/>
    </xf>
    <xf numFmtId="1" fontId="4" fillId="0" borderId="877" xfId="0" applyNumberFormat="1" applyFont="1" applyBorder="1" applyAlignment="1">
      <alignment horizontal="right"/>
    </xf>
    <xf numFmtId="1" fontId="4" fillId="0" borderId="891" xfId="0" applyNumberFormat="1" applyFont="1" applyBorder="1" applyAlignment="1">
      <alignment horizontal="right"/>
    </xf>
    <xf numFmtId="1" fontId="4" fillId="0" borderId="879" xfId="0" applyNumberFormat="1" applyFont="1" applyBorder="1" applyAlignment="1">
      <alignment horizontal="right"/>
    </xf>
    <xf numFmtId="1" fontId="4" fillId="0" borderId="774" xfId="0" applyNumberFormat="1" applyFont="1" applyBorder="1" applyAlignment="1">
      <alignment horizontal="right"/>
    </xf>
    <xf numFmtId="1" fontId="4" fillId="0" borderId="895" xfId="0" applyNumberFormat="1" applyFont="1" applyBorder="1" applyAlignment="1">
      <alignment horizontal="center" vertical="center" wrapText="1"/>
    </xf>
    <xf numFmtId="1" fontId="4" fillId="0" borderId="888" xfId="0" applyNumberFormat="1" applyFont="1" applyBorder="1" applyAlignment="1">
      <alignment horizontal="center"/>
    </xf>
    <xf numFmtId="1" fontId="4" fillId="0" borderId="883" xfId="0" applyNumberFormat="1" applyFont="1" applyBorder="1" applyAlignment="1">
      <alignment horizontal="center" vertical="center" wrapText="1"/>
    </xf>
    <xf numFmtId="1" fontId="4" fillId="0" borderId="881" xfId="0" applyNumberFormat="1" applyFont="1" applyBorder="1" applyAlignment="1">
      <alignment horizontal="center" vertical="center"/>
    </xf>
    <xf numFmtId="1" fontId="4" fillId="0" borderId="882" xfId="0" applyNumberFormat="1" applyFont="1" applyBorder="1" applyAlignment="1">
      <alignment horizontal="center" vertical="center"/>
    </xf>
    <xf numFmtId="1" fontId="4" fillId="0" borderId="881" xfId="0" applyNumberFormat="1" applyFont="1" applyBorder="1" applyAlignment="1">
      <alignment wrapText="1"/>
    </xf>
    <xf numFmtId="1" fontId="4" fillId="0" borderId="882" xfId="0" applyNumberFormat="1" applyFont="1" applyBorder="1" applyAlignment="1">
      <alignment wrapText="1"/>
    </xf>
    <xf numFmtId="1" fontId="4" fillId="4" borderId="881" xfId="0" applyNumberFormat="1" applyFont="1" applyFill="1" applyBorder="1" applyProtection="1">
      <protection locked="0"/>
    </xf>
    <xf numFmtId="1" fontId="4" fillId="4" borderId="889" xfId="0" applyNumberFormat="1" applyFont="1" applyFill="1" applyBorder="1" applyProtection="1">
      <protection locked="0"/>
    </xf>
    <xf numFmtId="1" fontId="4" fillId="4" borderId="878" xfId="0" applyNumberFormat="1" applyFont="1" applyFill="1" applyBorder="1" applyProtection="1">
      <protection locked="0"/>
    </xf>
    <xf numFmtId="1" fontId="4" fillId="4" borderId="877" xfId="0" applyNumberFormat="1" applyFont="1" applyFill="1" applyBorder="1" applyProtection="1">
      <protection locked="0"/>
    </xf>
    <xf numFmtId="1" fontId="4" fillId="4" borderId="896" xfId="0" applyNumberFormat="1" applyFont="1" applyFill="1" applyBorder="1" applyProtection="1">
      <protection locked="0"/>
    </xf>
    <xf numFmtId="1" fontId="6" fillId="7" borderId="876" xfId="0" applyNumberFormat="1" applyFont="1" applyFill="1" applyBorder="1" applyAlignment="1">
      <alignment horizontal="center"/>
    </xf>
    <xf numFmtId="1" fontId="6" fillId="7" borderId="877" xfId="0" applyNumberFormat="1" applyFont="1" applyFill="1" applyBorder="1" applyAlignment="1">
      <alignment horizontal="center"/>
    </xf>
    <xf numFmtId="1" fontId="6" fillId="7" borderId="878" xfId="0" applyNumberFormat="1" applyFont="1" applyFill="1" applyBorder="1" applyAlignment="1">
      <alignment horizontal="center"/>
    </xf>
    <xf numFmtId="1" fontId="4" fillId="0" borderId="847" xfId="0" applyNumberFormat="1" applyFont="1" applyBorder="1" applyAlignment="1">
      <alignment wrapText="1"/>
    </xf>
    <xf numFmtId="1" fontId="4" fillId="0" borderId="841" xfId="0" applyNumberFormat="1" applyFont="1" applyBorder="1" applyAlignment="1">
      <alignment wrapText="1"/>
    </xf>
    <xf numFmtId="1" fontId="4" fillId="0" borderId="842" xfId="0" applyNumberFormat="1" applyFont="1" applyBorder="1" applyAlignment="1">
      <alignment wrapText="1"/>
    </xf>
    <xf numFmtId="1" fontId="4" fillId="4" borderId="774" xfId="0" applyNumberFormat="1" applyFont="1" applyFill="1" applyBorder="1" applyProtection="1">
      <protection locked="0"/>
    </xf>
    <xf numFmtId="1" fontId="4" fillId="0" borderId="878" xfId="0" applyNumberFormat="1" applyFont="1" applyBorder="1" applyAlignment="1">
      <alignment wrapText="1"/>
    </xf>
    <xf numFmtId="1" fontId="4" fillId="4" borderId="888" xfId="0" applyNumberFormat="1" applyFont="1" applyFill="1" applyBorder="1" applyProtection="1">
      <protection locked="0"/>
    </xf>
    <xf numFmtId="1" fontId="4" fillId="7" borderId="841" xfId="0" applyNumberFormat="1" applyFont="1" applyFill="1" applyBorder="1"/>
    <xf numFmtId="1" fontId="4" fillId="7" borderId="847" xfId="0" applyNumberFormat="1" applyFont="1" applyFill="1" applyBorder="1"/>
    <xf numFmtId="1" fontId="3" fillId="0" borderId="876" xfId="0" applyNumberFormat="1" applyFont="1" applyBorder="1"/>
    <xf numFmtId="1" fontId="3" fillId="0" borderId="877" xfId="0" applyNumberFormat="1" applyFont="1" applyBorder="1"/>
    <xf numFmtId="1" fontId="4" fillId="0" borderId="892" xfId="0" applyNumberFormat="1" applyFont="1" applyBorder="1" applyAlignment="1">
      <alignment wrapText="1"/>
    </xf>
    <xf numFmtId="1" fontId="4" fillId="4" borderId="897" xfId="0" applyNumberFormat="1" applyFont="1" applyFill="1" applyBorder="1" applyProtection="1">
      <protection locked="0"/>
    </xf>
    <xf numFmtId="1" fontId="4" fillId="9" borderId="875" xfId="0" applyNumberFormat="1" applyFont="1" applyFill="1" applyBorder="1"/>
    <xf numFmtId="1" fontId="4" fillId="9" borderId="898" xfId="0" applyNumberFormat="1" applyFont="1" applyFill="1" applyBorder="1"/>
    <xf numFmtId="1" fontId="4" fillId="9" borderId="883" xfId="0" applyNumberFormat="1" applyFont="1" applyFill="1" applyBorder="1"/>
    <xf numFmtId="1" fontId="4" fillId="9" borderId="774" xfId="0" applyNumberFormat="1" applyFont="1" applyFill="1" applyBorder="1"/>
    <xf numFmtId="1" fontId="4" fillId="0" borderId="840" xfId="0" applyNumberFormat="1" applyFont="1" applyBorder="1" applyAlignment="1">
      <alignment wrapText="1"/>
    </xf>
    <xf numFmtId="1" fontId="4" fillId="0" borderId="774" xfId="0" applyNumberFormat="1" applyFont="1" applyBorder="1" applyAlignment="1">
      <alignment wrapText="1"/>
    </xf>
    <xf numFmtId="1" fontId="4" fillId="9" borderId="899" xfId="0" applyNumberFormat="1" applyFont="1" applyFill="1" applyBorder="1"/>
    <xf numFmtId="1" fontId="4" fillId="0" borderId="845" xfId="0" applyNumberFormat="1" applyFont="1" applyBorder="1" applyAlignment="1">
      <alignment wrapText="1"/>
    </xf>
    <xf numFmtId="1" fontId="4" fillId="0" borderId="900" xfId="0" applyNumberFormat="1" applyFont="1" applyBorder="1" applyAlignment="1">
      <alignment horizontal="center" vertical="center"/>
    </xf>
    <xf numFmtId="1" fontId="4" fillId="0" borderId="900" xfId="0" applyNumberFormat="1" applyFont="1" applyBorder="1" applyAlignment="1">
      <alignment horizontal="center" vertical="center" wrapText="1"/>
    </xf>
    <xf numFmtId="1" fontId="3" fillId="0" borderId="876" xfId="0" applyNumberFormat="1" applyFont="1" applyBorder="1"/>
    <xf numFmtId="1" fontId="4" fillId="7" borderId="875" xfId="0" applyNumberFormat="1" applyFont="1" applyFill="1" applyBorder="1"/>
    <xf numFmtId="1" fontId="6" fillId="7" borderId="877" xfId="0" applyNumberFormat="1" applyFont="1" applyFill="1" applyBorder="1"/>
    <xf numFmtId="1" fontId="6" fillId="7" borderId="879" xfId="0" applyNumberFormat="1" applyFont="1" applyFill="1" applyBorder="1"/>
    <xf numFmtId="1" fontId="6" fillId="7" borderId="878" xfId="0" applyNumberFormat="1" applyFont="1" applyFill="1" applyBorder="1"/>
    <xf numFmtId="1" fontId="4" fillId="4" borderId="901" xfId="0" applyNumberFormat="1" applyFont="1" applyFill="1" applyBorder="1" applyProtection="1">
      <protection locked="0"/>
    </xf>
    <xf numFmtId="1" fontId="4" fillId="0" borderId="900" xfId="0" applyNumberFormat="1" applyFont="1" applyBorder="1" applyAlignment="1">
      <alignment wrapText="1"/>
    </xf>
    <xf numFmtId="1" fontId="6" fillId="4" borderId="881" xfId="0" applyNumberFormat="1" applyFont="1" applyFill="1" applyBorder="1" applyProtection="1">
      <protection locked="0"/>
    </xf>
    <xf numFmtId="1" fontId="6" fillId="4" borderId="878" xfId="0" applyNumberFormat="1" applyFont="1" applyFill="1" applyBorder="1" applyProtection="1">
      <protection locked="0"/>
    </xf>
    <xf numFmtId="1" fontId="4" fillId="4" borderId="902" xfId="0" applyNumberFormat="1" applyFont="1" applyFill="1" applyBorder="1" applyProtection="1">
      <protection locked="0"/>
    </xf>
    <xf numFmtId="1" fontId="4" fillId="0" borderId="902" xfId="0" applyNumberFormat="1" applyFont="1" applyBorder="1" applyAlignment="1" applyProtection="1">
      <alignment horizontal="center" vertical="center" wrapText="1"/>
      <protection hidden="1"/>
    </xf>
    <xf numFmtId="1" fontId="4" fillId="0" borderId="904" xfId="0" applyNumberFormat="1" applyFont="1" applyBorder="1" applyAlignment="1" applyProtection="1">
      <alignment horizontal="center" vertical="center" wrapText="1"/>
      <protection hidden="1"/>
    </xf>
    <xf numFmtId="1" fontId="4" fillId="0" borderId="902" xfId="0" applyNumberFormat="1" applyFont="1" applyBorder="1" applyAlignment="1" applyProtection="1">
      <alignment horizontal="center" vertical="center"/>
      <protection hidden="1"/>
    </xf>
    <xf numFmtId="1" fontId="4" fillId="0" borderId="883" xfId="0" applyNumberFormat="1" applyFont="1" applyBorder="1" applyAlignment="1" applyProtection="1">
      <alignment horizontal="center" vertical="center"/>
      <protection hidden="1"/>
    </xf>
    <xf numFmtId="1" fontId="4" fillId="0" borderId="881" xfId="0" applyNumberFormat="1" applyFont="1" applyBorder="1" applyAlignment="1" applyProtection="1">
      <alignment horizontal="center" vertical="center"/>
      <protection hidden="1"/>
    </xf>
    <xf numFmtId="1" fontId="4" fillId="0" borderId="898" xfId="0" applyNumberFormat="1" applyFont="1" applyBorder="1" applyAlignment="1" applyProtection="1">
      <alignment horizontal="center" vertical="center"/>
      <protection hidden="1"/>
    </xf>
    <xf numFmtId="1" fontId="4" fillId="0" borderId="883" xfId="0" applyNumberFormat="1" applyFont="1" applyBorder="1" applyAlignment="1" applyProtection="1">
      <alignment wrapText="1"/>
      <protection hidden="1"/>
    </xf>
    <xf numFmtId="1" fontId="4" fillId="0" borderId="902" xfId="0" applyNumberFormat="1" applyFont="1" applyBorder="1" applyAlignment="1">
      <alignment horizontal="right" wrapText="1"/>
    </xf>
    <xf numFmtId="1" fontId="4" fillId="0" borderId="904" xfId="0" applyNumberFormat="1" applyFont="1" applyBorder="1" applyAlignment="1">
      <alignment horizontal="right" wrapText="1"/>
    </xf>
    <xf numFmtId="1" fontId="4" fillId="0" borderId="847" xfId="0" applyNumberFormat="1" applyFont="1" applyBorder="1" applyAlignment="1">
      <alignment horizontal="right"/>
    </xf>
    <xf numFmtId="1" fontId="6" fillId="0" borderId="905" xfId="0" applyNumberFormat="1" applyFont="1" applyBorder="1"/>
    <xf numFmtId="1" fontId="4" fillId="0" borderId="878" xfId="0" applyNumberFormat="1" applyFont="1" applyBorder="1" applyAlignment="1">
      <alignment horizontal="center" vertical="center"/>
    </xf>
    <xf numFmtId="1" fontId="4" fillId="0" borderId="896" xfId="0" applyNumberFormat="1" applyFont="1" applyBorder="1" applyAlignment="1">
      <alignment horizontal="center" vertical="center" wrapText="1"/>
    </xf>
    <xf numFmtId="1" fontId="4" fillId="0" borderId="896" xfId="0" applyNumberFormat="1" applyFont="1" applyBorder="1" applyAlignment="1">
      <alignment wrapText="1"/>
    </xf>
    <xf numFmtId="1" fontId="4" fillId="0" borderId="895" xfId="0" applyNumberFormat="1" applyFont="1" applyBorder="1" applyAlignment="1">
      <alignment wrapText="1"/>
    </xf>
    <xf numFmtId="1" fontId="4" fillId="0" borderId="877" xfId="0" applyNumberFormat="1" applyFont="1" applyBorder="1" applyAlignment="1">
      <alignment wrapText="1"/>
    </xf>
    <xf numFmtId="1" fontId="4" fillId="0" borderId="888" xfId="0" applyNumberFormat="1" applyFont="1" applyBorder="1" applyAlignment="1">
      <alignment wrapText="1"/>
    </xf>
    <xf numFmtId="1" fontId="4" fillId="0" borderId="904" xfId="0" applyNumberFormat="1" applyFont="1" applyBorder="1" applyAlignment="1">
      <alignment horizontal="center" vertical="center" wrapText="1"/>
    </xf>
    <xf numFmtId="1" fontId="4" fillId="7" borderId="907" xfId="0" applyNumberFormat="1" applyFont="1" applyFill="1" applyBorder="1"/>
    <xf numFmtId="1" fontId="4" fillId="7" borderId="892" xfId="0" applyNumberFormat="1" applyFont="1" applyFill="1" applyBorder="1"/>
    <xf numFmtId="1" fontId="4" fillId="7" borderId="852" xfId="0" applyNumberFormat="1" applyFont="1" applyFill="1" applyBorder="1"/>
    <xf numFmtId="1" fontId="4" fillId="4" borderId="900" xfId="0" applyNumberFormat="1" applyFont="1" applyFill="1" applyBorder="1" applyProtection="1">
      <protection locked="0"/>
    </xf>
    <xf numFmtId="1" fontId="4" fillId="4" borderId="879" xfId="0" applyNumberFormat="1" applyFont="1" applyFill="1" applyBorder="1" applyProtection="1">
      <protection locked="0"/>
    </xf>
    <xf numFmtId="1" fontId="3" fillId="0" borderId="908" xfId="0" applyNumberFormat="1" applyFont="1" applyBorder="1"/>
    <xf numFmtId="1" fontId="6" fillId="0" borderId="909" xfId="0" applyNumberFormat="1" applyFont="1" applyBorder="1"/>
    <xf numFmtId="1" fontId="4" fillId="0" borderId="888" xfId="0" applyNumberFormat="1" applyFont="1" applyBorder="1" applyAlignment="1">
      <alignment horizontal="center" vertical="center"/>
    </xf>
    <xf numFmtId="1" fontId="4" fillId="0" borderId="850" xfId="0" applyNumberFormat="1" applyFont="1" applyBorder="1" applyAlignment="1">
      <alignment horizontal="right" wrapText="1"/>
    </xf>
    <xf numFmtId="1" fontId="4" fillId="4" borderId="910" xfId="0" applyNumberFormat="1" applyFont="1" applyFill="1" applyBorder="1" applyProtection="1">
      <protection locked="0"/>
    </xf>
    <xf numFmtId="1" fontId="4" fillId="4" borderId="911" xfId="0" applyNumberFormat="1" applyFont="1" applyFill="1" applyBorder="1" applyProtection="1">
      <protection locked="0"/>
    </xf>
    <xf numFmtId="1" fontId="4" fillId="9" borderId="912" xfId="0" applyNumberFormat="1" applyFont="1" applyFill="1" applyBorder="1"/>
    <xf numFmtId="1" fontId="8" fillId="4" borderId="913" xfId="4" applyNumberFormat="1" applyFont="1" applyFill="1" applyBorder="1" applyProtection="1">
      <protection locked="0"/>
    </xf>
    <xf numFmtId="1" fontId="4" fillId="4" borderId="914" xfId="0" applyNumberFormat="1" applyFont="1" applyFill="1" applyBorder="1" applyProtection="1">
      <protection locked="0"/>
    </xf>
    <xf numFmtId="1" fontId="4" fillId="0" borderId="904" xfId="0" applyNumberFormat="1" applyFont="1" applyBorder="1" applyAlignment="1">
      <alignment horizontal="center" vertical="center" wrapText="1"/>
    </xf>
    <xf numFmtId="1" fontId="4" fillId="0" borderId="897" xfId="0" applyNumberFormat="1" applyFont="1" applyBorder="1" applyAlignment="1">
      <alignment horizontal="center" vertical="center" wrapText="1"/>
    </xf>
    <xf numFmtId="1" fontId="4" fillId="0" borderId="840" xfId="0" applyNumberFormat="1" applyFont="1" applyBorder="1" applyAlignment="1">
      <alignment horizontal="right" wrapText="1"/>
    </xf>
    <xf numFmtId="1" fontId="4" fillId="0" borderId="902" xfId="0" applyNumberFormat="1" applyFont="1" applyBorder="1" applyAlignment="1">
      <alignment horizontal="center" vertical="center" wrapText="1"/>
    </xf>
    <xf numFmtId="1" fontId="4" fillId="8" borderId="846" xfId="0" applyNumberFormat="1" applyFont="1" applyFill="1" applyBorder="1" applyAlignment="1">
      <alignment vertical="center" wrapText="1"/>
    </xf>
    <xf numFmtId="1" fontId="4" fillId="8" borderId="841" xfId="0" applyNumberFormat="1" applyFont="1" applyFill="1" applyBorder="1" applyAlignment="1">
      <alignment horizontal="right" wrapText="1"/>
    </xf>
    <xf numFmtId="1" fontId="4" fillId="8" borderId="911" xfId="0" applyNumberFormat="1" applyFont="1" applyFill="1" applyBorder="1" applyAlignment="1">
      <alignment horizontal="right" wrapText="1"/>
    </xf>
    <xf numFmtId="1" fontId="4" fillId="8" borderId="847" xfId="0" applyNumberFormat="1" applyFont="1" applyFill="1" applyBorder="1" applyAlignment="1">
      <alignment horizontal="right"/>
    </xf>
    <xf numFmtId="1" fontId="4" fillId="4" borderId="915" xfId="0" applyNumberFormat="1" applyFont="1" applyFill="1" applyBorder="1" applyProtection="1">
      <protection locked="0"/>
    </xf>
    <xf numFmtId="1" fontId="4" fillId="0" borderId="896" xfId="0" applyNumberFormat="1" applyFont="1" applyBorder="1"/>
    <xf numFmtId="1" fontId="4" fillId="0" borderId="876" xfId="0" applyNumberFormat="1" applyFont="1" applyBorder="1"/>
    <xf numFmtId="1" fontId="4" fillId="0" borderId="895" xfId="0" applyNumberFormat="1" applyFont="1" applyBorder="1"/>
    <xf numFmtId="1" fontId="4" fillId="0" borderId="888" xfId="0" applyNumberFormat="1" applyFont="1" applyBorder="1"/>
    <xf numFmtId="1" fontId="4" fillId="0" borderId="888" xfId="0" applyNumberFormat="1" applyFont="1" applyBorder="1" applyAlignment="1">
      <alignment horizontal="center" vertical="center" wrapText="1"/>
    </xf>
    <xf numFmtId="1" fontId="4" fillId="0" borderId="846" xfId="0" applyNumberFormat="1" applyFont="1" applyBorder="1" applyAlignment="1">
      <alignment vertical="center" wrapText="1"/>
    </xf>
    <xf numFmtId="1" fontId="4" fillId="7" borderId="840" xfId="0" applyNumberFormat="1" applyFont="1" applyFill="1" applyBorder="1" applyAlignment="1">
      <alignment horizontal="right" wrapText="1"/>
    </xf>
    <xf numFmtId="1" fontId="4" fillId="12" borderId="840" xfId="0" applyNumberFormat="1" applyFont="1" applyFill="1" applyBorder="1"/>
    <xf numFmtId="1" fontId="4" fillId="0" borderId="876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20" xfId="0" applyNumberFormat="1" applyFont="1" applyBorder="1"/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131" xfId="0" applyNumberFormat="1" applyFont="1" applyBorder="1" applyAlignment="1">
      <alignment horizontal="center" vertical="center" wrapText="1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131" xfId="0" applyNumberFormat="1" applyFont="1" applyBorder="1" applyAlignment="1">
      <alignment horizontal="center" vertical="center"/>
    </xf>
    <xf numFmtId="1" fontId="4" fillId="0" borderId="110" xfId="0" applyNumberFormat="1" applyFont="1" applyBorder="1" applyAlignment="1">
      <alignment horizontal="center" vertical="center"/>
    </xf>
    <xf numFmtId="1" fontId="4" fillId="0" borderId="694" xfId="0" applyNumberFormat="1" applyFont="1" applyBorder="1" applyAlignment="1">
      <alignment horizontal="center" vertical="center"/>
    </xf>
    <xf numFmtId="1" fontId="4" fillId="0" borderId="773" xfId="0" applyNumberFormat="1" applyFont="1" applyBorder="1" applyAlignment="1">
      <alignment horizontal="center" vertical="center" wrapText="1"/>
    </xf>
    <xf numFmtId="1" fontId="4" fillId="0" borderId="773" xfId="0" applyNumberFormat="1" applyFont="1" applyBorder="1" applyAlignment="1">
      <alignment horizontal="center" vertical="center"/>
    </xf>
    <xf numFmtId="1" fontId="4" fillId="0" borderId="781" xfId="0" applyNumberFormat="1" applyFont="1" applyBorder="1" applyAlignment="1">
      <alignment horizontal="center" vertical="center" wrapText="1"/>
    </xf>
    <xf numFmtId="1" fontId="4" fillId="0" borderId="773" xfId="0" applyNumberFormat="1" applyFont="1" applyBorder="1"/>
    <xf numFmtId="1" fontId="4" fillId="0" borderId="906" xfId="0" applyNumberFormat="1" applyFont="1" applyBorder="1" applyAlignment="1">
      <alignment horizontal="center" vertical="center" wrapText="1"/>
    </xf>
    <xf numFmtId="1" fontId="4" fillId="0" borderId="920" xfId="0" applyNumberFormat="1" applyFont="1" applyBorder="1" applyAlignment="1">
      <alignment horizontal="center" vertical="center" wrapText="1"/>
    </xf>
    <xf numFmtId="1" fontId="4" fillId="3" borderId="884" xfId="0" applyNumberFormat="1" applyFont="1" applyFill="1" applyBorder="1"/>
    <xf numFmtId="1" fontId="4" fillId="4" borderId="921" xfId="0" applyNumberFormat="1" applyFont="1" applyFill="1" applyBorder="1" applyProtection="1">
      <protection locked="0"/>
    </xf>
    <xf numFmtId="1" fontId="4" fillId="4" borderId="922" xfId="0" applyNumberFormat="1" applyFont="1" applyFill="1" applyBorder="1" applyProtection="1">
      <protection locked="0"/>
    </xf>
    <xf numFmtId="1" fontId="4" fillId="4" borderId="923" xfId="0" applyNumberFormat="1" applyFont="1" applyFill="1" applyBorder="1" applyProtection="1">
      <protection locked="0"/>
    </xf>
    <xf numFmtId="1" fontId="4" fillId="4" borderId="924" xfId="0" applyNumberFormat="1" applyFont="1" applyFill="1" applyBorder="1" applyProtection="1">
      <protection locked="0"/>
    </xf>
    <xf numFmtId="1" fontId="4" fillId="4" borderId="920" xfId="0" applyNumberFormat="1" applyFont="1" applyFill="1" applyBorder="1" applyProtection="1">
      <protection locked="0"/>
    </xf>
    <xf numFmtId="1" fontId="4" fillId="4" borderId="895" xfId="0" applyNumberFormat="1" applyFont="1" applyFill="1" applyBorder="1" applyProtection="1">
      <protection locked="0"/>
    </xf>
    <xf numFmtId="1" fontId="4" fillId="0" borderId="926" xfId="0" applyNumberFormat="1" applyFont="1" applyBorder="1"/>
    <xf numFmtId="1" fontId="4" fillId="7" borderId="927" xfId="0" applyNumberFormat="1" applyFont="1" applyFill="1" applyBorder="1"/>
    <xf numFmtId="1" fontId="4" fillId="7" borderId="921" xfId="0" applyNumberFormat="1" applyFont="1" applyFill="1" applyBorder="1"/>
    <xf numFmtId="1" fontId="4" fillId="7" borderId="923" xfId="0" applyNumberFormat="1" applyFont="1" applyFill="1" applyBorder="1"/>
    <xf numFmtId="1" fontId="4" fillId="0" borderId="914" xfId="0" applyNumberFormat="1" applyFont="1" applyBorder="1" applyAlignment="1" applyProtection="1">
      <alignment horizontal="left" wrapText="1"/>
      <protection hidden="1"/>
    </xf>
    <xf numFmtId="1" fontId="8" fillId="0" borderId="884" xfId="0" applyNumberFormat="1" applyFont="1" applyBorder="1" applyAlignment="1" applyProtection="1">
      <alignment horizontal="left" wrapText="1"/>
      <protection hidden="1"/>
    </xf>
    <xf numFmtId="1" fontId="4" fillId="4" borderId="927" xfId="0" applyNumberFormat="1" applyFont="1" applyFill="1" applyBorder="1" applyProtection="1">
      <protection locked="0"/>
    </xf>
    <xf numFmtId="1" fontId="4" fillId="0" borderId="884" xfId="0" applyNumberFormat="1" applyFont="1" applyBorder="1" applyAlignment="1" applyProtection="1">
      <alignment horizontal="left" wrapText="1"/>
      <protection hidden="1"/>
    </xf>
    <xf numFmtId="1" fontId="8" fillId="0" borderId="878" xfId="0" applyNumberFormat="1" applyFont="1" applyBorder="1" applyAlignment="1">
      <alignment horizontal="center" vertical="center" wrapText="1"/>
    </xf>
    <xf numFmtId="1" fontId="8" fillId="0" borderId="888" xfId="0" applyNumberFormat="1" applyFont="1" applyBorder="1" applyAlignment="1">
      <alignment horizontal="center" vertical="center" wrapText="1"/>
    </xf>
    <xf numFmtId="1" fontId="4" fillId="0" borderId="907" xfId="0" applyNumberFormat="1" applyFont="1" applyBorder="1"/>
    <xf numFmtId="1" fontId="4" fillId="0" borderId="924" xfId="0" applyNumberFormat="1" applyFont="1" applyBorder="1"/>
    <xf numFmtId="1" fontId="4" fillId="4" borderId="907" xfId="0" applyNumberFormat="1" applyFont="1" applyFill="1" applyBorder="1" applyProtection="1">
      <protection locked="0"/>
    </xf>
    <xf numFmtId="1" fontId="4" fillId="4" borderId="884" xfId="0" applyNumberFormat="1" applyFont="1" applyFill="1" applyBorder="1" applyProtection="1">
      <protection locked="0"/>
    </xf>
    <xf numFmtId="1" fontId="4" fillId="0" borderId="928" xfId="0" applyNumberFormat="1" applyFont="1" applyBorder="1"/>
    <xf numFmtId="1" fontId="4" fillId="0" borderId="926" xfId="0" applyNumberFormat="1" applyFont="1" applyBorder="1" applyAlignment="1">
      <alignment horizontal="center" vertical="center" wrapText="1"/>
    </xf>
    <xf numFmtId="1" fontId="4" fillId="0" borderId="927" xfId="0" applyNumberFormat="1" applyFont="1" applyBorder="1"/>
    <xf numFmtId="1" fontId="4" fillId="0" borderId="902" xfId="0" applyNumberFormat="1" applyFont="1" applyBorder="1" applyAlignment="1">
      <alignment horizontal="center" vertical="center"/>
    </xf>
    <xf numFmtId="1" fontId="4" fillId="3" borderId="920" xfId="1" applyNumberFormat="1" applyFont="1" applyFill="1" applyBorder="1"/>
    <xf numFmtId="1" fontId="4" fillId="3" borderId="882" xfId="1" applyNumberFormat="1" applyFont="1" applyFill="1" applyBorder="1"/>
    <xf numFmtId="1" fontId="4" fillId="3" borderId="929" xfId="1" applyNumberFormat="1" applyFont="1" applyFill="1" applyBorder="1"/>
    <xf numFmtId="1" fontId="4" fillId="0" borderId="920" xfId="0" applyNumberFormat="1" applyFont="1" applyBorder="1"/>
    <xf numFmtId="1" fontId="4" fillId="3" borderId="885" xfId="1" applyNumberFormat="1" applyFont="1" applyFill="1" applyBorder="1"/>
    <xf numFmtId="1" fontId="4" fillId="3" borderId="921" xfId="1" applyNumberFormat="1" applyFont="1" applyFill="1" applyBorder="1"/>
    <xf numFmtId="1" fontId="4" fillId="3" borderId="930" xfId="1" applyNumberFormat="1" applyFont="1" applyFill="1" applyBorder="1"/>
    <xf numFmtId="1" fontId="4" fillId="0" borderId="925" xfId="0" applyNumberFormat="1" applyFont="1" applyBorder="1" applyAlignment="1">
      <alignment horizontal="center" vertical="center" wrapText="1"/>
    </xf>
    <xf numFmtId="1" fontId="6" fillId="0" borderId="931" xfId="0" applyNumberFormat="1" applyFont="1" applyBorder="1"/>
    <xf numFmtId="1" fontId="4" fillId="0" borderId="932" xfId="0" applyNumberFormat="1" applyFont="1" applyBorder="1" applyAlignment="1">
      <alignment horizontal="center" vertical="center" wrapText="1"/>
    </xf>
    <xf numFmtId="1" fontId="4" fillId="0" borderId="933" xfId="0" applyNumberFormat="1" applyFont="1" applyBorder="1" applyAlignment="1">
      <alignment horizontal="center" vertical="center" wrapText="1"/>
    </xf>
    <xf numFmtId="1" fontId="4" fillId="0" borderId="942" xfId="0" applyNumberFormat="1" applyFont="1" applyBorder="1" applyAlignment="1">
      <alignment horizontal="center" vertical="center" wrapText="1"/>
    </xf>
    <xf numFmtId="1" fontId="4" fillId="0" borderId="943" xfId="0" applyNumberFormat="1" applyFont="1" applyBorder="1" applyAlignment="1">
      <alignment horizontal="center" vertical="center" wrapText="1"/>
    </xf>
    <xf numFmtId="1" fontId="4" fillId="0" borderId="940" xfId="0" applyNumberFormat="1" applyFont="1" applyBorder="1" applyAlignment="1">
      <alignment horizontal="center" vertical="center" wrapText="1"/>
    </xf>
    <xf numFmtId="1" fontId="4" fillId="0" borderId="944" xfId="0" applyNumberFormat="1" applyFont="1" applyBorder="1" applyAlignment="1">
      <alignment horizontal="center" vertical="center" wrapText="1"/>
    </xf>
    <xf numFmtId="1" fontId="4" fillId="0" borderId="945" xfId="0" applyNumberFormat="1" applyFont="1" applyBorder="1" applyAlignment="1">
      <alignment horizontal="center" vertical="center" wrapText="1"/>
    </xf>
    <xf numFmtId="1" fontId="4" fillId="0" borderId="942" xfId="0" applyNumberFormat="1" applyFont="1" applyBorder="1"/>
    <xf numFmtId="1" fontId="4" fillId="0" borderId="943" xfId="0" applyNumberFormat="1" applyFont="1" applyBorder="1"/>
    <xf numFmtId="1" fontId="4" fillId="0" borderId="946" xfId="0" applyNumberFormat="1" applyFont="1" applyBorder="1"/>
    <xf numFmtId="1" fontId="4" fillId="4" borderId="947" xfId="0" applyNumberFormat="1" applyFont="1" applyFill="1" applyBorder="1" applyProtection="1">
      <protection locked="0"/>
    </xf>
    <xf numFmtId="1" fontId="4" fillId="4" borderId="948" xfId="0" applyNumberFormat="1" applyFont="1" applyFill="1" applyBorder="1" applyProtection="1">
      <protection locked="0"/>
    </xf>
    <xf numFmtId="1" fontId="4" fillId="4" borderId="949" xfId="0" applyNumberFormat="1" applyFont="1" applyFill="1" applyBorder="1" applyProtection="1">
      <protection locked="0"/>
    </xf>
    <xf numFmtId="1" fontId="4" fillId="4" borderId="950" xfId="0" applyNumberFormat="1" applyFont="1" applyFill="1" applyBorder="1" applyProtection="1">
      <protection locked="0"/>
    </xf>
    <xf numFmtId="1" fontId="4" fillId="4" borderId="951" xfId="0" applyNumberFormat="1" applyFont="1" applyFill="1" applyBorder="1" applyProtection="1">
      <protection locked="0"/>
    </xf>
    <xf numFmtId="1" fontId="4" fillId="4" borderId="952" xfId="0" applyNumberFormat="1" applyFont="1" applyFill="1" applyBorder="1" applyProtection="1">
      <protection locked="0"/>
    </xf>
    <xf numFmtId="1" fontId="4" fillId="0" borderId="951" xfId="0" applyNumberFormat="1" applyFont="1" applyBorder="1"/>
    <xf numFmtId="1" fontId="4" fillId="0" borderId="947" xfId="0" applyNumberFormat="1" applyFont="1" applyBorder="1"/>
    <xf numFmtId="1" fontId="4" fillId="0" borderId="921" xfId="0" applyNumberFormat="1" applyFont="1" applyBorder="1"/>
    <xf numFmtId="1" fontId="4" fillId="0" borderId="948" xfId="0" applyNumberFormat="1" applyFont="1" applyBorder="1"/>
    <xf numFmtId="1" fontId="6" fillId="0" borderId="877" xfId="0" applyNumberFormat="1" applyFont="1" applyBorder="1"/>
    <xf numFmtId="1" fontId="6" fillId="0" borderId="956" xfId="0" applyNumberFormat="1" applyFont="1" applyBorder="1"/>
    <xf numFmtId="1" fontId="6" fillId="0" borderId="957" xfId="0" applyNumberFormat="1" applyFont="1" applyBorder="1"/>
    <xf numFmtId="1" fontId="4" fillId="0" borderId="936" xfId="0" applyNumberFormat="1" applyFont="1" applyBorder="1" applyAlignment="1">
      <alignment horizontal="center" vertical="center" wrapText="1"/>
    </xf>
    <xf numFmtId="1" fontId="4" fillId="0" borderId="958" xfId="0" applyNumberFormat="1" applyFont="1" applyBorder="1"/>
    <xf numFmtId="1" fontId="4" fillId="0" borderId="936" xfId="0" applyNumberFormat="1" applyFont="1" applyBorder="1"/>
    <xf numFmtId="1" fontId="4" fillId="0" borderId="953" xfId="0" applyNumberFormat="1" applyFont="1" applyBorder="1"/>
    <xf numFmtId="1" fontId="6" fillId="0" borderId="959" xfId="0" applyNumberFormat="1" applyFont="1" applyBorder="1"/>
    <xf numFmtId="1" fontId="4" fillId="0" borderId="960" xfId="0" applyNumberFormat="1" applyFont="1" applyBorder="1" applyAlignment="1">
      <alignment horizontal="right"/>
    </xf>
    <xf numFmtId="1" fontId="4" fillId="0" borderId="914" xfId="0" applyNumberFormat="1" applyFont="1" applyBorder="1" applyAlignment="1">
      <alignment horizontal="right"/>
    </xf>
    <xf numFmtId="1" fontId="4" fillId="4" borderId="961" xfId="0" applyNumberFormat="1" applyFont="1" applyFill="1" applyBorder="1" applyProtection="1">
      <protection locked="0"/>
    </xf>
    <xf numFmtId="1" fontId="4" fillId="4" borderId="960" xfId="0" applyNumberFormat="1" applyFont="1" applyFill="1" applyBorder="1" applyProtection="1">
      <protection locked="0"/>
    </xf>
    <xf numFmtId="1" fontId="4" fillId="4" borderId="962" xfId="0" applyNumberFormat="1" applyFont="1" applyFill="1" applyBorder="1" applyProtection="1">
      <protection locked="0"/>
    </xf>
    <xf numFmtId="1" fontId="4" fillId="4" borderId="963" xfId="0" applyNumberFormat="1" applyFont="1" applyFill="1" applyBorder="1" applyProtection="1">
      <protection locked="0"/>
    </xf>
    <xf numFmtId="1" fontId="4" fillId="0" borderId="920" xfId="0" applyNumberFormat="1" applyFont="1" applyBorder="1" applyAlignment="1">
      <alignment horizontal="right"/>
    </xf>
    <xf numFmtId="1" fontId="4" fillId="0" borderId="964" xfId="0" applyNumberFormat="1" applyFont="1" applyBorder="1"/>
    <xf numFmtId="1" fontId="4" fillId="4" borderId="965" xfId="0" applyNumberFormat="1" applyFont="1" applyFill="1" applyBorder="1" applyProtection="1">
      <protection locked="0"/>
    </xf>
    <xf numFmtId="1" fontId="4" fillId="4" borderId="964" xfId="0" applyNumberFormat="1" applyFont="1" applyFill="1" applyBorder="1" applyProtection="1">
      <protection locked="0"/>
    </xf>
    <xf numFmtId="1" fontId="4" fillId="0" borderId="920" xfId="0" applyNumberFormat="1" applyFont="1" applyBorder="1" applyAlignment="1">
      <alignment horizontal="center" vertical="center"/>
    </xf>
    <xf numFmtId="1" fontId="4" fillId="0" borderId="920" xfId="0" applyNumberFormat="1" applyFont="1" applyBorder="1" applyAlignment="1">
      <alignment wrapText="1"/>
    </xf>
    <xf numFmtId="1" fontId="4" fillId="0" borderId="964" xfId="0" applyNumberFormat="1" applyFont="1" applyBorder="1" applyAlignment="1">
      <alignment wrapText="1"/>
    </xf>
    <xf numFmtId="1" fontId="4" fillId="0" borderId="965" xfId="0" applyNumberFormat="1" applyFont="1" applyBorder="1" applyAlignment="1">
      <alignment wrapText="1"/>
    </xf>
    <xf numFmtId="1" fontId="4" fillId="0" borderId="921" xfId="0" applyNumberFormat="1" applyFont="1" applyBorder="1" applyAlignment="1">
      <alignment wrapText="1"/>
    </xf>
    <xf numFmtId="1" fontId="4" fillId="4" borderId="966" xfId="0" applyNumberFormat="1" applyFont="1" applyFill="1" applyBorder="1" applyProtection="1">
      <protection locked="0"/>
    </xf>
    <xf numFmtId="1" fontId="4" fillId="4" borderId="967" xfId="0" applyNumberFormat="1" applyFont="1" applyFill="1" applyBorder="1" applyProtection="1">
      <protection locked="0"/>
    </xf>
    <xf numFmtId="1" fontId="4" fillId="4" borderId="968" xfId="0" applyNumberFormat="1" applyFont="1" applyFill="1" applyBorder="1" applyProtection="1">
      <protection locked="0"/>
    </xf>
    <xf numFmtId="1" fontId="4" fillId="7" borderId="965" xfId="0" applyNumberFormat="1" applyFont="1" applyFill="1" applyBorder="1"/>
    <xf numFmtId="1" fontId="4" fillId="7" borderId="964" xfId="0" applyNumberFormat="1" applyFont="1" applyFill="1" applyBorder="1"/>
    <xf numFmtId="1" fontId="4" fillId="0" borderId="967" xfId="0" applyNumberFormat="1" applyFont="1" applyBorder="1" applyAlignment="1">
      <alignment wrapText="1"/>
    </xf>
    <xf numFmtId="1" fontId="4" fillId="4" borderId="969" xfId="0" applyNumberFormat="1" applyFont="1" applyFill="1" applyBorder="1" applyProtection="1">
      <protection locked="0"/>
    </xf>
    <xf numFmtId="1" fontId="4" fillId="0" borderId="968" xfId="0" applyNumberFormat="1" applyFont="1" applyBorder="1" applyAlignment="1">
      <alignment wrapText="1"/>
    </xf>
    <xf numFmtId="1" fontId="4" fillId="4" borderId="971" xfId="0" applyNumberFormat="1" applyFont="1" applyFill="1" applyBorder="1" applyProtection="1">
      <protection locked="0"/>
    </xf>
    <xf numFmtId="1" fontId="4" fillId="4" borderId="972" xfId="0" applyNumberFormat="1" applyFont="1" applyFill="1" applyBorder="1" applyProtection="1">
      <protection locked="0"/>
    </xf>
    <xf numFmtId="1" fontId="6" fillId="4" borderId="920" xfId="0" applyNumberFormat="1" applyFont="1" applyFill="1" applyBorder="1" applyProtection="1">
      <protection locked="0"/>
    </xf>
    <xf numFmtId="1" fontId="4" fillId="0" borderId="920" xfId="0" applyNumberFormat="1" applyFont="1" applyBorder="1" applyAlignment="1" applyProtection="1">
      <alignment horizontal="center" vertical="center"/>
      <protection hidden="1"/>
    </xf>
    <xf numFmtId="1" fontId="4" fillId="0" borderId="964" xfId="0" applyNumberFormat="1" applyFont="1" applyBorder="1" applyAlignment="1">
      <alignment horizontal="right"/>
    </xf>
    <xf numFmtId="1" fontId="4" fillId="0" borderId="973" xfId="0" applyNumberFormat="1" applyFont="1" applyBorder="1" applyAlignment="1">
      <alignment horizontal="center" vertical="center" wrapText="1"/>
    </xf>
    <xf numFmtId="1" fontId="4" fillId="0" borderId="974" xfId="0" applyNumberFormat="1" applyFont="1" applyBorder="1" applyAlignment="1">
      <alignment horizontal="center" vertical="center" wrapText="1"/>
    </xf>
    <xf numFmtId="1" fontId="4" fillId="0" borderId="975" xfId="0" applyNumberFormat="1" applyFont="1" applyBorder="1" applyAlignment="1">
      <alignment horizontal="center" vertical="center" wrapText="1"/>
    </xf>
    <xf numFmtId="1" fontId="4" fillId="0" borderId="976" xfId="0" applyNumberFormat="1" applyFont="1" applyBorder="1" applyAlignment="1">
      <alignment horizontal="center" vertical="center" wrapText="1"/>
    </xf>
    <xf numFmtId="1" fontId="4" fillId="0" borderId="977" xfId="0" applyNumberFormat="1" applyFont="1" applyBorder="1" applyAlignment="1">
      <alignment horizontal="center" vertical="center" wrapText="1"/>
    </xf>
    <xf numFmtId="1" fontId="4" fillId="0" borderId="974" xfId="0" applyNumberFormat="1" applyFont="1" applyBorder="1" applyAlignment="1">
      <alignment wrapText="1"/>
    </xf>
    <xf numFmtId="1" fontId="4" fillId="0" borderId="975" xfId="0" applyNumberFormat="1" applyFont="1" applyBorder="1" applyAlignment="1">
      <alignment wrapText="1"/>
    </xf>
    <xf numFmtId="1" fontId="4" fillId="0" borderId="976" xfId="0" applyNumberFormat="1" applyFont="1" applyBorder="1" applyAlignment="1">
      <alignment wrapText="1"/>
    </xf>
    <xf numFmtId="1" fontId="4" fillId="0" borderId="977" xfId="0" applyNumberFormat="1" applyFont="1" applyBorder="1" applyAlignment="1">
      <alignment wrapText="1"/>
    </xf>
    <xf numFmtId="1" fontId="4" fillId="0" borderId="978" xfId="0" applyNumberFormat="1" applyFont="1" applyBorder="1" applyAlignment="1">
      <alignment wrapText="1"/>
    </xf>
    <xf numFmtId="1" fontId="4" fillId="0" borderId="967" xfId="0" applyNumberFormat="1" applyFont="1" applyBorder="1"/>
    <xf numFmtId="1" fontId="4" fillId="0" borderId="979" xfId="0" applyNumberFormat="1" applyFont="1" applyBorder="1" applyAlignment="1">
      <alignment horizontal="center" vertical="center" wrapText="1"/>
    </xf>
    <xf numFmtId="1" fontId="4" fillId="7" borderId="980" xfId="0" applyNumberFormat="1" applyFont="1" applyFill="1" applyBorder="1"/>
    <xf numFmtId="1" fontId="4" fillId="7" borderId="970" xfId="0" applyNumberFormat="1" applyFont="1" applyFill="1" applyBorder="1"/>
    <xf numFmtId="1" fontId="4" fillId="7" borderId="981" xfId="0" applyNumberFormat="1" applyFont="1" applyFill="1" applyBorder="1"/>
    <xf numFmtId="1" fontId="4" fillId="7" borderId="969" xfId="0" applyNumberFormat="1" applyFont="1" applyFill="1" applyBorder="1"/>
    <xf numFmtId="1" fontId="4" fillId="7" borderId="972" xfId="0" applyNumberFormat="1" applyFont="1" applyFill="1" applyBorder="1"/>
    <xf numFmtId="1" fontId="4" fillId="0" borderId="974" xfId="0" applyNumberFormat="1" applyFont="1" applyBorder="1"/>
    <xf numFmtId="1" fontId="4" fillId="0" borderId="975" xfId="0" applyNumberFormat="1" applyFont="1" applyBorder="1"/>
    <xf numFmtId="1" fontId="4" fillId="4" borderId="974" xfId="0" applyNumberFormat="1" applyFont="1" applyFill="1" applyBorder="1" applyProtection="1">
      <protection locked="0"/>
    </xf>
    <xf numFmtId="1" fontId="3" fillId="0" borderId="982" xfId="0" applyNumberFormat="1" applyFont="1" applyBorder="1"/>
    <xf numFmtId="1" fontId="6" fillId="0" borderId="983" xfId="0" applyNumberFormat="1" applyFont="1" applyBorder="1"/>
    <xf numFmtId="1" fontId="4" fillId="0" borderId="969" xfId="0" applyNumberFormat="1" applyFont="1" applyBorder="1" applyAlignment="1">
      <alignment horizontal="right" wrapText="1"/>
    </xf>
    <xf numFmtId="1" fontId="4" fillId="4" borderId="970" xfId="0" applyNumberFormat="1" applyFont="1" applyFill="1" applyBorder="1" applyProtection="1">
      <protection locked="0"/>
    </xf>
    <xf numFmtId="1" fontId="4" fillId="9" borderId="888" xfId="0" applyNumberFormat="1" applyFont="1" applyFill="1" applyBorder="1"/>
    <xf numFmtId="1" fontId="8" fillId="4" borderId="966" xfId="4" applyNumberFormat="1" applyFont="1" applyFill="1" applyBorder="1" applyProtection="1">
      <protection locked="0"/>
    </xf>
    <xf numFmtId="1" fontId="4" fillId="0" borderId="974" xfId="0" applyNumberFormat="1" applyFont="1" applyBorder="1" applyAlignment="1">
      <alignment horizontal="center" vertical="center"/>
    </xf>
    <xf numFmtId="1" fontId="4" fillId="0" borderId="967" xfId="0" applyNumberFormat="1" applyFont="1" applyBorder="1" applyAlignment="1">
      <alignment horizontal="right" wrapText="1"/>
    </xf>
    <xf numFmtId="1" fontId="4" fillId="8" borderId="970" xfId="0" applyNumberFormat="1" applyFont="1" applyFill="1" applyBorder="1" applyAlignment="1">
      <alignment vertical="center" wrapText="1"/>
    </xf>
    <xf numFmtId="1" fontId="4" fillId="8" borderId="965" xfId="0" applyNumberFormat="1" applyFont="1" applyFill="1" applyBorder="1" applyAlignment="1">
      <alignment horizontal="right" wrapText="1"/>
    </xf>
    <xf numFmtId="1" fontId="4" fillId="8" borderId="921" xfId="0" applyNumberFormat="1" applyFont="1" applyFill="1" applyBorder="1" applyAlignment="1">
      <alignment horizontal="right" wrapText="1"/>
    </xf>
    <xf numFmtId="1" fontId="4" fillId="8" borderId="964" xfId="0" applyNumberFormat="1" applyFont="1" applyFill="1" applyBorder="1" applyAlignment="1">
      <alignment horizontal="right"/>
    </xf>
    <xf numFmtId="1" fontId="4" fillId="0" borderId="974" xfId="0" applyNumberFormat="1" applyFont="1" applyBorder="1" applyAlignment="1">
      <alignment horizontal="right"/>
    </xf>
    <xf numFmtId="1" fontId="4" fillId="0" borderId="975" xfId="0" applyNumberFormat="1" applyFont="1" applyBorder="1" applyAlignment="1">
      <alignment horizontal="right"/>
    </xf>
    <xf numFmtId="1" fontId="4" fillId="0" borderId="976" xfId="0" applyNumberFormat="1" applyFont="1" applyBorder="1"/>
    <xf numFmtId="1" fontId="4" fillId="0" borderId="977" xfId="0" applyNumberFormat="1" applyFont="1" applyBorder="1"/>
    <xf numFmtId="1" fontId="4" fillId="0" borderId="970" xfId="0" applyNumberFormat="1" applyFont="1" applyBorder="1" applyAlignment="1">
      <alignment vertical="center" wrapText="1"/>
    </xf>
    <xf numFmtId="1" fontId="4" fillId="3" borderId="967" xfId="0" applyNumberFormat="1" applyFont="1" applyFill="1" applyBorder="1"/>
    <xf numFmtId="1" fontId="4" fillId="7" borderId="967" xfId="0" applyNumberFormat="1" applyFont="1" applyFill="1" applyBorder="1" applyAlignment="1">
      <alignment horizontal="right" wrapText="1"/>
    </xf>
    <xf numFmtId="1" fontId="4" fillId="12" borderId="967" xfId="0" applyNumberFormat="1" applyFont="1" applyFill="1" applyBorder="1"/>
    <xf numFmtId="1" fontId="4" fillId="0" borderId="975" xfId="0" applyNumberFormat="1" applyFont="1" applyBorder="1" applyAlignment="1">
      <alignment horizontal="center" vertical="center"/>
    </xf>
    <xf numFmtId="1" fontId="4" fillId="3" borderId="987" xfId="0" applyNumberFormat="1" applyFont="1" applyFill="1" applyBorder="1"/>
    <xf numFmtId="1" fontId="4" fillId="4" borderId="988" xfId="0" applyNumberFormat="1" applyFont="1" applyFill="1" applyBorder="1" applyProtection="1">
      <protection locked="0"/>
    </xf>
    <xf numFmtId="1" fontId="4" fillId="4" borderId="989" xfId="0" applyNumberFormat="1" applyFont="1" applyFill="1" applyBorder="1" applyProtection="1">
      <protection locked="0"/>
    </xf>
    <xf numFmtId="1" fontId="4" fillId="4" borderId="990" xfId="0" applyNumberFormat="1" applyFont="1" applyFill="1" applyBorder="1" applyProtection="1">
      <protection locked="0"/>
    </xf>
    <xf numFmtId="1" fontId="4" fillId="4" borderId="991" xfId="0" applyNumberFormat="1" applyFont="1" applyFill="1" applyBorder="1" applyProtection="1">
      <protection locked="0"/>
    </xf>
    <xf numFmtId="1" fontId="4" fillId="4" borderId="992" xfId="0" applyNumberFormat="1" applyFont="1" applyFill="1" applyBorder="1" applyProtection="1">
      <protection locked="0"/>
    </xf>
    <xf numFmtId="1" fontId="4" fillId="4" borderId="977" xfId="0" applyNumberFormat="1" applyFont="1" applyFill="1" applyBorder="1" applyProtection="1">
      <protection locked="0"/>
    </xf>
    <xf numFmtId="1" fontId="4" fillId="4" borderId="995" xfId="0" applyNumberFormat="1" applyFont="1" applyFill="1" applyBorder="1" applyProtection="1">
      <protection locked="0"/>
    </xf>
    <xf numFmtId="1" fontId="4" fillId="4" borderId="994" xfId="0" applyNumberFormat="1" applyFont="1" applyFill="1" applyBorder="1" applyProtection="1">
      <protection locked="0"/>
    </xf>
    <xf numFmtId="1" fontId="4" fillId="0" borderId="998" xfId="0" applyNumberFormat="1" applyFont="1" applyBorder="1" applyAlignment="1">
      <alignment horizontal="center" vertical="center"/>
    </xf>
    <xf numFmtId="1" fontId="4" fillId="0" borderId="995" xfId="0" applyNumberFormat="1" applyFont="1" applyBorder="1" applyAlignment="1">
      <alignment horizontal="center" vertical="center"/>
    </xf>
    <xf numFmtId="1" fontId="4" fillId="0" borderId="999" xfId="0" applyNumberFormat="1" applyFont="1" applyBorder="1" applyAlignment="1">
      <alignment horizontal="center" vertical="center" wrapText="1"/>
    </xf>
    <xf numFmtId="1" fontId="4" fillId="0" borderId="978" xfId="0" applyNumberFormat="1" applyFont="1" applyBorder="1"/>
    <xf numFmtId="1" fontId="4" fillId="0" borderId="973" xfId="0" applyNumberFormat="1" applyFont="1" applyBorder="1"/>
    <xf numFmtId="1" fontId="4" fillId="0" borderId="994" xfId="0" applyNumberFormat="1" applyFont="1" applyBorder="1"/>
    <xf numFmtId="1" fontId="4" fillId="0" borderId="987" xfId="0" applyNumberFormat="1" applyFont="1" applyBorder="1"/>
    <xf numFmtId="1" fontId="4" fillId="7" borderId="1000" xfId="0" applyNumberFormat="1" applyFont="1" applyFill="1" applyBorder="1"/>
    <xf numFmtId="1" fontId="4" fillId="7" borderId="989" xfId="0" applyNumberFormat="1" applyFont="1" applyFill="1" applyBorder="1"/>
    <xf numFmtId="1" fontId="4" fillId="7" borderId="991" xfId="0" applyNumberFormat="1" applyFont="1" applyFill="1" applyBorder="1"/>
    <xf numFmtId="1" fontId="4" fillId="4" borderId="997" xfId="0" applyNumberFormat="1" applyFont="1" applyFill="1" applyBorder="1" applyProtection="1">
      <protection locked="0"/>
    </xf>
    <xf numFmtId="1" fontId="4" fillId="0" borderId="997" xfId="0" applyNumberFormat="1" applyFont="1" applyBorder="1" applyAlignment="1" applyProtection="1">
      <alignment horizontal="left" wrapText="1"/>
      <protection hidden="1"/>
    </xf>
    <xf numFmtId="1" fontId="8" fillId="0" borderId="987" xfId="0" applyNumberFormat="1" applyFont="1" applyBorder="1" applyAlignment="1" applyProtection="1">
      <alignment horizontal="left" wrapText="1"/>
      <protection hidden="1"/>
    </xf>
    <xf numFmtId="1" fontId="4" fillId="4" borderId="1000" xfId="0" applyNumberFormat="1" applyFont="1" applyFill="1" applyBorder="1" applyProtection="1">
      <protection locked="0"/>
    </xf>
    <xf numFmtId="1" fontId="4" fillId="0" borderId="987" xfId="0" applyNumberFormat="1" applyFont="1" applyBorder="1" applyAlignment="1" applyProtection="1">
      <alignment horizontal="left" wrapText="1"/>
      <protection hidden="1"/>
    </xf>
    <xf numFmtId="1" fontId="4" fillId="0" borderId="978" xfId="0" applyNumberFormat="1" applyFont="1" applyBorder="1" applyAlignment="1">
      <alignment horizontal="center" vertical="center" wrapText="1"/>
    </xf>
    <xf numFmtId="1" fontId="4" fillId="0" borderId="984" xfId="0" applyNumberFormat="1" applyFont="1" applyBorder="1"/>
    <xf numFmtId="1" fontId="4" fillId="4" borderId="978" xfId="0" applyNumberFormat="1" applyFont="1" applyFill="1" applyBorder="1" applyProtection="1">
      <protection locked="0"/>
    </xf>
    <xf numFmtId="1" fontId="4" fillId="0" borderId="998" xfId="0" applyNumberFormat="1" applyFont="1" applyBorder="1" applyAlignment="1">
      <alignment horizontal="center" vertical="center" wrapText="1"/>
    </xf>
    <xf numFmtId="1" fontId="4" fillId="0" borderId="994" xfId="0" applyNumberFormat="1" applyFont="1" applyBorder="1" applyAlignment="1">
      <alignment horizontal="center" vertical="center" wrapText="1"/>
    </xf>
    <xf numFmtId="1" fontId="4" fillId="0" borderId="985" xfId="0" applyNumberFormat="1" applyFont="1" applyBorder="1" applyAlignment="1">
      <alignment horizontal="center" vertical="center" wrapText="1"/>
    </xf>
    <xf numFmtId="1" fontId="4" fillId="0" borderId="986" xfId="0" applyNumberFormat="1" applyFont="1" applyBorder="1" applyAlignment="1">
      <alignment horizontal="center" vertical="center" wrapText="1"/>
    </xf>
    <xf numFmtId="1" fontId="8" fillId="0" borderId="994" xfId="0" applyNumberFormat="1" applyFont="1" applyBorder="1" applyAlignment="1">
      <alignment horizontal="center" vertical="center" wrapText="1"/>
    </xf>
    <xf numFmtId="1" fontId="8" fillId="0" borderId="978" xfId="0" applyNumberFormat="1" applyFont="1" applyBorder="1" applyAlignment="1">
      <alignment horizontal="center" vertical="center" wrapText="1"/>
    </xf>
    <xf numFmtId="1" fontId="4" fillId="0" borderId="996" xfId="0" applyNumberFormat="1" applyFont="1" applyBorder="1"/>
    <xf numFmtId="1" fontId="4" fillId="0" borderId="988" xfId="0" applyNumberFormat="1" applyFont="1" applyBorder="1"/>
    <xf numFmtId="1" fontId="4" fillId="0" borderId="992" xfId="0" applyNumberFormat="1" applyFont="1" applyBorder="1"/>
    <xf numFmtId="1" fontId="4" fillId="4" borderId="1002" xfId="0" applyNumberFormat="1" applyFont="1" applyFill="1" applyBorder="1" applyProtection="1">
      <protection locked="0"/>
    </xf>
    <xf numFmtId="1" fontId="4" fillId="4" borderId="1003" xfId="0" applyNumberFormat="1" applyFont="1" applyFill="1" applyBorder="1" applyProtection="1">
      <protection locked="0"/>
    </xf>
    <xf numFmtId="1" fontId="4" fillId="4" borderId="996" xfId="0" applyNumberFormat="1" applyFont="1" applyFill="1" applyBorder="1" applyProtection="1">
      <protection locked="0"/>
    </xf>
    <xf numFmtId="1" fontId="4" fillId="4" borderId="987" xfId="0" applyNumberFormat="1" applyFont="1" applyFill="1" applyBorder="1" applyProtection="1">
      <protection locked="0"/>
    </xf>
    <xf numFmtId="1" fontId="4" fillId="0" borderId="984" xfId="0" applyNumberFormat="1" applyFont="1" applyBorder="1" applyAlignment="1">
      <alignment horizontal="center" vertical="center" wrapText="1"/>
    </xf>
    <xf numFmtId="1" fontId="4" fillId="0" borderId="1000" xfId="0" applyNumberFormat="1" applyFont="1" applyBorder="1"/>
    <xf numFmtId="1" fontId="4" fillId="0" borderId="944" xfId="0" applyNumberFormat="1" applyFont="1" applyBorder="1" applyAlignment="1">
      <alignment horizontal="center" vertical="center"/>
    </xf>
    <xf numFmtId="1" fontId="4" fillId="3" borderId="974" xfId="1" applyNumberFormat="1" applyFont="1" applyFill="1" applyBorder="1"/>
    <xf numFmtId="1" fontId="4" fillId="3" borderId="998" xfId="1" applyNumberFormat="1" applyFont="1" applyFill="1" applyBorder="1"/>
    <xf numFmtId="1" fontId="4" fillId="3" borderId="1004" xfId="1" applyNumberFormat="1" applyFont="1" applyFill="1" applyBorder="1"/>
    <xf numFmtId="1" fontId="4" fillId="3" borderId="988" xfId="1" applyNumberFormat="1" applyFont="1" applyFill="1" applyBorder="1"/>
    <xf numFmtId="1" fontId="4" fillId="3" borderId="989" xfId="1" applyNumberFormat="1" applyFont="1" applyFill="1" applyBorder="1"/>
    <xf numFmtId="1" fontId="4" fillId="3" borderId="1005" xfId="1" applyNumberFormat="1" applyFont="1" applyFill="1" applyBorder="1"/>
    <xf numFmtId="1" fontId="4" fillId="4" borderId="1006" xfId="0" applyNumberFormat="1" applyFont="1" applyFill="1" applyBorder="1" applyProtection="1">
      <protection locked="0"/>
    </xf>
    <xf numFmtId="1" fontId="4" fillId="0" borderId="1001" xfId="0" applyNumberFormat="1" applyFont="1" applyBorder="1" applyAlignment="1">
      <alignment horizontal="center" vertical="center" wrapText="1"/>
    </xf>
    <xf numFmtId="1" fontId="4" fillId="0" borderId="993" xfId="0" applyNumberFormat="1" applyFont="1" applyBorder="1" applyAlignment="1">
      <alignment horizontal="center" vertical="center" wrapText="1"/>
    </xf>
    <xf numFmtId="1" fontId="4" fillId="0" borderId="998" xfId="0" applyNumberFormat="1" applyFont="1" applyBorder="1"/>
    <xf numFmtId="1" fontId="4" fillId="4" borderId="999" xfId="0" applyNumberFormat="1" applyFont="1" applyFill="1" applyBorder="1" applyProtection="1">
      <protection locked="0"/>
    </xf>
    <xf numFmtId="1" fontId="4" fillId="4" borderId="985" xfId="0" applyNumberFormat="1" applyFont="1" applyFill="1" applyBorder="1" applyProtection="1">
      <protection locked="0"/>
    </xf>
    <xf numFmtId="1" fontId="4" fillId="4" borderId="1008" xfId="0" applyNumberFormat="1" applyFont="1" applyFill="1" applyBorder="1" applyProtection="1">
      <protection locked="0"/>
    </xf>
    <xf numFmtId="1" fontId="4" fillId="4" borderId="1009" xfId="0" applyNumberFormat="1" applyFont="1" applyFill="1" applyBorder="1" applyProtection="1">
      <protection locked="0"/>
    </xf>
    <xf numFmtId="1" fontId="4" fillId="0" borderId="989" xfId="0" applyNumberFormat="1" applyFont="1" applyBorder="1"/>
    <xf numFmtId="1" fontId="4" fillId="0" borderId="997" xfId="0" applyNumberFormat="1" applyFont="1" applyBorder="1"/>
    <xf numFmtId="1" fontId="6" fillId="0" borderId="985" xfId="0" applyNumberFormat="1" applyFont="1" applyBorder="1"/>
    <xf numFmtId="1" fontId="6" fillId="0" borderId="1011" xfId="0" applyNumberFormat="1" applyFont="1" applyBorder="1"/>
    <xf numFmtId="1" fontId="6" fillId="0" borderId="1012" xfId="0" applyNumberFormat="1" applyFont="1" applyBorder="1"/>
    <xf numFmtId="1" fontId="4" fillId="0" borderId="1016" xfId="0" applyNumberFormat="1" applyFont="1" applyBorder="1" applyAlignment="1">
      <alignment horizontal="center" vertical="center" wrapText="1"/>
    </xf>
    <xf numFmtId="1" fontId="4" fillId="0" borderId="1017" xfId="0" applyNumberFormat="1" applyFont="1" applyBorder="1" applyAlignment="1">
      <alignment horizontal="center" vertical="center" wrapText="1"/>
    </xf>
    <xf numFmtId="1" fontId="4" fillId="0" borderId="1014" xfId="0" applyNumberFormat="1" applyFont="1" applyBorder="1" applyAlignment="1">
      <alignment horizontal="center" vertical="center" wrapText="1"/>
    </xf>
    <xf numFmtId="1" fontId="4" fillId="0" borderId="1015" xfId="0" applyNumberFormat="1" applyFont="1" applyBorder="1" applyAlignment="1">
      <alignment horizontal="center" vertical="center" wrapText="1"/>
    </xf>
    <xf numFmtId="1" fontId="4" fillId="0" borderId="1018" xfId="0" applyNumberFormat="1" applyFont="1" applyBorder="1"/>
    <xf numFmtId="1" fontId="4" fillId="0" borderId="1019" xfId="0" applyNumberFormat="1" applyFont="1" applyBorder="1"/>
    <xf numFmtId="1" fontId="4" fillId="0" borderId="1020" xfId="0" applyNumberFormat="1" applyFont="1" applyBorder="1"/>
    <xf numFmtId="1" fontId="4" fillId="0" borderId="1021" xfId="0" applyNumberFormat="1" applyFont="1" applyBorder="1"/>
    <xf numFmtId="1" fontId="4" fillId="0" borderId="986" xfId="0" applyNumberFormat="1" applyFont="1" applyBorder="1"/>
    <xf numFmtId="1" fontId="4" fillId="0" borderId="1010" xfId="0" applyNumberFormat="1" applyFont="1" applyBorder="1"/>
    <xf numFmtId="1" fontId="6" fillId="0" borderId="1022" xfId="0" applyNumberFormat="1" applyFont="1" applyBorder="1"/>
    <xf numFmtId="1" fontId="6" fillId="0" borderId="1023" xfId="0" applyNumberFormat="1" applyFont="1" applyBorder="1"/>
    <xf numFmtId="1" fontId="4" fillId="0" borderId="1027" xfId="0" applyNumberFormat="1" applyFont="1" applyBorder="1" applyAlignment="1">
      <alignment horizontal="center" vertical="center" wrapText="1"/>
    </xf>
    <xf numFmtId="1" fontId="4" fillId="0" borderId="1028" xfId="0" applyNumberFormat="1" applyFont="1" applyBorder="1" applyAlignment="1">
      <alignment horizontal="center" vertical="center" wrapText="1"/>
    </xf>
    <xf numFmtId="1" fontId="4" fillId="0" borderId="1029" xfId="0" applyNumberFormat="1" applyFont="1" applyBorder="1" applyAlignment="1">
      <alignment horizontal="center" vertical="center" wrapText="1"/>
    </xf>
    <xf numFmtId="1" fontId="4" fillId="0" borderId="1025" xfId="0" applyNumberFormat="1" applyFont="1" applyBorder="1" applyAlignment="1">
      <alignment horizontal="center" vertical="center" wrapText="1"/>
    </xf>
    <xf numFmtId="1" fontId="4" fillId="0" borderId="1030" xfId="0" applyNumberFormat="1" applyFont="1" applyBorder="1"/>
    <xf numFmtId="1" fontId="4" fillId="0" borderId="1031" xfId="0" applyNumberFormat="1" applyFont="1" applyBorder="1" applyAlignment="1">
      <alignment horizontal="right" vertical="center" wrapText="1"/>
    </xf>
    <xf numFmtId="1" fontId="4" fillId="0" borderId="1032" xfId="0" applyNumberFormat="1" applyFont="1" applyBorder="1" applyAlignment="1">
      <alignment horizontal="right"/>
    </xf>
    <xf numFmtId="1" fontId="4" fillId="0" borderId="1033" xfId="0" applyNumberFormat="1" applyFont="1" applyBorder="1" applyAlignment="1">
      <alignment horizontal="right"/>
    </xf>
    <xf numFmtId="1" fontId="4" fillId="4" borderId="1031" xfId="0" applyNumberFormat="1" applyFont="1" applyFill="1" applyBorder="1" applyProtection="1">
      <protection locked="0"/>
    </xf>
    <xf numFmtId="1" fontId="4" fillId="4" borderId="1033" xfId="0" applyNumberFormat="1" applyFont="1" applyFill="1" applyBorder="1" applyProtection="1">
      <protection locked="0"/>
    </xf>
    <xf numFmtId="1" fontId="4" fillId="4" borderId="1034" xfId="0" applyNumberFormat="1" applyFont="1" applyFill="1" applyBorder="1" applyProtection="1">
      <protection locked="0"/>
    </xf>
    <xf numFmtId="1" fontId="4" fillId="4" borderId="1035" xfId="0" applyNumberFormat="1" applyFont="1" applyFill="1" applyBorder="1" applyProtection="1">
      <protection locked="0"/>
    </xf>
    <xf numFmtId="1" fontId="4" fillId="4" borderId="1032" xfId="0" applyNumberFormat="1" applyFont="1" applyFill="1" applyBorder="1" applyProtection="1">
      <protection locked="0"/>
    </xf>
    <xf numFmtId="1" fontId="4" fillId="4" borderId="1036" xfId="0" applyNumberFormat="1" applyFont="1" applyFill="1" applyBorder="1" applyProtection="1">
      <protection locked="0"/>
    </xf>
    <xf numFmtId="1" fontId="4" fillId="0" borderId="1027" xfId="0" applyNumberFormat="1" applyFont="1" applyBorder="1" applyAlignment="1">
      <alignment horizontal="right"/>
    </xf>
    <xf numFmtId="1" fontId="4" fillId="0" borderId="1028" xfId="0" applyNumberFormat="1" applyFont="1" applyBorder="1" applyAlignment="1">
      <alignment horizontal="right"/>
    </xf>
    <xf numFmtId="1" fontId="4" fillId="0" borderId="994" xfId="0" applyNumberFormat="1" applyFont="1" applyBorder="1" applyAlignment="1">
      <alignment horizontal="right"/>
    </xf>
    <xf numFmtId="1" fontId="4" fillId="0" borderId="985" xfId="0" applyNumberFormat="1" applyFont="1" applyBorder="1" applyAlignment="1">
      <alignment horizontal="right"/>
    </xf>
    <xf numFmtId="1" fontId="4" fillId="0" borderId="1029" xfId="0" applyNumberFormat="1" applyFont="1" applyBorder="1" applyAlignment="1">
      <alignment horizontal="right"/>
    </xf>
    <xf numFmtId="1" fontId="4" fillId="0" borderId="1025" xfId="0" applyNumberFormat="1" applyFont="1" applyBorder="1" applyAlignment="1">
      <alignment horizontal="right"/>
    </xf>
    <xf numFmtId="1" fontId="4" fillId="0" borderId="1038" xfId="0" applyNumberFormat="1" applyFont="1" applyBorder="1" applyAlignment="1">
      <alignment horizontal="center" vertical="center" wrapText="1"/>
    </xf>
    <xf numFmtId="1" fontId="4" fillId="0" borderId="1033" xfId="0" applyNumberFormat="1" applyFont="1" applyBorder="1"/>
    <xf numFmtId="1" fontId="4" fillId="0" borderId="1037" xfId="0" applyNumberFormat="1" applyFont="1" applyBorder="1" applyAlignment="1">
      <alignment horizontal="center"/>
    </xf>
    <xf numFmtId="1" fontId="4" fillId="0" borderId="1027" xfId="0" applyNumberFormat="1" applyFont="1" applyBorder="1" applyAlignment="1">
      <alignment horizontal="center" vertical="center"/>
    </xf>
    <xf numFmtId="1" fontId="4" fillId="0" borderId="1028" xfId="0" applyNumberFormat="1" applyFont="1" applyBorder="1" applyAlignment="1">
      <alignment horizontal="center" vertical="center"/>
    </xf>
    <xf numFmtId="1" fontId="4" fillId="0" borderId="1027" xfId="0" applyNumberFormat="1" applyFont="1" applyBorder="1" applyAlignment="1">
      <alignment wrapText="1"/>
    </xf>
    <xf numFmtId="1" fontId="4" fillId="0" borderId="1028" xfId="0" applyNumberFormat="1" applyFont="1" applyBorder="1" applyAlignment="1">
      <alignment wrapText="1"/>
    </xf>
    <xf numFmtId="1" fontId="4" fillId="4" borderId="1027" xfId="0" applyNumberFormat="1" applyFont="1" applyFill="1" applyBorder="1" applyProtection="1">
      <protection locked="0"/>
    </xf>
    <xf numFmtId="1" fontId="4" fillId="4" borderId="1039" xfId="0" applyNumberFormat="1" applyFont="1" applyFill="1" applyBorder="1" applyProtection="1">
      <protection locked="0"/>
    </xf>
    <xf numFmtId="1" fontId="4" fillId="4" borderId="1040" xfId="0" applyNumberFormat="1" applyFont="1" applyFill="1" applyBorder="1" applyProtection="1">
      <protection locked="0"/>
    </xf>
    <xf numFmtId="1" fontId="6" fillId="7" borderId="1024" xfId="0" applyNumberFormat="1" applyFont="1" applyFill="1" applyBorder="1" applyAlignment="1">
      <alignment horizontal="center"/>
    </xf>
    <xf numFmtId="1" fontId="6" fillId="7" borderId="985" xfId="0" applyNumberFormat="1" applyFont="1" applyFill="1" applyBorder="1" applyAlignment="1">
      <alignment horizontal="center"/>
    </xf>
    <xf numFmtId="1" fontId="6" fillId="7" borderId="994" xfId="0" applyNumberFormat="1" applyFont="1" applyFill="1" applyBorder="1" applyAlignment="1">
      <alignment horizontal="center"/>
    </xf>
    <xf numFmtId="1" fontId="4" fillId="0" borderId="1033" xfId="0" applyNumberFormat="1" applyFont="1" applyBorder="1" applyAlignment="1">
      <alignment wrapText="1"/>
    </xf>
    <xf numFmtId="1" fontId="4" fillId="0" borderId="988" xfId="0" applyNumberFormat="1" applyFont="1" applyBorder="1" applyAlignment="1">
      <alignment wrapText="1"/>
    </xf>
    <xf numFmtId="1" fontId="4" fillId="0" borderId="989" xfId="0" applyNumberFormat="1" applyFont="1" applyBorder="1" applyAlignment="1">
      <alignment wrapText="1"/>
    </xf>
    <xf numFmtId="1" fontId="4" fillId="0" borderId="994" xfId="0" applyNumberFormat="1" applyFont="1" applyBorder="1" applyAlignment="1">
      <alignment wrapText="1"/>
    </xf>
    <xf numFmtId="1" fontId="4" fillId="4" borderId="1037" xfId="0" applyNumberFormat="1" applyFont="1" applyFill="1" applyBorder="1" applyProtection="1">
      <protection locked="0"/>
    </xf>
    <xf numFmtId="1" fontId="4" fillId="7" borderId="988" xfId="0" applyNumberFormat="1" applyFont="1" applyFill="1" applyBorder="1"/>
    <xf numFmtId="1" fontId="4" fillId="7" borderId="1033" xfId="0" applyNumberFormat="1" applyFont="1" applyFill="1" applyBorder="1"/>
    <xf numFmtId="1" fontId="3" fillId="0" borderId="1024" xfId="0" applyNumberFormat="1" applyFont="1" applyBorder="1"/>
    <xf numFmtId="1" fontId="3" fillId="0" borderId="985" xfId="0" applyNumberFormat="1" applyFont="1" applyBorder="1"/>
    <xf numFmtId="1" fontId="4" fillId="0" borderId="1027" xfId="0" applyNumberFormat="1" applyFont="1" applyBorder="1"/>
    <xf numFmtId="1" fontId="4" fillId="0" borderId="1028" xfId="0" applyNumberFormat="1" applyFont="1" applyBorder="1"/>
    <xf numFmtId="1" fontId="4" fillId="0" borderId="1034" xfId="0" applyNumberFormat="1" applyFont="1" applyBorder="1" applyAlignment="1">
      <alignment wrapText="1"/>
    </xf>
    <xf numFmtId="1" fontId="4" fillId="4" borderId="1041" xfId="0" applyNumberFormat="1" applyFont="1" applyFill="1" applyBorder="1" applyProtection="1">
      <protection locked="0"/>
    </xf>
    <xf numFmtId="1" fontId="4" fillId="9" borderId="805" xfId="0" applyNumberFormat="1" applyFont="1" applyFill="1" applyBorder="1"/>
    <xf numFmtId="1" fontId="4" fillId="9" borderId="806" xfId="0" applyNumberFormat="1" applyFont="1" applyFill="1" applyBorder="1"/>
    <xf numFmtId="1" fontId="4" fillId="0" borderId="987" xfId="0" applyNumberFormat="1" applyFont="1" applyBorder="1" applyAlignment="1">
      <alignment wrapText="1"/>
    </xf>
    <xf numFmtId="1" fontId="4" fillId="0" borderId="997" xfId="0" applyNumberFormat="1" applyFont="1" applyBorder="1" applyAlignment="1">
      <alignment wrapText="1"/>
    </xf>
    <xf numFmtId="1" fontId="4" fillId="9" borderId="1042" xfId="0" applyNumberFormat="1" applyFont="1" applyFill="1" applyBorder="1"/>
    <xf numFmtId="1" fontId="4" fillId="0" borderId="992" xfId="0" applyNumberFormat="1" applyFont="1" applyBorder="1" applyAlignment="1">
      <alignment wrapText="1"/>
    </xf>
    <xf numFmtId="1" fontId="4" fillId="0" borderId="1045" xfId="0" applyNumberFormat="1" applyFont="1" applyBorder="1" applyAlignment="1">
      <alignment horizontal="center" vertical="center"/>
    </xf>
    <xf numFmtId="1" fontId="4" fillId="0" borderId="1045" xfId="0" applyNumberFormat="1" applyFont="1" applyBorder="1" applyAlignment="1">
      <alignment horizontal="center" vertical="center" wrapText="1"/>
    </xf>
    <xf numFmtId="1" fontId="4" fillId="4" borderId="1043" xfId="0" applyNumberFormat="1" applyFont="1" applyFill="1" applyBorder="1" applyProtection="1">
      <protection locked="0"/>
    </xf>
    <xf numFmtId="1" fontId="4" fillId="4" borderId="1044" xfId="0" applyNumberFormat="1" applyFont="1" applyFill="1" applyBorder="1" applyProtection="1">
      <protection locked="0"/>
    </xf>
    <xf numFmtId="1" fontId="4" fillId="7" borderId="805" xfId="0" applyNumberFormat="1" applyFont="1" applyFill="1" applyBorder="1"/>
    <xf numFmtId="1" fontId="6" fillId="7" borderId="1044" xfId="0" applyNumberFormat="1" applyFont="1" applyFill="1" applyBorder="1"/>
    <xf numFmtId="1" fontId="6" fillId="7" borderId="1025" xfId="0" applyNumberFormat="1" applyFont="1" applyFill="1" applyBorder="1"/>
    <xf numFmtId="1" fontId="6" fillId="7" borderId="1043" xfId="0" applyNumberFormat="1" applyFont="1" applyFill="1" applyBorder="1"/>
    <xf numFmtId="1" fontId="4" fillId="4" borderId="1046" xfId="0" applyNumberFormat="1" applyFont="1" applyFill="1" applyBorder="1" applyProtection="1">
      <protection locked="0"/>
    </xf>
    <xf numFmtId="1" fontId="4" fillId="0" borderId="1045" xfId="0" applyNumberFormat="1" applyFont="1" applyBorder="1" applyAlignment="1">
      <alignment wrapText="1"/>
    </xf>
    <xf numFmtId="1" fontId="4" fillId="0" borderId="1043" xfId="0" applyNumberFormat="1" applyFont="1" applyBorder="1" applyAlignment="1">
      <alignment wrapText="1"/>
    </xf>
    <xf numFmtId="1" fontId="4" fillId="7" borderId="997" xfId="0" applyNumberFormat="1" applyFont="1" applyFill="1" applyBorder="1"/>
    <xf numFmtId="1" fontId="3" fillId="0" borderId="1044" xfId="0" applyNumberFormat="1" applyFont="1" applyBorder="1"/>
    <xf numFmtId="1" fontId="4" fillId="0" borderId="1043" xfId="0" applyNumberFormat="1" applyFont="1" applyBorder="1"/>
    <xf numFmtId="1" fontId="6" fillId="4" borderId="1027" xfId="0" applyNumberFormat="1" applyFont="1" applyFill="1" applyBorder="1" applyProtection="1">
      <protection locked="0"/>
    </xf>
    <xf numFmtId="1" fontId="6" fillId="4" borderId="1043" xfId="0" applyNumberFormat="1" applyFont="1" applyFill="1" applyBorder="1" applyProtection="1">
      <protection locked="0"/>
    </xf>
    <xf numFmtId="1" fontId="4" fillId="4" borderId="817" xfId="0" applyNumberFormat="1" applyFont="1" applyFill="1" applyBorder="1" applyProtection="1">
      <protection locked="0"/>
    </xf>
    <xf numFmtId="1" fontId="4" fillId="0" borderId="817" xfId="0" applyNumberFormat="1" applyFont="1" applyBorder="1" applyAlignment="1" applyProtection="1">
      <alignment horizontal="center" vertical="center" wrapText="1"/>
      <protection hidden="1"/>
    </xf>
    <xf numFmtId="1" fontId="4" fillId="0" borderId="1048" xfId="0" applyNumberFormat="1" applyFont="1" applyBorder="1" applyAlignment="1" applyProtection="1">
      <alignment horizontal="center" vertical="center" wrapText="1"/>
      <protection hidden="1"/>
    </xf>
    <xf numFmtId="1" fontId="4" fillId="0" borderId="817" xfId="0" applyNumberFormat="1" applyFont="1" applyBorder="1" applyAlignment="1" applyProtection="1">
      <alignment horizontal="center" vertical="center"/>
      <protection hidden="1"/>
    </xf>
    <xf numFmtId="1" fontId="4" fillId="0" borderId="806" xfId="0" applyNumberFormat="1" applyFont="1" applyBorder="1" applyAlignment="1" applyProtection="1">
      <alignment horizontal="center" vertical="center"/>
      <protection hidden="1"/>
    </xf>
    <xf numFmtId="1" fontId="4" fillId="0" borderId="1027" xfId="0" applyNumberFormat="1" applyFont="1" applyBorder="1" applyAlignment="1" applyProtection="1">
      <alignment horizontal="center" vertical="center"/>
      <protection hidden="1"/>
    </xf>
    <xf numFmtId="1" fontId="4" fillId="0" borderId="806" xfId="0" applyNumberFormat="1" applyFont="1" applyBorder="1" applyAlignment="1" applyProtection="1">
      <alignment wrapText="1"/>
      <protection hidden="1"/>
    </xf>
    <xf numFmtId="1" fontId="4" fillId="0" borderId="817" xfId="0" applyNumberFormat="1" applyFont="1" applyBorder="1" applyAlignment="1">
      <alignment horizontal="right" wrapText="1"/>
    </xf>
    <xf numFmtId="1" fontId="4" fillId="0" borderId="1048" xfId="0" applyNumberFormat="1" applyFont="1" applyBorder="1" applyAlignment="1">
      <alignment horizontal="right" wrapText="1"/>
    </xf>
    <xf numFmtId="1" fontId="4" fillId="0" borderId="997" xfId="0" applyNumberFormat="1" applyFont="1" applyBorder="1" applyAlignment="1">
      <alignment horizontal="right"/>
    </xf>
    <xf numFmtId="1" fontId="6" fillId="0" borderId="1049" xfId="0" applyNumberFormat="1" applyFont="1" applyBorder="1"/>
    <xf numFmtId="1" fontId="4" fillId="0" borderId="1057" xfId="0" applyNumberFormat="1" applyFont="1" applyBorder="1" applyAlignment="1">
      <alignment horizontal="center" vertical="center" wrapText="1"/>
    </xf>
    <xf numFmtId="1" fontId="4" fillId="0" borderId="1058" xfId="0" applyNumberFormat="1" applyFont="1" applyBorder="1" applyAlignment="1">
      <alignment horizontal="center" vertical="center" wrapText="1"/>
    </xf>
    <xf numFmtId="1" fontId="4" fillId="0" borderId="1055" xfId="0" applyNumberFormat="1" applyFont="1" applyBorder="1" applyAlignment="1">
      <alignment horizontal="center" vertical="center"/>
    </xf>
    <xf numFmtId="1" fontId="4" fillId="0" borderId="1059" xfId="0" applyNumberFormat="1" applyFont="1" applyBorder="1" applyAlignment="1">
      <alignment horizontal="center" vertical="center" wrapText="1"/>
    </xf>
    <xf numFmtId="1" fontId="4" fillId="0" borderId="1060" xfId="0" applyNumberFormat="1" applyFont="1" applyBorder="1" applyAlignment="1">
      <alignment horizontal="center" vertical="center" wrapText="1"/>
    </xf>
    <xf numFmtId="1" fontId="4" fillId="0" borderId="1057" xfId="0" applyNumberFormat="1" applyFont="1" applyBorder="1" applyAlignment="1">
      <alignment wrapText="1"/>
    </xf>
    <xf numFmtId="1" fontId="4" fillId="0" borderId="1058" xfId="0" applyNumberFormat="1" applyFont="1" applyBorder="1" applyAlignment="1">
      <alignment wrapText="1"/>
    </xf>
    <xf numFmtId="1" fontId="4" fillId="0" borderId="1055" xfId="0" applyNumberFormat="1" applyFont="1" applyBorder="1" applyAlignment="1">
      <alignment wrapText="1"/>
    </xf>
    <xf numFmtId="1" fontId="4" fillId="0" borderId="1059" xfId="0" applyNumberFormat="1" applyFont="1" applyBorder="1" applyAlignment="1">
      <alignment wrapText="1"/>
    </xf>
    <xf numFmtId="1" fontId="4" fillId="0" borderId="1060" xfId="0" applyNumberFormat="1" applyFont="1" applyBorder="1" applyAlignment="1">
      <alignment wrapText="1"/>
    </xf>
    <xf numFmtId="1" fontId="4" fillId="0" borderId="1061" xfId="0" applyNumberFormat="1" applyFont="1" applyBorder="1" applyAlignment="1">
      <alignment wrapText="1"/>
    </xf>
    <xf numFmtId="1" fontId="4" fillId="0" borderId="1053" xfId="0" applyNumberFormat="1" applyFont="1" applyBorder="1" applyAlignment="1">
      <alignment wrapText="1"/>
    </xf>
    <xf numFmtId="1" fontId="4" fillId="0" borderId="1051" xfId="0" applyNumberFormat="1" applyFont="1" applyBorder="1" applyAlignment="1">
      <alignment wrapText="1"/>
    </xf>
    <xf numFmtId="1" fontId="4" fillId="11" borderId="1062" xfId="3" applyNumberFormat="1" applyFont="1" applyBorder="1" applyProtection="1">
      <protection locked="0"/>
    </xf>
    <xf numFmtId="1" fontId="4" fillId="11" borderId="1063" xfId="3" applyNumberFormat="1" applyFont="1" applyBorder="1" applyProtection="1">
      <protection locked="0"/>
    </xf>
    <xf numFmtId="1" fontId="4" fillId="11" borderId="1064" xfId="3" applyNumberFormat="1" applyFont="1" applyBorder="1" applyProtection="1">
      <protection locked="0"/>
    </xf>
    <xf numFmtId="1" fontId="4" fillId="11" borderId="1065" xfId="3" applyNumberFormat="1" applyFont="1" applyBorder="1" applyProtection="1">
      <protection locked="0"/>
    </xf>
    <xf numFmtId="1" fontId="4" fillId="11" borderId="1066" xfId="3" applyNumberFormat="1" applyFont="1" applyBorder="1" applyProtection="1">
      <protection locked="0"/>
    </xf>
    <xf numFmtId="1" fontId="4" fillId="11" borderId="1067" xfId="3" applyNumberFormat="1" applyFont="1" applyBorder="1" applyProtection="1">
      <protection locked="0"/>
    </xf>
    <xf numFmtId="1" fontId="6" fillId="0" borderId="1069" xfId="0" applyNumberFormat="1" applyFont="1" applyBorder="1"/>
    <xf numFmtId="1" fontId="4" fillId="0" borderId="1070" xfId="0" applyNumberFormat="1" applyFont="1" applyBorder="1" applyAlignment="1">
      <alignment horizontal="center" vertical="center" wrapText="1"/>
    </xf>
    <xf numFmtId="1" fontId="4" fillId="0" borderId="1040" xfId="0" applyNumberFormat="1" applyFont="1" applyBorder="1" applyAlignment="1">
      <alignment horizontal="center" vertical="center" wrapText="1"/>
    </xf>
    <xf numFmtId="1" fontId="4" fillId="7" borderId="1071" xfId="0" applyNumberFormat="1" applyFont="1" applyFill="1" applyBorder="1"/>
    <xf numFmtId="1" fontId="4" fillId="7" borderId="1034" xfId="0" applyNumberFormat="1" applyFont="1" applyFill="1" applyBorder="1"/>
    <xf numFmtId="1" fontId="4" fillId="7" borderId="1003" xfId="0" applyNumberFormat="1" applyFont="1" applyFill="1" applyBorder="1"/>
    <xf numFmtId="1" fontId="4" fillId="0" borderId="1068" xfId="0" applyNumberFormat="1" applyFont="1" applyBorder="1" applyAlignment="1">
      <alignment wrapText="1"/>
    </xf>
    <xf numFmtId="1" fontId="4" fillId="0" borderId="1055" xfId="0" applyNumberFormat="1" applyFont="1" applyBorder="1"/>
    <xf numFmtId="1" fontId="4" fillId="4" borderId="1061" xfId="0" applyNumberFormat="1" applyFont="1" applyFill="1" applyBorder="1" applyProtection="1">
      <protection locked="0"/>
    </xf>
    <xf numFmtId="1" fontId="4" fillId="4" borderId="1055" xfId="0" applyNumberFormat="1" applyFont="1" applyFill="1" applyBorder="1" applyProtection="1">
      <protection locked="0"/>
    </xf>
    <xf numFmtId="1" fontId="4" fillId="4" borderId="1053" xfId="0" applyNumberFormat="1" applyFont="1" applyFill="1" applyBorder="1" applyProtection="1">
      <protection locked="0"/>
    </xf>
    <xf numFmtId="1" fontId="4" fillId="4" borderId="1054" xfId="0" applyNumberFormat="1" applyFont="1" applyFill="1" applyBorder="1" applyProtection="1">
      <protection locked="0"/>
    </xf>
    <xf numFmtId="1" fontId="4" fillId="4" borderId="1051" xfId="0" applyNumberFormat="1" applyFont="1" applyFill="1" applyBorder="1" applyProtection="1">
      <protection locked="0"/>
    </xf>
    <xf numFmtId="1" fontId="4" fillId="4" borderId="1072" xfId="0" applyNumberFormat="1" applyFont="1" applyFill="1" applyBorder="1" applyProtection="1">
      <protection locked="0"/>
    </xf>
    <xf numFmtId="1" fontId="4" fillId="4" borderId="1068" xfId="0" applyNumberFormat="1" applyFont="1" applyFill="1" applyBorder="1" applyProtection="1">
      <protection locked="0"/>
    </xf>
    <xf numFmtId="1" fontId="4" fillId="4" borderId="1073" xfId="0" applyNumberFormat="1" applyFont="1" applyFill="1" applyBorder="1" applyProtection="1">
      <protection locked="0"/>
    </xf>
    <xf numFmtId="1" fontId="4" fillId="0" borderId="1061" xfId="0" applyNumberFormat="1" applyFont="1" applyBorder="1" applyAlignment="1">
      <alignment horizontal="center" vertical="center" wrapText="1"/>
    </xf>
    <xf numFmtId="1" fontId="4" fillId="0" borderId="1068" xfId="0" applyNumberFormat="1" applyFont="1" applyBorder="1" applyAlignment="1">
      <alignment horizontal="center" vertical="center" wrapText="1"/>
    </xf>
    <xf numFmtId="1" fontId="3" fillId="0" borderId="1075" xfId="0" applyNumberFormat="1" applyFont="1" applyBorder="1"/>
    <xf numFmtId="1" fontId="6" fillId="0" borderId="1076" xfId="0" applyNumberFormat="1" applyFont="1" applyBorder="1"/>
    <xf numFmtId="1" fontId="4" fillId="0" borderId="1072" xfId="0" applyNumberFormat="1" applyFont="1" applyBorder="1" applyAlignment="1">
      <alignment horizontal="center" vertical="center"/>
    </xf>
    <xf numFmtId="1" fontId="4" fillId="0" borderId="1055" xfId="0" applyNumberFormat="1" applyFont="1" applyBorder="1" applyAlignment="1">
      <alignment horizontal="center" vertical="center" wrapText="1"/>
    </xf>
    <xf numFmtId="1" fontId="4" fillId="0" borderId="1053" xfId="0" applyNumberFormat="1" applyFont="1" applyBorder="1" applyAlignment="1">
      <alignment horizontal="center" vertical="center" wrapText="1"/>
    </xf>
    <xf numFmtId="1" fontId="4" fillId="0" borderId="1051" xfId="0" applyNumberFormat="1" applyFont="1" applyBorder="1" applyAlignment="1">
      <alignment horizontal="center" vertical="center"/>
    </xf>
    <xf numFmtId="1" fontId="4" fillId="0" borderId="1000" xfId="0" applyNumberFormat="1" applyFont="1" applyBorder="1" applyAlignment="1">
      <alignment horizontal="right" wrapText="1"/>
    </xf>
    <xf numFmtId="1" fontId="4" fillId="4" borderId="1078" xfId="0" applyNumberFormat="1" applyFont="1" applyFill="1" applyBorder="1" applyProtection="1">
      <protection locked="0"/>
    </xf>
    <xf numFmtId="1" fontId="4" fillId="4" borderId="1079" xfId="0" applyNumberFormat="1" applyFont="1" applyFill="1" applyBorder="1" applyProtection="1">
      <protection locked="0"/>
    </xf>
    <xf numFmtId="1" fontId="4" fillId="9" borderId="1051" xfId="0" applyNumberFormat="1" applyFont="1" applyFill="1" applyBorder="1"/>
    <xf numFmtId="1" fontId="8" fillId="4" borderId="1008" xfId="4" applyNumberFormat="1" applyFont="1" applyFill="1" applyBorder="1" applyProtection="1">
      <protection locked="0"/>
    </xf>
    <xf numFmtId="1" fontId="4" fillId="0" borderId="1072" xfId="0" applyNumberFormat="1" applyFont="1" applyBorder="1" applyAlignment="1">
      <alignment horizontal="right" wrapText="1"/>
    </xf>
    <xf numFmtId="1" fontId="4" fillId="0" borderId="1068" xfId="0" applyNumberFormat="1" applyFont="1" applyBorder="1" applyAlignment="1">
      <alignment horizontal="right"/>
    </xf>
    <xf numFmtId="1" fontId="4" fillId="0" borderId="1054" xfId="0" applyNumberFormat="1" applyFont="1" applyBorder="1" applyAlignment="1">
      <alignment horizontal="center" vertical="center" wrapText="1"/>
    </xf>
    <xf numFmtId="1" fontId="4" fillId="0" borderId="987" xfId="0" applyNumberFormat="1" applyFont="1" applyBorder="1" applyAlignment="1">
      <alignment horizontal="right" wrapText="1"/>
    </xf>
    <xf numFmtId="1" fontId="4" fillId="0" borderId="1074" xfId="0" applyNumberFormat="1" applyFont="1" applyBorder="1" applyAlignment="1">
      <alignment horizontal="center" vertical="center" wrapText="1"/>
    </xf>
    <xf numFmtId="1" fontId="4" fillId="8" borderId="996" xfId="0" applyNumberFormat="1" applyFont="1" applyFill="1" applyBorder="1" applyAlignment="1">
      <alignment vertical="center" wrapText="1"/>
    </xf>
    <xf numFmtId="1" fontId="4" fillId="8" borderId="988" xfId="0" applyNumberFormat="1" applyFont="1" applyFill="1" applyBorder="1" applyAlignment="1">
      <alignment horizontal="right" wrapText="1"/>
    </xf>
    <xf numFmtId="1" fontId="4" fillId="8" borderId="1079" xfId="0" applyNumberFormat="1" applyFont="1" applyFill="1" applyBorder="1" applyAlignment="1">
      <alignment horizontal="right" wrapText="1"/>
    </xf>
    <xf numFmtId="1" fontId="4" fillId="8" borderId="997" xfId="0" applyNumberFormat="1" applyFont="1" applyFill="1" applyBorder="1" applyAlignment="1">
      <alignment horizontal="right"/>
    </xf>
    <xf numFmtId="1" fontId="4" fillId="4" borderId="1081" xfId="0" applyNumberFormat="1" applyFont="1" applyFill="1" applyBorder="1" applyProtection="1">
      <protection locked="0"/>
    </xf>
    <xf numFmtId="1" fontId="4" fillId="0" borderId="1055" xfId="0" applyNumberFormat="1" applyFont="1" applyBorder="1" applyAlignment="1">
      <alignment horizontal="right"/>
    </xf>
    <xf numFmtId="1" fontId="4" fillId="0" borderId="1040" xfId="0" applyNumberFormat="1" applyFont="1" applyBorder="1"/>
    <xf numFmtId="1" fontId="4" fillId="0" borderId="1052" xfId="0" applyNumberFormat="1" applyFont="1" applyBorder="1"/>
    <xf numFmtId="1" fontId="4" fillId="0" borderId="1038" xfId="0" applyNumberFormat="1" applyFont="1" applyBorder="1"/>
    <xf numFmtId="1" fontId="4" fillId="0" borderId="1051" xfId="0" applyNumberFormat="1" applyFont="1" applyBorder="1"/>
    <xf numFmtId="1" fontId="4" fillId="0" borderId="1051" xfId="0" applyNumberFormat="1" applyFont="1" applyBorder="1" applyAlignment="1">
      <alignment horizontal="center" vertical="center" wrapText="1"/>
    </xf>
    <xf numFmtId="1" fontId="4" fillId="0" borderId="996" xfId="0" applyNumberFormat="1" applyFont="1" applyBorder="1" applyAlignment="1">
      <alignment vertical="center" wrapText="1"/>
    </xf>
    <xf numFmtId="1" fontId="4" fillId="7" borderId="987" xfId="0" applyNumberFormat="1" applyFont="1" applyFill="1" applyBorder="1" applyAlignment="1">
      <alignment horizontal="right" wrapText="1"/>
    </xf>
    <xf numFmtId="1" fontId="4" fillId="12" borderId="987" xfId="0" applyNumberFormat="1" applyFont="1" applyFill="1" applyBorder="1"/>
    <xf numFmtId="1" fontId="4" fillId="0" borderId="1052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20" xfId="0" applyNumberFormat="1" applyFont="1" applyBorder="1"/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131" xfId="0" applyNumberFormat="1" applyFont="1" applyBorder="1" applyAlignment="1">
      <alignment horizontal="center" vertical="center" wrapText="1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0" borderId="131" xfId="0" applyNumberFormat="1" applyFont="1" applyBorder="1" applyAlignment="1">
      <alignment horizontal="center" vertical="center"/>
    </xf>
    <xf numFmtId="1" fontId="4" fillId="0" borderId="110" xfId="0" applyNumberFormat="1" applyFont="1" applyBorder="1" applyAlignment="1">
      <alignment horizontal="center" vertical="center"/>
    </xf>
    <xf numFmtId="1" fontId="4" fillId="0" borderId="774" xfId="0" applyNumberFormat="1" applyFont="1" applyBorder="1" applyAlignment="1">
      <alignment horizontal="center" vertical="center"/>
    </xf>
    <xf numFmtId="1" fontId="4" fillId="0" borderId="993" xfId="0" applyNumberFormat="1" applyFont="1" applyBorder="1" applyAlignment="1">
      <alignment horizontal="center" vertical="center" wrapText="1"/>
    </xf>
    <xf numFmtId="1" fontId="4" fillId="0" borderId="1068" xfId="0" applyNumberFormat="1" applyFont="1" applyBorder="1" applyAlignment="1">
      <alignment horizontal="center" vertical="center" wrapText="1"/>
    </xf>
    <xf numFmtId="1" fontId="4" fillId="0" borderId="1068" xfId="0" applyNumberFormat="1" applyFont="1" applyBorder="1" applyAlignment="1">
      <alignment horizontal="center" vertical="center"/>
    </xf>
    <xf numFmtId="1" fontId="4" fillId="7" borderId="1072" xfId="0" applyNumberFormat="1" applyFont="1" applyFill="1" applyBorder="1"/>
    <xf numFmtId="1" fontId="3" fillId="3" borderId="1082" xfId="0" applyNumberFormat="1" applyFont="1" applyFill="1" applyBorder="1"/>
    <xf numFmtId="1" fontId="4" fillId="0" borderId="1068" xfId="0" applyNumberFormat="1" applyFont="1" applyBorder="1"/>
    <xf numFmtId="1" fontId="4" fillId="0" borderId="1073" xfId="0" applyNumberFormat="1" applyFont="1" applyBorder="1"/>
    <xf numFmtId="1" fontId="4" fillId="0" borderId="1085" xfId="0" applyNumberFormat="1" applyFont="1" applyBorder="1" applyAlignment="1">
      <alignment horizontal="center" vertical="center" wrapText="1"/>
    </xf>
    <xf numFmtId="1" fontId="4" fillId="0" borderId="1086" xfId="0" applyNumberFormat="1" applyFont="1" applyBorder="1" applyAlignment="1">
      <alignment horizontal="center" vertical="center" wrapText="1"/>
    </xf>
    <xf numFmtId="1" fontId="4" fillId="4" borderId="1087" xfId="0" applyNumberFormat="1" applyFont="1" applyFill="1" applyBorder="1" applyProtection="1">
      <protection locked="0"/>
    </xf>
    <xf numFmtId="1" fontId="4" fillId="4" borderId="1088" xfId="0" applyNumberFormat="1" applyFont="1" applyFill="1" applyBorder="1" applyProtection="1">
      <protection locked="0"/>
    </xf>
    <xf numFmtId="1" fontId="4" fillId="0" borderId="1073" xfId="0" applyNumberFormat="1" applyFont="1" applyBorder="1" applyAlignment="1">
      <alignment horizontal="right"/>
    </xf>
    <xf numFmtId="1" fontId="4" fillId="0" borderId="1089" xfId="0" applyNumberFormat="1" applyFont="1" applyBorder="1" applyAlignment="1">
      <alignment horizontal="center" vertical="center" wrapText="1"/>
    </xf>
    <xf numFmtId="1" fontId="4" fillId="0" borderId="1086" xfId="0" applyNumberFormat="1" applyFont="1" applyBorder="1" applyAlignment="1">
      <alignment horizontal="center" vertical="center"/>
    </xf>
    <xf numFmtId="1" fontId="4" fillId="0" borderId="1072" xfId="0" applyNumberFormat="1" applyFont="1" applyBorder="1" applyAlignment="1">
      <alignment horizontal="center" vertical="center" wrapText="1"/>
    </xf>
    <xf numFmtId="1" fontId="4" fillId="4" borderId="1085" xfId="0" applyNumberFormat="1" applyFont="1" applyFill="1" applyBorder="1" applyProtection="1">
      <protection locked="0"/>
    </xf>
    <xf numFmtId="1" fontId="4" fillId="0" borderId="1085" xfId="0" applyNumberFormat="1" applyFont="1" applyBorder="1"/>
    <xf numFmtId="1" fontId="4" fillId="0" borderId="1086" xfId="0" applyNumberFormat="1" applyFont="1" applyBorder="1"/>
    <xf numFmtId="1" fontId="4" fillId="9" borderId="1073" xfId="0" applyNumberFormat="1" applyFont="1" applyFill="1" applyBorder="1"/>
    <xf numFmtId="1" fontId="4" fillId="9" borderId="1068" xfId="0" applyNumberFormat="1" applyFont="1" applyFill="1" applyBorder="1"/>
    <xf numFmtId="1" fontId="4" fillId="0" borderId="1092" xfId="0" applyNumberFormat="1" applyFont="1" applyBorder="1" applyAlignment="1">
      <alignment horizontal="center" vertical="center" wrapText="1"/>
    </xf>
    <xf numFmtId="1" fontId="4" fillId="0" borderId="1093" xfId="0" applyNumberFormat="1" applyFont="1" applyBorder="1" applyAlignment="1">
      <alignment horizontal="center" vertical="center" wrapText="1"/>
    </xf>
    <xf numFmtId="1" fontId="4" fillId="0" borderId="1098" xfId="0" applyNumberFormat="1" applyFont="1" applyBorder="1" applyAlignment="1">
      <alignment horizontal="center" vertical="center" wrapText="1"/>
    </xf>
    <xf numFmtId="1" fontId="4" fillId="0" borderId="1099" xfId="0" applyNumberFormat="1" applyFont="1" applyBorder="1" applyAlignment="1">
      <alignment horizontal="center" vertical="center" wrapText="1"/>
    </xf>
    <xf numFmtId="1" fontId="4" fillId="0" borderId="1097" xfId="0" applyNumberFormat="1" applyFont="1" applyBorder="1" applyAlignment="1">
      <alignment horizontal="center" vertical="center"/>
    </xf>
    <xf numFmtId="1" fontId="4" fillId="0" borderId="1091" xfId="0" applyNumberFormat="1" applyFont="1" applyBorder="1" applyAlignment="1">
      <alignment horizontal="center" vertical="center" wrapText="1"/>
    </xf>
    <xf numFmtId="1" fontId="4" fillId="0" borderId="1097" xfId="0" applyNumberFormat="1" applyFont="1" applyBorder="1" applyAlignment="1">
      <alignment wrapText="1"/>
    </xf>
    <xf numFmtId="1" fontId="4" fillId="0" borderId="1100" xfId="0" applyNumberFormat="1" applyFont="1" applyBorder="1" applyAlignment="1">
      <alignment wrapText="1"/>
    </xf>
    <xf numFmtId="1" fontId="4" fillId="0" borderId="1095" xfId="0" applyNumberFormat="1" applyFont="1" applyBorder="1" applyAlignment="1">
      <alignment wrapText="1"/>
    </xf>
    <xf numFmtId="1" fontId="4" fillId="9" borderId="1072" xfId="0" applyNumberFormat="1" applyFont="1" applyFill="1" applyBorder="1"/>
    <xf numFmtId="1" fontId="4" fillId="11" borderId="1101" xfId="3" applyNumberFormat="1" applyFont="1" applyBorder="1" applyProtection="1">
      <protection locked="0"/>
    </xf>
    <xf numFmtId="1" fontId="4" fillId="11" borderId="1102" xfId="3" applyNumberFormat="1" applyFont="1" applyBorder="1" applyProtection="1">
      <protection locked="0"/>
    </xf>
    <xf numFmtId="1" fontId="4" fillId="11" borderId="1103" xfId="3" applyNumberFormat="1" applyFont="1" applyBorder="1" applyProtection="1">
      <protection locked="0"/>
    </xf>
    <xf numFmtId="1" fontId="4" fillId="11" borderId="1104" xfId="3" applyNumberFormat="1" applyFont="1" applyBorder="1" applyProtection="1">
      <protection locked="0"/>
    </xf>
    <xf numFmtId="1" fontId="4" fillId="11" borderId="1105" xfId="3" applyNumberFormat="1" applyFont="1" applyBorder="1" applyProtection="1">
      <protection locked="0"/>
    </xf>
    <xf numFmtId="1" fontId="4" fillId="11" borderId="1106" xfId="3" applyNumberFormat="1" applyFont="1" applyBorder="1" applyProtection="1">
      <protection locked="0"/>
    </xf>
    <xf numFmtId="1" fontId="6" fillId="0" borderId="1108" xfId="0" applyNumberFormat="1" applyFont="1" applyBorder="1"/>
    <xf numFmtId="1" fontId="4" fillId="0" borderId="1107" xfId="0" applyNumberFormat="1" applyFont="1" applyBorder="1" applyAlignment="1">
      <alignment wrapText="1"/>
    </xf>
    <xf numFmtId="1" fontId="4" fillId="0" borderId="1097" xfId="0" applyNumberFormat="1" applyFont="1" applyBorder="1"/>
    <xf numFmtId="1" fontId="4" fillId="4" borderId="1100" xfId="0" applyNumberFormat="1" applyFont="1" applyFill="1" applyBorder="1" applyProtection="1">
      <protection locked="0"/>
    </xf>
    <xf numFmtId="1" fontId="4" fillId="4" borderId="1097" xfId="0" applyNumberFormat="1" applyFont="1" applyFill="1" applyBorder="1" applyProtection="1">
      <protection locked="0"/>
    </xf>
    <xf numFmtId="1" fontId="4" fillId="4" borderId="1095" xfId="0" applyNumberFormat="1" applyFont="1" applyFill="1" applyBorder="1" applyProtection="1">
      <protection locked="0"/>
    </xf>
    <xf numFmtId="1" fontId="4" fillId="4" borderId="1096" xfId="0" applyNumberFormat="1" applyFont="1" applyFill="1" applyBorder="1" applyProtection="1">
      <protection locked="0"/>
    </xf>
    <xf numFmtId="1" fontId="4" fillId="4" borderId="1110" xfId="0" applyNumberFormat="1" applyFont="1" applyFill="1" applyBorder="1" applyProtection="1">
      <protection locked="0"/>
    </xf>
    <xf numFmtId="1" fontId="4" fillId="4" borderId="1107" xfId="0" applyNumberFormat="1" applyFont="1" applyFill="1" applyBorder="1" applyProtection="1">
      <protection locked="0"/>
    </xf>
    <xf numFmtId="1" fontId="4" fillId="4" borderId="1111" xfId="0" applyNumberFormat="1" applyFont="1" applyFill="1" applyBorder="1" applyProtection="1">
      <protection locked="0"/>
    </xf>
    <xf numFmtId="1" fontId="4" fillId="0" borderId="1100" xfId="0" applyNumberFormat="1" applyFont="1" applyBorder="1" applyAlignment="1">
      <alignment horizontal="center" vertical="center" wrapText="1"/>
    </xf>
    <xf numFmtId="1" fontId="4" fillId="0" borderId="1107" xfId="0" applyNumberFormat="1" applyFont="1" applyBorder="1" applyAlignment="1">
      <alignment horizontal="center" vertical="center" wrapText="1"/>
    </xf>
    <xf numFmtId="1" fontId="4" fillId="0" borderId="1110" xfId="0" applyNumberFormat="1" applyFont="1" applyBorder="1" applyAlignment="1">
      <alignment horizontal="center" vertical="center"/>
    </xf>
    <xf numFmtId="1" fontId="4" fillId="0" borderId="1097" xfId="0" applyNumberFormat="1" applyFont="1" applyBorder="1" applyAlignment="1">
      <alignment horizontal="center" vertical="center" wrapText="1"/>
    </xf>
    <xf numFmtId="1" fontId="4" fillId="0" borderId="1095" xfId="0" applyNumberFormat="1" applyFont="1" applyBorder="1" applyAlignment="1">
      <alignment horizontal="center" vertical="center" wrapText="1"/>
    </xf>
    <xf numFmtId="1" fontId="8" fillId="4" borderId="1115" xfId="4" applyNumberFormat="1" applyFont="1" applyFill="1" applyBorder="1" applyProtection="1">
      <protection locked="0"/>
    </xf>
    <xf numFmtId="1" fontId="4" fillId="4" borderId="1116" xfId="0" applyNumberFormat="1" applyFont="1" applyFill="1" applyBorder="1" applyProtection="1">
      <protection locked="0"/>
    </xf>
    <xf numFmtId="1" fontId="4" fillId="0" borderId="1110" xfId="0" applyNumberFormat="1" applyFont="1" applyBorder="1" applyAlignment="1">
      <alignment horizontal="right" wrapText="1"/>
    </xf>
    <xf numFmtId="1" fontId="4" fillId="0" borderId="1107" xfId="0" applyNumberFormat="1" applyFont="1" applyBorder="1" applyAlignment="1">
      <alignment horizontal="right"/>
    </xf>
    <xf numFmtId="1" fontId="4" fillId="0" borderId="1109" xfId="0" applyNumberFormat="1" applyFont="1" applyBorder="1" applyAlignment="1">
      <alignment horizontal="center" vertical="center" wrapText="1"/>
    </xf>
    <xf numFmtId="1" fontId="4" fillId="0" borderId="1117" xfId="0" applyNumberFormat="1" applyFont="1" applyBorder="1" applyAlignment="1">
      <alignment horizontal="center" vertical="center" wrapText="1"/>
    </xf>
    <xf numFmtId="1" fontId="4" fillId="0" borderId="1096" xfId="0" applyNumberFormat="1" applyFont="1" applyBorder="1" applyAlignment="1">
      <alignment horizontal="center" vertical="center" wrapText="1"/>
    </xf>
    <xf numFmtId="1" fontId="4" fillId="0" borderId="1118" xfId="0" applyNumberFormat="1" applyFont="1" applyBorder="1"/>
    <xf numFmtId="1" fontId="4" fillId="4" borderId="1119" xfId="0" applyNumberFormat="1" applyFont="1" applyFill="1" applyBorder="1" applyProtection="1">
      <protection locked="0"/>
    </xf>
    <xf numFmtId="1" fontId="4" fillId="4" borderId="1120" xfId="0" applyNumberFormat="1" applyFont="1" applyFill="1" applyBorder="1" applyProtection="1">
      <protection locked="0"/>
    </xf>
    <xf numFmtId="1" fontId="4" fillId="4" borderId="1121" xfId="0" applyNumberFormat="1" applyFont="1" applyFill="1" applyBorder="1" applyProtection="1">
      <protection locked="0"/>
    </xf>
    <xf numFmtId="1" fontId="4" fillId="4" borderId="1122" xfId="0" applyNumberFormat="1" applyFont="1" applyFill="1" applyBorder="1" applyProtection="1">
      <protection locked="0"/>
    </xf>
    <xf numFmtId="1" fontId="4" fillId="0" borderId="1112" xfId="0" applyNumberFormat="1" applyFont="1" applyBorder="1" applyAlignment="1">
      <alignment horizontal="center" vertical="center" wrapText="1"/>
    </xf>
    <xf numFmtId="1" fontId="4" fillId="8" borderId="1119" xfId="0" applyNumberFormat="1" applyFont="1" applyFill="1" applyBorder="1" applyAlignment="1">
      <alignment horizontal="right" wrapText="1"/>
    </xf>
    <xf numFmtId="1" fontId="4" fillId="4" borderId="1118" xfId="0" applyNumberFormat="1" applyFont="1" applyFill="1" applyBorder="1" applyProtection="1">
      <protection locked="0"/>
    </xf>
    <xf numFmtId="1" fontId="4" fillId="0" borderId="1097" xfId="0" applyNumberFormat="1" applyFont="1" applyBorder="1" applyAlignment="1">
      <alignment horizontal="right"/>
    </xf>
    <xf numFmtId="1" fontId="4" fillId="0" borderId="1091" xfId="0" applyNumberFormat="1" applyFont="1" applyBorder="1"/>
    <xf numFmtId="1" fontId="4" fillId="0" borderId="1094" xfId="0" applyNumberFormat="1" applyFont="1" applyBorder="1"/>
    <xf numFmtId="1" fontId="4" fillId="3" borderId="1118" xfId="0" applyNumberFormat="1" applyFont="1" applyFill="1" applyBorder="1"/>
    <xf numFmtId="1" fontId="4" fillId="4" borderId="1123" xfId="0" applyNumberFormat="1" applyFont="1" applyFill="1" applyBorder="1" applyProtection="1">
      <protection locked="0"/>
    </xf>
    <xf numFmtId="1" fontId="4" fillId="0" borderId="1094" xfId="0" applyNumberFormat="1" applyFont="1" applyBorder="1" applyAlignment="1">
      <alignment horizontal="center" vertical="center" wrapText="1"/>
    </xf>
    <xf numFmtId="1" fontId="4" fillId="0" borderId="163" xfId="0" applyNumberFormat="1" applyFont="1" applyBorder="1" applyAlignment="1">
      <alignment horizontal="center" vertical="center" wrapText="1"/>
    </xf>
    <xf numFmtId="0" fontId="4" fillId="8" borderId="139" xfId="0" applyFont="1" applyFill="1" applyBorder="1" applyAlignment="1">
      <alignment horizontal="center" vertical="center" wrapText="1"/>
    </xf>
    <xf numFmtId="0" fontId="4" fillId="8" borderId="110" xfId="0" applyFont="1" applyFill="1" applyBorder="1" applyAlignment="1">
      <alignment horizontal="center" vertical="center" wrapText="1"/>
    </xf>
    <xf numFmtId="0" fontId="4" fillId="8" borderId="100" xfId="0" applyFont="1" applyFill="1" applyBorder="1" applyAlignment="1">
      <alignment horizontal="center" vertical="center" wrapText="1"/>
    </xf>
    <xf numFmtId="1" fontId="4" fillId="0" borderId="131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42" xfId="0" applyNumberFormat="1" applyFont="1" applyBorder="1" applyAlignment="1">
      <alignment horizontal="center" vertical="center" wrapText="1"/>
    </xf>
    <xf numFmtId="1" fontId="4" fillId="0" borderId="139" xfId="0" applyNumberFormat="1" applyFont="1" applyBorder="1" applyAlignment="1">
      <alignment horizontal="center" vertical="center" wrapText="1"/>
    </xf>
    <xf numFmtId="1" fontId="4" fillId="0" borderId="110" xfId="0" applyNumberFormat="1" applyFont="1" applyBorder="1" applyAlignment="1">
      <alignment horizontal="center" vertical="center" wrapText="1"/>
    </xf>
    <xf numFmtId="1" fontId="4" fillId="0" borderId="100" xfId="0" applyNumberFormat="1" applyFont="1" applyBorder="1" applyAlignment="1">
      <alignment horizontal="center" vertical="center" wrapText="1"/>
    </xf>
    <xf numFmtId="1" fontId="4" fillId="0" borderId="148" xfId="0" applyNumberFormat="1" applyFont="1" applyBorder="1" applyAlignment="1">
      <alignment horizontal="center" vertical="center" wrapText="1"/>
    </xf>
    <xf numFmtId="1" fontId="4" fillId="0" borderId="43" xfId="0" applyNumberFormat="1" applyFont="1" applyBorder="1" applyAlignment="1">
      <alignment horizontal="center" vertical="center" wrapText="1"/>
    </xf>
    <xf numFmtId="1" fontId="4" fillId="0" borderId="188" xfId="0" applyNumberFormat="1" applyFont="1" applyBorder="1" applyAlignment="1">
      <alignment horizontal="center" vertical="center" wrapText="1"/>
    </xf>
    <xf numFmtId="1" fontId="4" fillId="0" borderId="148" xfId="0" applyNumberFormat="1" applyFont="1" applyBorder="1" applyAlignment="1">
      <alignment horizontal="center"/>
    </xf>
    <xf numFmtId="1" fontId="4" fillId="0" borderId="43" xfId="0" applyNumberFormat="1" applyFont="1" applyBorder="1" applyAlignment="1">
      <alignment horizontal="center"/>
    </xf>
    <xf numFmtId="1" fontId="4" fillId="0" borderId="149" xfId="0" applyNumberFormat="1" applyFont="1" applyBorder="1" applyAlignment="1">
      <alignment horizontal="center" vertical="center" wrapText="1"/>
    </xf>
    <xf numFmtId="1" fontId="4" fillId="0" borderId="139" xfId="0" applyNumberFormat="1" applyFont="1" applyBorder="1" applyAlignment="1">
      <alignment horizontal="left" vertical="center" wrapText="1"/>
    </xf>
    <xf numFmtId="1" fontId="4" fillId="0" borderId="110" xfId="0" applyNumberFormat="1" applyFont="1" applyBorder="1" applyAlignment="1">
      <alignment horizontal="left" vertical="center" wrapText="1"/>
    </xf>
    <xf numFmtId="1" fontId="4" fillId="0" borderId="100" xfId="0" applyNumberFormat="1" applyFont="1" applyBorder="1" applyAlignment="1">
      <alignment horizontal="left" vertical="center" wrapText="1"/>
    </xf>
    <xf numFmtId="1" fontId="4" fillId="0" borderId="131" xfId="0" applyNumberFormat="1" applyFont="1" applyBorder="1" applyAlignment="1">
      <alignment horizontal="left" vertical="center" wrapText="1"/>
    </xf>
    <xf numFmtId="1" fontId="4" fillId="0" borderId="9" xfId="0" applyNumberFormat="1" applyFont="1" applyBorder="1" applyAlignment="1">
      <alignment horizontal="left" vertical="center" wrapText="1"/>
    </xf>
    <xf numFmtId="1" fontId="4" fillId="0" borderId="42" xfId="0" applyNumberFormat="1" applyFont="1" applyBorder="1" applyAlignment="1">
      <alignment horizontal="left" vertical="center" wrapText="1"/>
    </xf>
    <xf numFmtId="1" fontId="4" fillId="0" borderId="139" xfId="0" applyNumberFormat="1" applyFont="1" applyBorder="1" applyAlignment="1">
      <alignment horizontal="center" vertical="center"/>
    </xf>
    <xf numFmtId="1" fontId="4" fillId="0" borderId="110" xfId="0" applyNumberFormat="1" applyFont="1" applyBorder="1" applyAlignment="1">
      <alignment horizontal="center" vertical="center"/>
    </xf>
    <xf numFmtId="1" fontId="4" fillId="0" borderId="100" xfId="0" applyNumberFormat="1" applyFont="1" applyBorder="1" applyAlignment="1">
      <alignment horizontal="center" vertical="center"/>
    </xf>
    <xf numFmtId="1" fontId="4" fillId="0" borderId="130" xfId="0" applyNumberFormat="1" applyFont="1" applyBorder="1" applyAlignment="1">
      <alignment horizontal="center" vertical="center" wrapText="1"/>
    </xf>
    <xf numFmtId="1" fontId="4" fillId="0" borderId="173" xfId="0" applyNumberFormat="1" applyFont="1" applyBorder="1" applyAlignment="1">
      <alignment horizontal="center" vertical="center" wrapText="1"/>
    </xf>
    <xf numFmtId="1" fontId="4" fillId="0" borderId="99" xfId="0" applyNumberFormat="1" applyFont="1" applyBorder="1" applyAlignment="1">
      <alignment horizontal="center" vertical="center" wrapText="1"/>
    </xf>
    <xf numFmtId="1" fontId="4" fillId="0" borderId="81" xfId="0" applyNumberFormat="1" applyFont="1" applyBorder="1" applyAlignment="1">
      <alignment horizontal="center" vertical="center" wrapText="1"/>
    </xf>
    <xf numFmtId="1" fontId="4" fillId="0" borderId="148" xfId="0" applyNumberFormat="1" applyFont="1" applyBorder="1" applyAlignment="1" applyProtection="1">
      <alignment horizontal="center" vertical="center" wrapText="1"/>
      <protection locked="0"/>
    </xf>
    <xf numFmtId="1" fontId="4" fillId="0" borderId="188" xfId="0" applyNumberFormat="1" applyFont="1" applyBorder="1" applyAlignment="1" applyProtection="1">
      <alignment horizontal="center" vertical="center" wrapText="1"/>
      <protection locked="0"/>
    </xf>
    <xf numFmtId="1" fontId="4" fillId="0" borderId="149" xfId="0" applyNumberFormat="1" applyFont="1" applyBorder="1" applyAlignment="1" applyProtection="1">
      <alignment horizontal="center" vertical="center" wrapText="1"/>
      <protection locked="0"/>
    </xf>
    <xf numFmtId="1" fontId="4" fillId="0" borderId="163" xfId="0" applyNumberFormat="1" applyFont="1" applyBorder="1" applyAlignment="1">
      <alignment horizontal="center" vertical="center"/>
    </xf>
    <xf numFmtId="1" fontId="4" fillId="0" borderId="113" xfId="0" applyNumberFormat="1" applyFont="1" applyBorder="1" applyAlignment="1">
      <alignment horizontal="center" vertical="center" wrapText="1"/>
    </xf>
    <xf numFmtId="1" fontId="4" fillId="0" borderId="126" xfId="0" applyNumberFormat="1" applyFont="1" applyBorder="1" applyAlignment="1">
      <alignment horizontal="center" vertical="center" wrapText="1"/>
    </xf>
    <xf numFmtId="1" fontId="4" fillId="0" borderId="210" xfId="0" applyNumberFormat="1" applyFont="1" applyBorder="1" applyAlignment="1">
      <alignment horizontal="center" vertical="center" wrapText="1"/>
    </xf>
    <xf numFmtId="1" fontId="4" fillId="0" borderId="77" xfId="0" applyNumberFormat="1" applyFont="1" applyBorder="1" applyAlignment="1">
      <alignment horizontal="center" vertical="center" wrapText="1"/>
    </xf>
    <xf numFmtId="1" fontId="4" fillId="0" borderId="211" xfId="0" applyNumberFormat="1" applyFont="1" applyBorder="1" applyAlignment="1">
      <alignment horizontal="center" vertical="center" wrapText="1"/>
    </xf>
    <xf numFmtId="1" fontId="4" fillId="0" borderId="87" xfId="0" applyNumberFormat="1" applyFont="1" applyBorder="1" applyAlignment="1">
      <alignment horizontal="center" vertical="center" wrapText="1"/>
    </xf>
    <xf numFmtId="1" fontId="4" fillId="0" borderId="191" xfId="0" applyNumberFormat="1" applyFont="1" applyBorder="1" applyAlignment="1">
      <alignment horizontal="center" vertical="center" wrapText="1"/>
    </xf>
    <xf numFmtId="1" fontId="4" fillId="0" borderId="64" xfId="0" applyNumberFormat="1" applyFont="1" applyBorder="1" applyAlignment="1">
      <alignment horizontal="center" vertical="center" wrapText="1"/>
    </xf>
    <xf numFmtId="1" fontId="8" fillId="0" borderId="208" xfId="4" applyNumberFormat="1" applyFont="1" applyBorder="1" applyAlignment="1">
      <alignment horizontal="center" vertical="center" wrapText="1"/>
    </xf>
    <xf numFmtId="1" fontId="8" fillId="0" borderId="112" xfId="4" applyNumberFormat="1" applyFont="1" applyBorder="1" applyAlignment="1">
      <alignment horizontal="center" vertical="center" wrapText="1"/>
    </xf>
    <xf numFmtId="1" fontId="8" fillId="0" borderId="59" xfId="4" applyNumberFormat="1" applyFont="1" applyBorder="1" applyAlignment="1">
      <alignment horizontal="center" vertical="center" wrapText="1"/>
    </xf>
    <xf numFmtId="1" fontId="4" fillId="0" borderId="130" xfId="0" applyNumberFormat="1" applyFont="1" applyBorder="1" applyAlignment="1">
      <alignment horizontal="center" vertical="center"/>
    </xf>
    <xf numFmtId="1" fontId="4" fillId="0" borderId="131" xfId="0" applyNumberFormat="1" applyFont="1" applyBorder="1" applyAlignment="1">
      <alignment horizontal="center" vertical="center"/>
    </xf>
    <xf numFmtId="1" fontId="4" fillId="0" borderId="99" xfId="0" applyNumberFormat="1" applyFont="1" applyBorder="1" applyAlignment="1">
      <alignment horizontal="center" vertical="center"/>
    </xf>
    <xf numFmtId="1" fontId="4" fillId="0" borderId="42" xfId="0" applyNumberFormat="1" applyFont="1" applyBorder="1" applyAlignment="1">
      <alignment horizontal="center" vertical="center"/>
    </xf>
    <xf numFmtId="1" fontId="4" fillId="0" borderId="203" xfId="0" applyNumberFormat="1" applyFont="1" applyBorder="1" applyAlignment="1">
      <alignment horizontal="center" vertical="center" wrapText="1"/>
    </xf>
    <xf numFmtId="1" fontId="4" fillId="0" borderId="204" xfId="0" applyNumberFormat="1" applyFont="1" applyBorder="1" applyAlignment="1">
      <alignment horizontal="center" vertical="center" wrapText="1"/>
    </xf>
    <xf numFmtId="1" fontId="4" fillId="0" borderId="205" xfId="0" applyNumberFormat="1" applyFont="1" applyBorder="1" applyAlignment="1">
      <alignment horizontal="center" vertical="center" wrapText="1"/>
    </xf>
    <xf numFmtId="1" fontId="4" fillId="0" borderId="206" xfId="0" applyNumberFormat="1" applyFont="1" applyBorder="1" applyAlignment="1">
      <alignment horizontal="center" vertical="center" wrapText="1"/>
    </xf>
    <xf numFmtId="1" fontId="4" fillId="0" borderId="207" xfId="0" applyNumberFormat="1" applyFont="1" applyBorder="1" applyAlignment="1">
      <alignment horizontal="center" vertical="center" wrapText="1"/>
    </xf>
    <xf numFmtId="1" fontId="15" fillId="0" borderId="208" xfId="4" applyNumberFormat="1" applyFont="1" applyBorder="1" applyAlignment="1">
      <alignment horizontal="center" vertical="center" wrapText="1"/>
    </xf>
    <xf numFmtId="1" fontId="15" fillId="0" borderId="112" xfId="4" applyNumberFormat="1" applyFont="1" applyBorder="1" applyAlignment="1">
      <alignment horizontal="center" vertical="center" wrapText="1"/>
    </xf>
    <xf numFmtId="1" fontId="15" fillId="0" borderId="59" xfId="4" applyNumberFormat="1" applyFont="1" applyBorder="1" applyAlignment="1">
      <alignment horizontal="center" vertical="center" wrapText="1"/>
    </xf>
    <xf numFmtId="0" fontId="15" fillId="0" borderId="139" xfId="0" applyFont="1" applyBorder="1" applyAlignment="1">
      <alignment horizontal="center" vertical="center" wrapText="1"/>
    </xf>
    <xf numFmtId="0" fontId="8" fillId="0" borderId="110" xfId="0" applyFont="1" applyBorder="1" applyAlignment="1">
      <alignment horizontal="center" vertical="center" wrapText="1"/>
    </xf>
    <xf numFmtId="0" fontId="8" fillId="0" borderId="100" xfId="0" applyFont="1" applyBorder="1" applyAlignment="1">
      <alignment horizontal="center" vertical="center" wrapText="1"/>
    </xf>
    <xf numFmtId="1" fontId="4" fillId="0" borderId="163" xfId="0" applyNumberFormat="1" applyFont="1" applyBorder="1"/>
    <xf numFmtId="1" fontId="4" fillId="0" borderId="172" xfId="0" applyNumberFormat="1" applyFont="1" applyBorder="1" applyAlignment="1">
      <alignment horizontal="center" vertical="center" wrapText="1"/>
    </xf>
    <xf numFmtId="1" fontId="4" fillId="0" borderId="148" xfId="0" applyNumberFormat="1" applyFont="1" applyBorder="1" applyAlignment="1">
      <alignment horizontal="center" vertical="center"/>
    </xf>
    <xf numFmtId="1" fontId="4" fillId="0" borderId="43" xfId="0" applyNumberFormat="1" applyFont="1" applyBorder="1" applyAlignment="1">
      <alignment horizontal="center" vertical="center"/>
    </xf>
    <xf numFmtId="1" fontId="4" fillId="0" borderId="73" xfId="0" applyNumberFormat="1" applyFont="1" applyBorder="1" applyAlignment="1">
      <alignment wrapText="1"/>
    </xf>
    <xf numFmtId="1" fontId="4" fillId="0" borderId="50" xfId="0" applyNumberFormat="1" applyFont="1" applyBorder="1" applyAlignment="1">
      <alignment wrapText="1"/>
    </xf>
    <xf numFmtId="1" fontId="4" fillId="8" borderId="28" xfId="0" applyNumberFormat="1" applyFont="1" applyFill="1" applyBorder="1" applyAlignment="1">
      <alignment wrapText="1"/>
    </xf>
    <xf numFmtId="1" fontId="4" fillId="8" borderId="29" xfId="0" applyNumberFormat="1" applyFont="1" applyFill="1" applyBorder="1" applyAlignment="1">
      <alignment wrapText="1"/>
    </xf>
    <xf numFmtId="1" fontId="4" fillId="0" borderId="85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149" xfId="0" applyNumberFormat="1" applyFont="1" applyBorder="1" applyAlignment="1">
      <alignment horizontal="center" vertical="center"/>
    </xf>
    <xf numFmtId="1" fontId="4" fillId="0" borderId="183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wrapText="1"/>
    </xf>
    <xf numFmtId="0" fontId="4" fillId="0" borderId="43" xfId="0" applyFont="1" applyBorder="1" applyAlignment="1">
      <alignment wrapText="1"/>
    </xf>
    <xf numFmtId="1" fontId="4" fillId="0" borderId="163" xfId="0" applyNumberFormat="1" applyFont="1" applyBorder="1" applyAlignment="1">
      <alignment wrapText="1"/>
    </xf>
    <xf numFmtId="1" fontId="4" fillId="0" borderId="173" xfId="0" applyNumberFormat="1" applyFont="1" applyBorder="1" applyAlignment="1">
      <alignment horizontal="center" vertical="center"/>
    </xf>
    <xf numFmtId="1" fontId="4" fillId="0" borderId="81" xfId="0" applyNumberFormat="1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187" xfId="0" applyNumberFormat="1" applyFont="1" applyBorder="1" applyAlignment="1">
      <alignment horizontal="center" vertical="center" wrapText="1"/>
    </xf>
    <xf numFmtId="1" fontId="4" fillId="0" borderId="190" xfId="0" applyNumberFormat="1" applyFont="1" applyBorder="1" applyAlignment="1">
      <alignment horizontal="center" vertical="center" wrapText="1"/>
    </xf>
    <xf numFmtId="1" fontId="4" fillId="0" borderId="186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left" vertical="center"/>
    </xf>
    <xf numFmtId="1" fontId="4" fillId="0" borderId="42" xfId="0" applyNumberFormat="1" applyFont="1" applyBorder="1" applyAlignment="1">
      <alignment horizontal="left" vertical="center"/>
    </xf>
    <xf numFmtId="1" fontId="4" fillId="0" borderId="131" xfId="0" applyNumberFormat="1" applyFont="1" applyBorder="1" applyAlignment="1">
      <alignment horizontal="left" vertical="center"/>
    </xf>
    <xf numFmtId="1" fontId="4" fillId="0" borderId="186" xfId="0" applyNumberFormat="1" applyFont="1" applyBorder="1" applyAlignment="1">
      <alignment horizontal="center" vertical="center"/>
    </xf>
    <xf numFmtId="1" fontId="4" fillId="0" borderId="187" xfId="0" applyNumberFormat="1" applyFont="1" applyBorder="1" applyAlignment="1">
      <alignment horizontal="center" vertical="center"/>
    </xf>
    <xf numFmtId="1" fontId="4" fillId="0" borderId="190" xfId="0" applyNumberFormat="1" applyFont="1" applyBorder="1" applyAlignment="1">
      <alignment horizontal="center" vertical="center"/>
    </xf>
    <xf numFmtId="1" fontId="4" fillId="0" borderId="41" xfId="0" applyNumberFormat="1" applyFont="1" applyBorder="1" applyAlignment="1">
      <alignment horizontal="center" vertical="center" wrapText="1"/>
    </xf>
    <xf numFmtId="1" fontId="4" fillId="0" borderId="139" xfId="0" applyNumberFormat="1" applyFont="1" applyBorder="1" applyAlignment="1" applyProtection="1">
      <alignment horizontal="left" vertical="center" wrapText="1"/>
      <protection hidden="1"/>
    </xf>
    <xf numFmtId="1" fontId="4" fillId="0" borderId="100" xfId="0" applyNumberFormat="1" applyFont="1" applyBorder="1" applyAlignment="1" applyProtection="1">
      <alignment horizontal="left" vertical="center" wrapText="1"/>
      <protection hidden="1"/>
    </xf>
    <xf numFmtId="1" fontId="4" fillId="0" borderId="188" xfId="0" applyNumberFormat="1" applyFont="1" applyBorder="1" applyAlignment="1">
      <alignment horizontal="center" vertical="center"/>
    </xf>
    <xf numFmtId="1" fontId="4" fillId="0" borderId="189" xfId="0" applyNumberFormat="1" applyFont="1" applyBorder="1" applyAlignment="1">
      <alignment horizontal="center" vertical="center"/>
    </xf>
    <xf numFmtId="1" fontId="4" fillId="0" borderId="148" xfId="0" applyNumberFormat="1" applyFont="1" applyBorder="1" applyAlignment="1" applyProtection="1">
      <alignment horizontal="center" vertical="center"/>
      <protection hidden="1"/>
    </xf>
    <xf numFmtId="1" fontId="4" fillId="0" borderId="6" xfId="0" applyNumberFormat="1" applyFont="1" applyBorder="1" applyAlignment="1" applyProtection="1">
      <alignment horizontal="center" vertical="center"/>
      <protection hidden="1"/>
    </xf>
    <xf numFmtId="1" fontId="4" fillId="0" borderId="149" xfId="0" applyNumberFormat="1" applyFont="1" applyBorder="1" applyAlignment="1" applyProtection="1">
      <alignment horizontal="center" vertical="center"/>
      <protection hidden="1"/>
    </xf>
    <xf numFmtId="1" fontId="4" fillId="0" borderId="26" xfId="0" applyNumberFormat="1" applyFont="1" applyBorder="1" applyAlignment="1">
      <alignment horizontal="left" wrapText="1"/>
    </xf>
    <xf numFmtId="1" fontId="4" fillId="0" borderId="27" xfId="0" applyNumberFormat="1" applyFont="1" applyBorder="1" applyAlignment="1">
      <alignment horizontal="left" wrapText="1"/>
    </xf>
    <xf numFmtId="1" fontId="4" fillId="0" borderId="28" xfId="0" applyNumberFormat="1" applyFont="1" applyBorder="1" applyAlignment="1">
      <alignment horizontal="left" wrapText="1"/>
    </xf>
    <xf numFmtId="1" fontId="4" fillId="0" borderId="29" xfId="0" applyNumberFormat="1" applyFont="1" applyBorder="1" applyAlignment="1">
      <alignment horizontal="left" wrapText="1"/>
    </xf>
    <xf numFmtId="1" fontId="4" fillId="0" borderId="28" xfId="0" applyNumberFormat="1" applyFont="1" applyBorder="1" applyAlignment="1">
      <alignment wrapText="1"/>
    </xf>
    <xf numFmtId="1" fontId="4" fillId="0" borderId="29" xfId="0" applyNumberFormat="1" applyFont="1" applyBorder="1" applyAlignment="1">
      <alignment wrapText="1"/>
    </xf>
    <xf numFmtId="1" fontId="4" fillId="0" borderId="139" xfId="0" applyNumberFormat="1" applyFont="1" applyBorder="1" applyAlignment="1" applyProtection="1">
      <alignment horizontal="center" vertical="center"/>
      <protection hidden="1"/>
    </xf>
    <xf numFmtId="1" fontId="4" fillId="0" borderId="110" xfId="0" applyNumberFormat="1" applyFont="1" applyBorder="1" applyAlignment="1" applyProtection="1">
      <alignment horizontal="center" vertical="center"/>
      <protection hidden="1"/>
    </xf>
    <xf numFmtId="1" fontId="4" fillId="0" borderId="100" xfId="0" applyNumberFormat="1" applyFont="1" applyBorder="1" applyAlignment="1" applyProtection="1">
      <alignment horizontal="center" vertical="center"/>
      <protection hidden="1"/>
    </xf>
    <xf numFmtId="1" fontId="4" fillId="0" borderId="139" xfId="0" applyNumberFormat="1" applyFont="1" applyBorder="1" applyAlignment="1" applyProtection="1">
      <alignment horizontal="center" vertical="center" wrapText="1"/>
      <protection hidden="1"/>
    </xf>
    <xf numFmtId="1" fontId="4" fillId="0" borderId="110" xfId="0" applyNumberFormat="1" applyFont="1" applyBorder="1" applyAlignment="1" applyProtection="1">
      <alignment horizontal="center" vertical="center" wrapText="1"/>
      <protection hidden="1"/>
    </xf>
    <xf numFmtId="1" fontId="4" fillId="0" borderId="100" xfId="0" applyNumberFormat="1" applyFont="1" applyBorder="1" applyAlignment="1" applyProtection="1">
      <alignment horizontal="center" vertical="center" wrapText="1"/>
      <protection hidden="1"/>
    </xf>
    <xf numFmtId="1" fontId="8" fillId="0" borderId="139" xfId="0" applyNumberFormat="1" applyFont="1" applyBorder="1" applyAlignment="1">
      <alignment horizontal="left" vertical="center" wrapText="1"/>
    </xf>
    <xf numFmtId="1" fontId="8" fillId="0" borderId="110" xfId="0" applyNumberFormat="1" applyFont="1" applyBorder="1" applyAlignment="1">
      <alignment horizontal="left" vertical="center" wrapText="1"/>
    </xf>
    <xf numFmtId="1" fontId="8" fillId="0" borderId="100" xfId="0" applyNumberFormat="1" applyFont="1" applyBorder="1" applyAlignment="1">
      <alignment horizontal="left" vertical="center" wrapText="1"/>
    </xf>
    <xf numFmtId="1" fontId="8" fillId="0" borderId="179" xfId="0" applyNumberFormat="1" applyFont="1" applyBorder="1" applyAlignment="1">
      <alignment horizontal="left" wrapText="1"/>
    </xf>
    <xf numFmtId="1" fontId="8" fillId="0" borderId="157" xfId="0" applyNumberFormat="1" applyFont="1" applyBorder="1" applyAlignment="1">
      <alignment horizontal="left" wrapText="1"/>
    </xf>
    <xf numFmtId="1" fontId="4" fillId="0" borderId="26" xfId="0" applyNumberFormat="1" applyFont="1" applyBorder="1" applyAlignment="1">
      <alignment horizontal="left" vertical="center" wrapText="1"/>
    </xf>
    <xf numFmtId="1" fontId="4" fillId="0" borderId="27" xfId="0" applyNumberFormat="1" applyFont="1" applyBorder="1" applyAlignment="1">
      <alignment horizontal="left" vertical="center" wrapText="1"/>
    </xf>
    <xf numFmtId="1" fontId="3" fillId="0" borderId="148" xfId="0" applyNumberFormat="1" applyFont="1" applyBorder="1" applyAlignment="1">
      <alignment wrapText="1"/>
    </xf>
    <xf numFmtId="1" fontId="3" fillId="0" borderId="43" xfId="0" applyNumberFormat="1" applyFont="1" applyBorder="1" applyAlignment="1">
      <alignment wrapText="1"/>
    </xf>
    <xf numFmtId="1" fontId="4" fillId="0" borderId="148" xfId="0" applyNumberFormat="1" applyFont="1" applyBorder="1" applyAlignment="1">
      <alignment wrapText="1"/>
    </xf>
    <xf numFmtId="1" fontId="4" fillId="0" borderId="43" xfId="0" applyNumberFormat="1" applyFont="1" applyBorder="1" applyAlignment="1">
      <alignment wrapText="1"/>
    </xf>
    <xf numFmtId="1" fontId="3" fillId="0" borderId="148" xfId="0" applyNumberFormat="1" applyFont="1" applyBorder="1"/>
    <xf numFmtId="1" fontId="3" fillId="0" borderId="43" xfId="0" applyNumberFormat="1" applyFont="1" applyBorder="1"/>
    <xf numFmtId="1" fontId="4" fillId="0" borderId="150" xfId="0" applyNumberFormat="1" applyFont="1" applyBorder="1" applyAlignment="1">
      <alignment horizontal="center" vertical="center" wrapText="1"/>
    </xf>
    <xf numFmtId="1" fontId="4" fillId="0" borderId="157" xfId="0" applyNumberFormat="1" applyFont="1" applyBorder="1" applyAlignment="1">
      <alignment horizontal="center" vertical="center" wrapText="1"/>
    </xf>
    <xf numFmtId="1" fontId="4" fillId="0" borderId="29" xfId="0" applyNumberFormat="1" applyFont="1" applyBorder="1" applyAlignment="1">
      <alignment horizontal="center" vertical="center" wrapText="1"/>
    </xf>
    <xf numFmtId="1" fontId="4" fillId="0" borderId="154" xfId="0" applyNumberFormat="1" applyFont="1" applyBorder="1" applyAlignment="1">
      <alignment horizontal="center" vertical="center" wrapText="1"/>
    </xf>
    <xf numFmtId="1" fontId="4" fillId="0" borderId="30" xfId="0" applyNumberFormat="1" applyFont="1" applyBorder="1" applyAlignment="1">
      <alignment horizontal="center" vertical="center" wrapText="1"/>
    </xf>
    <xf numFmtId="1" fontId="3" fillId="0" borderId="6" xfId="0" applyNumberFormat="1" applyFont="1" applyBorder="1"/>
    <xf numFmtId="1" fontId="4" fillId="0" borderId="169" xfId="0" applyNumberFormat="1" applyFont="1" applyBorder="1" applyAlignment="1">
      <alignment horizontal="center" vertical="center" wrapText="1"/>
    </xf>
    <xf numFmtId="1" fontId="4" fillId="0" borderId="122" xfId="0" applyNumberFormat="1" applyFont="1" applyBorder="1" applyAlignment="1">
      <alignment horizontal="center" vertical="center" wrapText="1"/>
    </xf>
    <xf numFmtId="1" fontId="4" fillId="0" borderId="57" xfId="0" applyNumberFormat="1" applyFont="1" applyBorder="1" applyAlignment="1">
      <alignment horizontal="left" vertical="center" wrapText="1"/>
    </xf>
    <xf numFmtId="1" fontId="4" fillId="0" borderId="163" xfId="0" applyNumberFormat="1" applyFont="1" applyBorder="1" applyAlignment="1">
      <alignment horizontal="center"/>
    </xf>
    <xf numFmtId="1" fontId="4" fillId="0" borderId="100" xfId="0" applyNumberFormat="1" applyFont="1" applyBorder="1" applyAlignment="1">
      <alignment horizontal="center"/>
    </xf>
    <xf numFmtId="1" fontId="4" fillId="0" borderId="60" xfId="0" applyNumberFormat="1" applyFont="1" applyBorder="1" applyAlignment="1">
      <alignment horizontal="center"/>
    </xf>
    <xf numFmtId="1" fontId="4" fillId="0" borderId="107" xfId="0" applyNumberFormat="1" applyFont="1" applyBorder="1" applyAlignment="1">
      <alignment horizontal="left" vertical="center" wrapText="1"/>
    </xf>
    <xf numFmtId="1" fontId="4" fillId="0" borderId="99" xfId="0" applyNumberFormat="1" applyFont="1" applyBorder="1"/>
    <xf numFmtId="1" fontId="4" fillId="0" borderId="42" xfId="0" applyNumberFormat="1" applyFont="1" applyBorder="1"/>
    <xf numFmtId="1" fontId="4" fillId="0" borderId="132" xfId="0" applyNumberFormat="1" applyFont="1" applyBorder="1" applyAlignment="1">
      <alignment horizontal="center" vertical="center" wrapText="1"/>
    </xf>
    <xf numFmtId="1" fontId="4" fillId="0" borderId="133" xfId="0" applyNumberFormat="1" applyFont="1" applyBorder="1" applyAlignment="1">
      <alignment horizontal="center" vertical="center" wrapText="1"/>
    </xf>
    <xf numFmtId="1" fontId="4" fillId="0" borderId="134" xfId="0" applyNumberFormat="1" applyFont="1" applyBorder="1" applyAlignment="1">
      <alignment horizontal="center" vertical="center" wrapText="1"/>
    </xf>
    <xf numFmtId="1" fontId="4" fillId="0" borderId="45" xfId="0" applyNumberFormat="1" applyFont="1" applyBorder="1" applyAlignment="1">
      <alignment horizontal="left" wrapText="1"/>
    </xf>
    <xf numFmtId="1" fontId="4" fillId="0" borderId="46" xfId="0" applyNumberFormat="1" applyFont="1" applyBorder="1" applyAlignment="1">
      <alignment horizontal="left" wrapText="1"/>
    </xf>
    <xf numFmtId="1" fontId="4" fillId="0" borderId="60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135" xfId="0" applyNumberFormat="1" applyFont="1" applyBorder="1" applyAlignment="1">
      <alignment horizontal="center" vertical="center" wrapText="1"/>
    </xf>
    <xf numFmtId="1" fontId="4" fillId="0" borderId="136" xfId="0" applyNumberFormat="1" applyFont="1" applyBorder="1" applyAlignment="1">
      <alignment horizontal="center" vertical="center" wrapText="1"/>
    </xf>
    <xf numFmtId="1" fontId="4" fillId="0" borderId="59" xfId="0" applyNumberFormat="1" applyFont="1" applyBorder="1" applyAlignment="1">
      <alignment horizontal="center" vertical="center" wrapText="1"/>
    </xf>
    <xf numFmtId="1" fontId="4" fillId="0" borderId="123" xfId="0" applyNumberFormat="1" applyFont="1" applyBorder="1" applyAlignment="1">
      <alignment horizontal="center"/>
    </xf>
    <xf numFmtId="1" fontId="4" fillId="0" borderId="61" xfId="0" applyNumberFormat="1" applyFont="1" applyBorder="1" applyAlignment="1">
      <alignment horizontal="center"/>
    </xf>
    <xf numFmtId="1" fontId="4" fillId="0" borderId="3" xfId="0" applyNumberFormat="1" applyFont="1" applyBorder="1" applyAlignment="1">
      <alignment horizontal="center" vertical="center" wrapText="1"/>
    </xf>
    <xf numFmtId="1" fontId="4" fillId="0" borderId="107" xfId="0" applyNumberFormat="1" applyFont="1" applyBorder="1" applyAlignment="1">
      <alignment horizontal="center" vertical="center" wrapText="1"/>
    </xf>
    <xf numFmtId="1" fontId="4" fillId="0" borderId="7" xfId="0" applyNumberFormat="1" applyFont="1" applyBorder="1" applyAlignment="1">
      <alignment horizontal="center" vertical="center" wrapText="1"/>
    </xf>
    <xf numFmtId="1" fontId="4" fillId="0" borderId="109" xfId="0" applyNumberFormat="1" applyFont="1" applyBorder="1" applyAlignment="1">
      <alignment horizontal="center" vertical="center" wrapText="1"/>
    </xf>
    <xf numFmtId="1" fontId="4" fillId="0" borderId="111" xfId="0" applyNumberFormat="1" applyFont="1" applyBorder="1" applyAlignment="1">
      <alignment horizontal="center" vertical="center" wrapText="1"/>
    </xf>
    <xf numFmtId="1" fontId="4" fillId="0" borderId="115" xfId="0" applyNumberFormat="1" applyFont="1" applyBorder="1" applyAlignment="1">
      <alignment horizontal="center" vertical="center" wrapText="1"/>
    </xf>
    <xf numFmtId="1" fontId="4" fillId="0" borderId="5" xfId="0" applyNumberFormat="1" applyFont="1" applyBorder="1"/>
    <xf numFmtId="1" fontId="4" fillId="0" borderId="43" xfId="0" applyNumberFormat="1" applyFont="1" applyBorder="1"/>
    <xf numFmtId="1" fontId="4" fillId="0" borderId="106" xfId="0" applyNumberFormat="1" applyFont="1" applyBorder="1" applyAlignment="1">
      <alignment horizontal="center" vertical="center" wrapText="1"/>
    </xf>
    <xf numFmtId="1" fontId="4" fillId="0" borderId="83" xfId="0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" fontId="4" fillId="0" borderId="108" xfId="0" applyNumberFormat="1" applyFont="1" applyBorder="1" applyAlignment="1">
      <alignment horizontal="center"/>
    </xf>
    <xf numFmtId="1" fontId="4" fillId="0" borderId="6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1" fontId="4" fillId="0" borderId="112" xfId="0" applyNumberFormat="1" applyFont="1" applyBorder="1" applyAlignment="1">
      <alignment horizontal="center" vertical="center" wrapText="1"/>
    </xf>
    <xf numFmtId="1" fontId="4" fillId="0" borderId="4" xfId="0" applyNumberFormat="1" applyFont="1" applyBorder="1" applyAlignment="1">
      <alignment horizontal="left" vertical="center" wrapText="1"/>
    </xf>
    <xf numFmtId="1" fontId="4" fillId="0" borderId="60" xfId="0" applyNumberFormat="1" applyFont="1" applyBorder="1" applyAlignment="1">
      <alignment horizontal="left" vertical="center" wrapText="1"/>
    </xf>
    <xf numFmtId="1" fontId="4" fillId="0" borderId="4" xfId="0" applyNumberFormat="1" applyFont="1" applyBorder="1" applyAlignment="1">
      <alignment horizontal="center" vertical="center" wrapText="1"/>
    </xf>
    <xf numFmtId="1" fontId="4" fillId="0" borderId="57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wrapText="1"/>
    </xf>
    <xf numFmtId="1" fontId="4" fillId="0" borderId="45" xfId="0" applyNumberFormat="1" applyFont="1" applyBorder="1" applyAlignment="1">
      <alignment wrapText="1"/>
    </xf>
    <xf numFmtId="1" fontId="4" fillId="0" borderId="46" xfId="0" applyNumberFormat="1" applyFont="1" applyBorder="1" applyAlignment="1">
      <alignment wrapText="1"/>
    </xf>
    <xf numFmtId="1" fontId="4" fillId="0" borderId="26" xfId="0" applyNumberFormat="1" applyFont="1" applyBorder="1" applyAlignment="1">
      <alignment wrapText="1"/>
    </xf>
    <xf numFmtId="1" fontId="4" fillId="0" borderId="27" xfId="0" applyNumberFormat="1" applyFont="1" applyBorder="1" applyAlignment="1">
      <alignment wrapText="1"/>
    </xf>
    <xf numFmtId="1" fontId="4" fillId="0" borderId="2" xfId="0" applyNumberFormat="1" applyFont="1" applyBorder="1" applyAlignment="1">
      <alignment horizontal="center" vertical="center" wrapText="1"/>
    </xf>
    <xf numFmtId="1" fontId="4" fillId="0" borderId="76" xfId="0" applyNumberFormat="1" applyFont="1" applyBorder="1" applyAlignment="1">
      <alignment horizontal="center" vertical="center" wrapText="1"/>
    </xf>
    <xf numFmtId="1" fontId="4" fillId="0" borderId="60" xfId="0" applyNumberFormat="1" applyFont="1" applyBorder="1" applyAlignment="1">
      <alignment horizontal="center" vertical="center" wrapText="1"/>
    </xf>
    <xf numFmtId="1" fontId="4" fillId="0" borderId="61" xfId="0" applyNumberFormat="1" applyFont="1" applyBorder="1" applyAlignment="1">
      <alignment horizontal="center" vertical="center" wrapText="1"/>
    </xf>
    <xf numFmtId="1" fontId="4" fillId="8" borderId="43" xfId="0" applyNumberFormat="1" applyFont="1" applyFill="1" applyBorder="1" applyAlignment="1">
      <alignment horizontal="center" vertical="center" wrapText="1"/>
    </xf>
    <xf numFmtId="1" fontId="4" fillId="8" borderId="60" xfId="0" applyNumberFormat="1" applyFont="1" applyFill="1" applyBorder="1" applyAlignment="1">
      <alignment horizontal="center" vertical="center" wrapText="1"/>
    </xf>
    <xf numFmtId="1" fontId="4" fillId="8" borderId="61" xfId="0" applyNumberFormat="1" applyFont="1" applyFill="1" applyBorder="1" applyAlignment="1">
      <alignment horizontal="center" vertical="center" wrapText="1"/>
    </xf>
    <xf numFmtId="1" fontId="4" fillId="3" borderId="6" xfId="0" applyNumberFormat="1" applyFont="1" applyFill="1" applyBorder="1" applyAlignment="1">
      <alignment horizontal="center" vertical="center" wrapText="1"/>
    </xf>
    <xf numFmtId="1" fontId="4" fillId="3" borderId="43" xfId="0" applyNumberFormat="1" applyFont="1" applyFill="1" applyBorder="1" applyAlignment="1">
      <alignment horizontal="center" vertical="center" wrapText="1"/>
    </xf>
    <xf numFmtId="1" fontId="8" fillId="0" borderId="83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81" xfId="0" applyNumberFormat="1" applyFont="1" applyBorder="1" applyAlignment="1">
      <alignment horizontal="center" vertical="center" wrapText="1"/>
    </xf>
    <xf numFmtId="1" fontId="8" fillId="0" borderId="84" xfId="0" applyNumberFormat="1" applyFont="1" applyBorder="1" applyAlignment="1">
      <alignment horizontal="center" vertical="center" wrapText="1"/>
    </xf>
    <xf numFmtId="1" fontId="8" fillId="0" borderId="86" xfId="0" applyNumberFormat="1" applyFont="1" applyBorder="1" applyAlignment="1">
      <alignment horizontal="center" vertical="center" wrapText="1"/>
    </xf>
    <xf numFmtId="1" fontId="8" fillId="0" borderId="87" xfId="0" applyNumberFormat="1" applyFont="1" applyBorder="1" applyAlignment="1">
      <alignment horizontal="center" vertical="center" wrapText="1"/>
    </xf>
    <xf numFmtId="1" fontId="4" fillId="8" borderId="5" xfId="0" applyNumberFormat="1" applyFont="1" applyFill="1" applyBorder="1" applyAlignment="1">
      <alignment horizontal="center" vertical="center" wrapText="1"/>
    </xf>
    <xf numFmtId="1" fontId="4" fillId="8" borderId="6" xfId="0" applyNumberFormat="1" applyFont="1" applyFill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43" xfId="0" applyNumberFormat="1" applyFont="1" applyBorder="1" applyAlignment="1">
      <alignment horizontal="center" vertical="center" wrapText="1"/>
    </xf>
    <xf numFmtId="1" fontId="8" fillId="3" borderId="6" xfId="0" applyNumberFormat="1" applyFont="1" applyFill="1" applyBorder="1" applyAlignment="1">
      <alignment horizontal="center" vertical="center" wrapText="1"/>
    </xf>
    <xf numFmtId="1" fontId="8" fillId="3" borderId="43" xfId="0" applyNumberFormat="1" applyFont="1" applyFill="1" applyBorder="1" applyAlignment="1">
      <alignment horizontal="center" vertical="center" wrapText="1"/>
    </xf>
    <xf numFmtId="1" fontId="8" fillId="3" borderId="2" xfId="0" applyNumberFormat="1" applyFont="1" applyFill="1" applyBorder="1" applyAlignment="1">
      <alignment horizontal="center" vertical="center" wrapText="1"/>
    </xf>
    <xf numFmtId="1" fontId="8" fillId="3" borderId="3" xfId="0" applyNumberFormat="1" applyFont="1" applyFill="1" applyBorder="1" applyAlignment="1">
      <alignment horizontal="center" vertical="center" wrapText="1"/>
    </xf>
    <xf numFmtId="1" fontId="8" fillId="3" borderId="76" xfId="0" applyNumberFormat="1" applyFont="1" applyFill="1" applyBorder="1" applyAlignment="1">
      <alignment horizontal="center" vertical="center" wrapText="1"/>
    </xf>
    <xf numFmtId="1" fontId="8" fillId="3" borderId="42" xfId="0" applyNumberFormat="1" applyFont="1" applyFill="1" applyBorder="1" applyAlignment="1">
      <alignment horizontal="center" vertical="center" wrapText="1"/>
    </xf>
    <xf numFmtId="1" fontId="4" fillId="0" borderId="67" xfId="0" applyNumberFormat="1" applyFont="1" applyBorder="1" applyAlignment="1">
      <alignment horizontal="left" vertical="center" wrapText="1"/>
    </xf>
    <xf numFmtId="1" fontId="4" fillId="0" borderId="73" xfId="0" applyNumberFormat="1" applyFont="1" applyBorder="1" applyAlignment="1">
      <alignment horizontal="left"/>
    </xf>
    <xf numFmtId="1" fontId="4" fillId="0" borderId="50" xfId="0" applyNumberFormat="1" applyFont="1" applyBorder="1" applyAlignment="1">
      <alignment horizontal="left"/>
    </xf>
    <xf numFmtId="1" fontId="4" fillId="0" borderId="76" xfId="0" applyNumberFormat="1" applyFont="1" applyBorder="1" applyAlignment="1">
      <alignment horizontal="left"/>
    </xf>
    <xf numFmtId="1" fontId="4" fillId="0" borderId="42" xfId="0" applyNumberFormat="1" applyFont="1" applyBorder="1" applyAlignment="1">
      <alignment horizontal="left"/>
    </xf>
    <xf numFmtId="1" fontId="8" fillId="0" borderId="4" xfId="0" applyNumberFormat="1" applyFont="1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left" vertical="center" wrapText="1"/>
    </xf>
    <xf numFmtId="1" fontId="4" fillId="0" borderId="10" xfId="0" applyNumberFormat="1" applyFont="1" applyBorder="1" applyAlignment="1">
      <alignment horizontal="left" vertical="center" wrapText="1"/>
    </xf>
    <xf numFmtId="1" fontId="4" fillId="0" borderId="6" xfId="0" applyNumberFormat="1" applyFont="1" applyBorder="1" applyAlignment="1" applyProtection="1">
      <alignment wrapText="1"/>
      <protection hidden="1"/>
    </xf>
    <xf numFmtId="1" fontId="4" fillId="0" borderId="43" xfId="0" applyNumberFormat="1" applyFont="1" applyBorder="1" applyAlignment="1" applyProtection="1">
      <alignment wrapText="1"/>
      <protection hidden="1"/>
    </xf>
    <xf numFmtId="1" fontId="4" fillId="0" borderId="60" xfId="0" applyNumberFormat="1" applyFont="1" applyBorder="1"/>
    <xf numFmtId="1" fontId="4" fillId="0" borderId="45" xfId="0" applyNumberFormat="1" applyFont="1" applyBorder="1"/>
    <xf numFmtId="1" fontId="4" fillId="0" borderId="46" xfId="0" applyNumberFormat="1" applyFont="1" applyBorder="1"/>
    <xf numFmtId="1" fontId="4" fillId="0" borderId="28" xfId="0" applyNumberFormat="1" applyFont="1" applyBorder="1"/>
    <xf numFmtId="1" fontId="4" fillId="0" borderId="29" xfId="0" applyNumberFormat="1" applyFont="1" applyBorder="1"/>
    <xf numFmtId="1" fontId="4" fillId="0" borderId="6" xfId="0" applyNumberFormat="1" applyFont="1" applyBorder="1" applyAlignment="1" applyProtection="1">
      <alignment horizontal="left" wrapText="1"/>
      <protection hidden="1"/>
    </xf>
    <xf numFmtId="1" fontId="4" fillId="0" borderId="43" xfId="0" applyNumberFormat="1" applyFont="1" applyBorder="1" applyAlignment="1" applyProtection="1">
      <alignment horizontal="left" wrapText="1"/>
      <protection hidden="1"/>
    </xf>
    <xf numFmtId="1" fontId="4" fillId="0" borderId="8" xfId="0" applyNumberFormat="1" applyFont="1" applyBorder="1" applyAlignment="1">
      <alignment horizontal="center" vertical="center" wrapText="1"/>
    </xf>
    <xf numFmtId="1" fontId="4" fillId="0" borderId="10" xfId="0" applyNumberFormat="1" applyFont="1" applyBorder="1" applyAlignment="1">
      <alignment horizontal="center" vertical="center" wrapText="1"/>
    </xf>
    <xf numFmtId="1" fontId="4" fillId="0" borderId="7" xfId="0" applyNumberFormat="1" applyFont="1" applyBorder="1" applyAlignment="1">
      <alignment horizontal="center" vertical="center"/>
    </xf>
    <xf numFmtId="1" fontId="4" fillId="0" borderId="58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left" wrapText="1"/>
    </xf>
    <xf numFmtId="1" fontId="4" fillId="0" borderId="43" xfId="0" applyNumberFormat="1" applyFont="1" applyBorder="1" applyAlignment="1">
      <alignment horizontal="left" wrapText="1"/>
    </xf>
    <xf numFmtId="1" fontId="4" fillId="0" borderId="14" xfId="0" applyNumberFormat="1" applyFont="1" applyBorder="1"/>
    <xf numFmtId="1" fontId="4" fillId="0" borderId="20" xfId="0" applyNumberFormat="1" applyFont="1" applyBorder="1"/>
    <xf numFmtId="1" fontId="2" fillId="0" borderId="0" xfId="0" applyNumberFormat="1" applyFont="1" applyAlignment="1">
      <alignment horizontal="center" vertical="center" wrapText="1"/>
    </xf>
    <xf numFmtId="1" fontId="4" fillId="0" borderId="38" xfId="0" applyNumberFormat="1" applyFont="1" applyBorder="1" applyAlignment="1">
      <alignment horizontal="center" vertical="center" wrapText="1"/>
    </xf>
    <xf numFmtId="1" fontId="4" fillId="0" borderId="36" xfId="0" applyNumberFormat="1" applyFont="1" applyBorder="1" applyAlignment="1">
      <alignment horizontal="center" vertical="center" wrapText="1"/>
    </xf>
    <xf numFmtId="1" fontId="4" fillId="0" borderId="39" xfId="0" applyNumberFormat="1" applyFont="1" applyBorder="1" applyAlignment="1">
      <alignment horizontal="center" vertical="center" wrapText="1"/>
    </xf>
    <xf numFmtId="1" fontId="4" fillId="0" borderId="37" xfId="0" applyNumberFormat="1" applyFont="1" applyBorder="1" applyAlignment="1">
      <alignment horizontal="center" vertical="center" wrapText="1"/>
    </xf>
    <xf numFmtId="1" fontId="4" fillId="0" borderId="40" xfId="0" applyNumberFormat="1" applyFont="1" applyBorder="1" applyAlignment="1">
      <alignment horizontal="center" vertical="center" wrapText="1"/>
    </xf>
    <xf numFmtId="1" fontId="4" fillId="0" borderId="297" xfId="0" applyNumberFormat="1" applyFont="1" applyBorder="1" applyAlignment="1">
      <alignment horizontal="center" vertical="center" wrapText="1"/>
    </xf>
    <xf numFmtId="0" fontId="4" fillId="8" borderId="292" xfId="0" applyFont="1" applyFill="1" applyBorder="1" applyAlignment="1">
      <alignment horizontal="center" vertical="center" wrapText="1"/>
    </xf>
    <xf numFmtId="0" fontId="4" fillId="8" borderId="260" xfId="0" applyFont="1" applyFill="1" applyBorder="1" applyAlignment="1">
      <alignment horizontal="center" vertical="center" wrapText="1"/>
    </xf>
    <xf numFmtId="1" fontId="4" fillId="0" borderId="236" xfId="0" applyNumberFormat="1" applyFont="1" applyBorder="1" applyAlignment="1">
      <alignment horizontal="center" vertical="center" wrapText="1"/>
    </xf>
    <xf numFmtId="1" fontId="4" fillId="0" borderId="292" xfId="0" applyNumberFormat="1" applyFont="1" applyBorder="1" applyAlignment="1">
      <alignment horizontal="center" vertical="center" wrapText="1"/>
    </xf>
    <xf numFmtId="1" fontId="4" fillId="0" borderId="260" xfId="0" applyNumberFormat="1" applyFont="1" applyBorder="1" applyAlignment="1">
      <alignment horizontal="center" vertical="center" wrapText="1"/>
    </xf>
    <xf numFmtId="1" fontId="4" fillId="0" borderId="285" xfId="0" applyNumberFormat="1" applyFont="1" applyBorder="1" applyAlignment="1">
      <alignment horizontal="center" vertical="center" wrapText="1"/>
    </xf>
    <xf numFmtId="1" fontId="4" fillId="0" borderId="287" xfId="0" applyNumberFormat="1" applyFont="1" applyBorder="1" applyAlignment="1">
      <alignment horizontal="center" vertical="center" wrapText="1"/>
    </xf>
    <xf numFmtId="1" fontId="4" fillId="0" borderId="286" xfId="0" applyNumberFormat="1" applyFont="1" applyBorder="1" applyAlignment="1">
      <alignment horizontal="center" vertical="center" wrapText="1"/>
    </xf>
    <xf numFmtId="1" fontId="4" fillId="0" borderId="285" xfId="0" applyNumberFormat="1" applyFont="1" applyBorder="1" applyAlignment="1">
      <alignment horizontal="center"/>
    </xf>
    <xf numFmtId="1" fontId="4" fillId="0" borderId="287" xfId="0" applyNumberFormat="1" applyFont="1" applyBorder="1" applyAlignment="1">
      <alignment horizontal="center"/>
    </xf>
    <xf numFmtId="1" fontId="4" fillId="0" borderId="314" xfId="0" applyNumberFormat="1" applyFont="1" applyBorder="1" applyAlignment="1">
      <alignment horizontal="center" vertical="center" wrapText="1"/>
    </xf>
    <xf numFmtId="1" fontId="4" fillId="0" borderId="316" xfId="0" applyNumberFormat="1" applyFont="1" applyBorder="1" applyAlignment="1">
      <alignment horizontal="center" vertical="center" wrapText="1"/>
    </xf>
    <xf numFmtId="1" fontId="4" fillId="0" borderId="292" xfId="0" applyNumberFormat="1" applyFont="1" applyBorder="1" applyAlignment="1">
      <alignment horizontal="left" vertical="center" wrapText="1"/>
    </xf>
    <xf numFmtId="1" fontId="4" fillId="0" borderId="260" xfId="0" applyNumberFormat="1" applyFont="1" applyBorder="1" applyAlignment="1">
      <alignment horizontal="left" vertical="center" wrapText="1"/>
    </xf>
    <xf numFmtId="1" fontId="4" fillId="0" borderId="236" xfId="0" applyNumberFormat="1" applyFont="1" applyBorder="1" applyAlignment="1">
      <alignment horizontal="left" vertical="center" wrapText="1"/>
    </xf>
    <xf numFmtId="1" fontId="4" fillId="0" borderId="292" xfId="0" applyNumberFormat="1" applyFont="1" applyBorder="1" applyAlignment="1">
      <alignment horizontal="center" vertical="center"/>
    </xf>
    <xf numFmtId="1" fontId="4" fillId="0" borderId="260" xfId="0" applyNumberFormat="1" applyFont="1" applyBorder="1" applyAlignment="1">
      <alignment horizontal="center" vertical="center"/>
    </xf>
    <xf numFmtId="1" fontId="4" fillId="0" borderId="284" xfId="0" applyNumberFormat="1" applyFont="1" applyBorder="1" applyAlignment="1">
      <alignment horizontal="center" vertical="center" wrapText="1"/>
    </xf>
    <xf numFmtId="1" fontId="4" fillId="0" borderId="261" xfId="0" applyNumberFormat="1" applyFont="1" applyBorder="1" applyAlignment="1">
      <alignment horizontal="center" vertical="center" wrapText="1"/>
    </xf>
    <xf numFmtId="1" fontId="4" fillId="0" borderId="227" xfId="0" applyNumberFormat="1" applyFont="1" applyBorder="1" applyAlignment="1">
      <alignment horizontal="center" vertical="center" wrapText="1"/>
    </xf>
    <xf numFmtId="1" fontId="4" fillId="0" borderId="285" xfId="0" applyNumberFormat="1" applyFont="1" applyBorder="1" applyAlignment="1" applyProtection="1">
      <alignment horizontal="center" vertical="center" wrapText="1"/>
      <protection locked="0"/>
    </xf>
    <xf numFmtId="1" fontId="4" fillId="0" borderId="286" xfId="0" applyNumberFormat="1" applyFont="1" applyBorder="1" applyAlignment="1" applyProtection="1">
      <alignment horizontal="center" vertical="center" wrapText="1"/>
      <protection locked="0"/>
    </xf>
    <xf numFmtId="1" fontId="4" fillId="0" borderId="288" xfId="0" applyNumberFormat="1" applyFont="1" applyBorder="1" applyAlignment="1" applyProtection="1">
      <alignment horizontal="center" vertical="center" wrapText="1"/>
      <protection locked="0"/>
    </xf>
    <xf numFmtId="1" fontId="4" fillId="0" borderId="288" xfId="0" applyNumberFormat="1" applyFont="1" applyBorder="1" applyAlignment="1">
      <alignment horizontal="center" vertical="center" wrapText="1"/>
    </xf>
    <xf numFmtId="1" fontId="4" fillId="0" borderId="297" xfId="0" applyNumberFormat="1" applyFont="1" applyBorder="1" applyAlignment="1">
      <alignment horizontal="center" vertical="center"/>
    </xf>
    <xf numFmtId="1" fontId="4" fillId="0" borderId="307" xfId="0" applyNumberFormat="1" applyFont="1" applyBorder="1" applyAlignment="1">
      <alignment horizontal="center" vertical="center" wrapText="1"/>
    </xf>
    <xf numFmtId="1" fontId="4" fillId="0" borderId="318" xfId="0" applyNumberFormat="1" applyFont="1" applyBorder="1" applyAlignment="1">
      <alignment horizontal="center" vertical="center" wrapText="1"/>
    </xf>
    <xf numFmtId="1" fontId="4" fillId="0" borderId="297" xfId="0" applyNumberFormat="1" applyFont="1" applyBorder="1"/>
    <xf numFmtId="1" fontId="4" fillId="0" borderId="319" xfId="0" applyNumberFormat="1" applyFont="1" applyBorder="1" applyAlignment="1">
      <alignment horizontal="center" vertical="center" wrapText="1"/>
    </xf>
    <xf numFmtId="1" fontId="4" fillId="0" borderId="285" xfId="0" applyNumberFormat="1" applyFont="1" applyBorder="1" applyAlignment="1">
      <alignment horizontal="center" vertical="center"/>
    </xf>
    <xf numFmtId="1" fontId="4" fillId="0" borderId="287" xfId="0" applyNumberFormat="1" applyFont="1" applyBorder="1" applyAlignment="1">
      <alignment horizontal="center" vertical="center"/>
    </xf>
    <xf numFmtId="1" fontId="4" fillId="0" borderId="286" xfId="0" applyNumberFormat="1" applyFont="1" applyBorder="1" applyAlignment="1">
      <alignment horizontal="center" vertical="center"/>
    </xf>
    <xf numFmtId="1" fontId="4" fillId="0" borderId="288" xfId="0" applyNumberFormat="1" applyFont="1" applyBorder="1" applyAlignment="1">
      <alignment horizontal="center" vertical="center"/>
    </xf>
    <xf numFmtId="1" fontId="4" fillId="0" borderId="315" xfId="0" applyNumberFormat="1" applyFont="1" applyBorder="1" applyAlignment="1">
      <alignment horizontal="center" vertical="center" wrapText="1"/>
    </xf>
    <xf numFmtId="0" fontId="4" fillId="0" borderId="286" xfId="0" applyFont="1" applyBorder="1" applyAlignment="1">
      <alignment wrapText="1"/>
    </xf>
    <xf numFmtId="0" fontId="4" fillId="0" borderId="287" xfId="0" applyFont="1" applyBorder="1" applyAlignment="1">
      <alignment wrapText="1"/>
    </xf>
    <xf numFmtId="1" fontId="4" fillId="0" borderId="297" xfId="0" applyNumberFormat="1" applyFont="1" applyBorder="1" applyAlignment="1">
      <alignment wrapText="1"/>
    </xf>
    <xf numFmtId="1" fontId="4" fillId="0" borderId="284" xfId="0" applyNumberFormat="1" applyFont="1" applyBorder="1" applyAlignment="1">
      <alignment horizontal="center" vertical="center"/>
    </xf>
    <xf numFmtId="1" fontId="4" fillId="0" borderId="261" xfId="0" applyNumberFormat="1" applyFont="1" applyBorder="1" applyAlignment="1">
      <alignment horizontal="center" vertical="center"/>
    </xf>
    <xf numFmtId="1" fontId="4" fillId="0" borderId="227" xfId="0" applyNumberFormat="1" applyFont="1" applyBorder="1" applyAlignment="1">
      <alignment horizontal="center" vertical="center"/>
    </xf>
    <xf numFmtId="1" fontId="4" fillId="0" borderId="236" xfId="0" applyNumberFormat="1" applyFont="1" applyBorder="1" applyAlignment="1">
      <alignment horizontal="center" vertical="center"/>
    </xf>
    <xf numFmtId="1" fontId="4" fillId="0" borderId="236" xfId="0" applyNumberFormat="1" applyFont="1" applyBorder="1" applyAlignment="1">
      <alignment horizontal="left" vertical="center"/>
    </xf>
    <xf numFmtId="1" fontId="4" fillId="0" borderId="247" xfId="0" applyNumberFormat="1" applyFont="1" applyBorder="1" applyAlignment="1">
      <alignment horizontal="center" vertical="center" wrapText="1"/>
    </xf>
    <xf numFmtId="1" fontId="4" fillId="0" borderId="292" xfId="0" applyNumberFormat="1" applyFont="1" applyBorder="1" applyAlignment="1" applyProtection="1">
      <alignment horizontal="left" vertical="center" wrapText="1"/>
      <protection hidden="1"/>
    </xf>
    <xf numFmtId="1" fontId="4" fillId="0" borderId="285" xfId="0" applyNumberFormat="1" applyFont="1" applyBorder="1" applyAlignment="1" applyProtection="1">
      <alignment horizontal="center" vertical="center"/>
      <protection hidden="1"/>
    </xf>
    <xf numFmtId="1" fontId="4" fillId="0" borderId="286" xfId="0" applyNumberFormat="1" applyFont="1" applyBorder="1" applyAlignment="1" applyProtection="1">
      <alignment horizontal="center" vertical="center"/>
      <protection hidden="1"/>
    </xf>
    <xf numFmtId="1" fontId="4" fillId="0" borderId="288" xfId="0" applyNumberFormat="1" applyFont="1" applyBorder="1" applyAlignment="1" applyProtection="1">
      <alignment horizontal="center" vertical="center"/>
      <protection hidden="1"/>
    </xf>
    <xf numFmtId="1" fontId="4" fillId="0" borderId="292" xfId="0" applyNumberFormat="1" applyFont="1" applyBorder="1" applyAlignment="1" applyProtection="1">
      <alignment horizontal="center" vertical="center"/>
      <protection hidden="1"/>
    </xf>
    <xf numFmtId="1" fontId="4" fillId="0" borderId="292" xfId="0" applyNumberFormat="1" applyFont="1" applyBorder="1" applyAlignment="1" applyProtection="1">
      <alignment horizontal="center" vertical="center" wrapText="1"/>
      <protection hidden="1"/>
    </xf>
    <xf numFmtId="1" fontId="8" fillId="0" borderId="311" xfId="0" applyNumberFormat="1" applyFont="1" applyBorder="1" applyAlignment="1">
      <alignment horizontal="left" wrapText="1"/>
    </xf>
    <xf numFmtId="1" fontId="8" fillId="0" borderId="296" xfId="0" applyNumberFormat="1" applyFont="1" applyBorder="1" applyAlignment="1">
      <alignment horizontal="left" wrapText="1"/>
    </xf>
    <xf numFmtId="1" fontId="3" fillId="0" borderId="285" xfId="0" applyNumberFormat="1" applyFont="1" applyBorder="1" applyAlignment="1">
      <alignment wrapText="1"/>
    </xf>
    <xf numFmtId="1" fontId="3" fillId="0" borderId="287" xfId="0" applyNumberFormat="1" applyFont="1" applyBorder="1" applyAlignment="1">
      <alignment wrapText="1"/>
    </xf>
    <xf numFmtId="1" fontId="4" fillId="0" borderId="285" xfId="0" applyNumberFormat="1" applyFont="1" applyBorder="1" applyAlignment="1">
      <alignment wrapText="1"/>
    </xf>
    <xf numFmtId="1" fontId="4" fillId="0" borderId="287" xfId="0" applyNumberFormat="1" applyFont="1" applyBorder="1" applyAlignment="1">
      <alignment wrapText="1"/>
    </xf>
    <xf numFmtId="1" fontId="3" fillId="0" borderId="285" xfId="0" applyNumberFormat="1" applyFont="1" applyBorder="1"/>
    <xf numFmtId="1" fontId="3" fillId="0" borderId="287" xfId="0" applyNumberFormat="1" applyFont="1" applyBorder="1"/>
    <xf numFmtId="1" fontId="4" fillId="0" borderId="299" xfId="0" applyNumberFormat="1" applyFont="1" applyBorder="1" applyAlignment="1">
      <alignment horizontal="center" vertical="center" wrapText="1"/>
    </xf>
    <xf numFmtId="1" fontId="4" fillId="0" borderId="296" xfId="0" applyNumberFormat="1" applyFont="1" applyBorder="1" applyAlignment="1">
      <alignment horizontal="center" vertical="center" wrapText="1"/>
    </xf>
    <xf numFmtId="1" fontId="4" fillId="0" borderId="293" xfId="0" applyNumberFormat="1" applyFont="1" applyBorder="1" applyAlignment="1">
      <alignment horizontal="center" vertical="center" wrapText="1"/>
    </xf>
    <xf numFmtId="1" fontId="3" fillId="0" borderId="286" xfId="0" applyNumberFormat="1" applyFont="1" applyBorder="1"/>
    <xf numFmtId="1" fontId="4" fillId="0" borderId="278" xfId="0" applyNumberFormat="1" applyFont="1" applyBorder="1" applyAlignment="1">
      <alignment horizontal="center" vertical="center" wrapText="1"/>
    </xf>
    <xf numFmtId="1" fontId="4" fillId="0" borderId="297" xfId="0" applyNumberFormat="1" applyFont="1" applyBorder="1" applyAlignment="1">
      <alignment horizontal="center"/>
    </xf>
    <xf numFmtId="1" fontId="4" fillId="0" borderId="220" xfId="0" applyNumberFormat="1" applyFont="1" applyBorder="1" applyAlignment="1">
      <alignment horizontal="left" vertical="center" wrapText="1"/>
    </xf>
    <xf numFmtId="1" fontId="4" fillId="0" borderId="261" xfId="0" applyNumberFormat="1" applyFont="1" applyBorder="1"/>
    <xf numFmtId="1" fontId="4" fillId="0" borderId="236" xfId="0" applyNumberFormat="1" applyFont="1" applyBorder="1"/>
    <xf numFmtId="1" fontId="4" fillId="0" borderId="249" xfId="0" applyNumberFormat="1" applyFont="1" applyBorder="1" applyAlignment="1">
      <alignment horizontal="left" wrapText="1"/>
    </xf>
    <xf numFmtId="1" fontId="4" fillId="0" borderId="262" xfId="0" applyNumberFormat="1" applyFont="1" applyBorder="1" applyAlignment="1">
      <alignment horizontal="left" wrapText="1"/>
    </xf>
    <xf numFmtId="1" fontId="4" fillId="0" borderId="271" xfId="0" applyNumberFormat="1" applyFont="1" applyBorder="1" applyAlignment="1">
      <alignment horizontal="center" vertical="center"/>
    </xf>
    <xf numFmtId="1" fontId="4" fillId="0" borderId="266" xfId="0" applyNumberFormat="1" applyFont="1" applyBorder="1" applyAlignment="1">
      <alignment horizontal="center" vertical="center" wrapText="1"/>
    </xf>
    <xf numFmtId="1" fontId="4" fillId="0" borderId="223" xfId="0" applyNumberFormat="1" applyFont="1" applyBorder="1" applyAlignment="1">
      <alignment horizontal="center" vertical="center" wrapText="1"/>
    </xf>
    <xf numFmtId="1" fontId="4" fillId="0" borderId="289" xfId="0" applyNumberFormat="1" applyFont="1" applyBorder="1" applyAlignment="1">
      <alignment horizontal="center" vertical="center" wrapText="1"/>
    </xf>
    <xf numFmtId="1" fontId="4" fillId="0" borderId="280" xfId="0" applyNumberFormat="1" applyFont="1" applyBorder="1" applyAlignment="1">
      <alignment horizontal="center"/>
    </xf>
    <xf numFmtId="1" fontId="4" fillId="0" borderId="271" xfId="0" applyNumberFormat="1" applyFont="1" applyBorder="1" applyAlignment="1">
      <alignment horizontal="center"/>
    </xf>
    <xf numFmtId="1" fontId="4" fillId="0" borderId="281" xfId="0" applyNumberFormat="1" applyFont="1" applyBorder="1" applyAlignment="1">
      <alignment horizontal="center"/>
    </xf>
    <xf numFmtId="1" fontId="4" fillId="0" borderId="220" xfId="0" applyNumberFormat="1" applyFont="1" applyBorder="1" applyAlignment="1">
      <alignment horizontal="center" vertical="center" wrapText="1"/>
    </xf>
    <xf numFmtId="1" fontId="4" fillId="0" borderId="268" xfId="0" applyNumberFormat="1" applyFont="1" applyBorder="1" applyAlignment="1">
      <alignment horizontal="center" vertical="center" wrapText="1"/>
    </xf>
    <xf numFmtId="1" fontId="4" fillId="0" borderId="222" xfId="0" applyNumberFormat="1" applyFont="1" applyBorder="1" applyAlignment="1">
      <alignment horizontal="center" vertical="center" wrapText="1"/>
    </xf>
    <xf numFmtId="1" fontId="4" fillId="0" borderId="224" xfId="0" applyNumberFormat="1" applyFont="1" applyBorder="1" applyAlignment="1">
      <alignment horizontal="center" vertical="center" wrapText="1"/>
    </xf>
    <xf numFmtId="1" fontId="4" fillId="0" borderId="266" xfId="0" applyNumberFormat="1" applyFont="1" applyBorder="1"/>
    <xf numFmtId="1" fontId="4" fillId="0" borderId="223" xfId="0" applyNumberFormat="1" applyFont="1" applyBorder="1"/>
    <xf numFmtId="1" fontId="4" fillId="0" borderId="219" xfId="0" applyNumberFormat="1" applyFont="1" applyBorder="1" applyAlignment="1">
      <alignment horizontal="center" vertical="center" wrapText="1"/>
    </xf>
    <xf numFmtId="1" fontId="4" fillId="0" borderId="221" xfId="0" applyNumberFormat="1" applyFont="1" applyBorder="1" applyAlignment="1">
      <alignment horizontal="center" vertical="center" wrapText="1"/>
    </xf>
    <xf numFmtId="1" fontId="4" fillId="0" borderId="272" xfId="0" applyNumberFormat="1" applyFont="1" applyBorder="1" applyAlignment="1">
      <alignment horizontal="center" vertical="center" wrapText="1"/>
    </xf>
    <xf numFmtId="1" fontId="4" fillId="0" borderId="270" xfId="0" applyNumberFormat="1" applyFont="1" applyBorder="1" applyAlignment="1">
      <alignment horizontal="center" vertical="center" wrapText="1"/>
    </xf>
    <xf numFmtId="1" fontId="4" fillId="0" borderId="265" xfId="0" applyNumberFormat="1" applyFont="1" applyBorder="1" applyAlignment="1">
      <alignment horizontal="center" vertical="center" wrapText="1"/>
    </xf>
    <xf numFmtId="1" fontId="4" fillId="0" borderId="269" xfId="0" applyNumberFormat="1" applyFont="1" applyBorder="1" applyAlignment="1">
      <alignment horizontal="center"/>
    </xf>
    <xf numFmtId="1" fontId="4" fillId="0" borderId="267" xfId="0" applyNumberFormat="1" applyFont="1" applyBorder="1" applyAlignment="1">
      <alignment horizontal="center"/>
    </xf>
    <xf numFmtId="1" fontId="4" fillId="0" borderId="268" xfId="0" applyNumberFormat="1" applyFont="1" applyBorder="1" applyAlignment="1">
      <alignment horizontal="center"/>
    </xf>
    <xf numFmtId="1" fontId="4" fillId="0" borderId="273" xfId="0" applyNumberFormat="1" applyFont="1" applyBorder="1" applyAlignment="1">
      <alignment horizontal="center" vertical="center" wrapText="1"/>
    </xf>
    <xf numFmtId="1" fontId="4" fillId="0" borderId="229" xfId="0" applyNumberFormat="1" applyFont="1" applyBorder="1"/>
    <xf numFmtId="1" fontId="4" fillId="0" borderId="231" xfId="0" applyNumberFormat="1" applyFont="1" applyBorder="1" applyAlignment="1">
      <alignment horizontal="left" vertical="center" wrapText="1"/>
    </xf>
    <xf numFmtId="1" fontId="4" fillId="0" borderId="264" xfId="0" applyNumberFormat="1" applyFont="1" applyBorder="1" applyAlignment="1">
      <alignment horizontal="center" vertical="center" wrapText="1"/>
    </xf>
    <xf numFmtId="1" fontId="4" fillId="0" borderId="267" xfId="0" applyNumberFormat="1" applyFont="1" applyBorder="1" applyAlignment="1">
      <alignment horizontal="center" vertical="center" wrapText="1"/>
    </xf>
    <xf numFmtId="1" fontId="4" fillId="0" borderId="229" xfId="0" applyNumberFormat="1" applyFont="1" applyBorder="1" applyAlignment="1">
      <alignment horizontal="center" vertical="center" wrapText="1"/>
    </xf>
    <xf numFmtId="1" fontId="4" fillId="0" borderId="230" xfId="0" applyNumberFormat="1" applyFont="1" applyBorder="1" applyAlignment="1">
      <alignment horizontal="center" vertical="center" wrapText="1"/>
    </xf>
    <xf numFmtId="1" fontId="4" fillId="0" borderId="229" xfId="0" applyNumberFormat="1" applyFont="1" applyBorder="1" applyAlignment="1">
      <alignment horizontal="center" vertical="center"/>
    </xf>
    <xf numFmtId="1" fontId="4" fillId="0" borderId="223" xfId="0" applyNumberFormat="1" applyFont="1" applyBorder="1" applyAlignment="1">
      <alignment horizontal="center" vertical="center"/>
    </xf>
    <xf numFmtId="1" fontId="4" fillId="0" borderId="231" xfId="0" applyNumberFormat="1" applyFont="1" applyBorder="1" applyAlignment="1">
      <alignment horizontal="center" vertical="center"/>
    </xf>
    <xf numFmtId="1" fontId="4" fillId="0" borderId="229" xfId="0" applyNumberFormat="1" applyFont="1" applyBorder="1" applyAlignment="1">
      <alignment wrapText="1"/>
    </xf>
    <xf numFmtId="1" fontId="4" fillId="0" borderId="223" xfId="0" applyNumberFormat="1" applyFont="1" applyBorder="1" applyAlignment="1">
      <alignment wrapText="1"/>
    </xf>
    <xf numFmtId="1" fontId="4" fillId="0" borderId="249" xfId="0" applyNumberFormat="1" applyFont="1" applyBorder="1" applyAlignment="1">
      <alignment wrapText="1"/>
    </xf>
    <xf numFmtId="1" fontId="4" fillId="0" borderId="250" xfId="0" applyNumberFormat="1" applyFont="1" applyBorder="1" applyAlignment="1">
      <alignment wrapText="1"/>
    </xf>
    <xf numFmtId="1" fontId="4" fillId="0" borderId="254" xfId="0" applyNumberFormat="1" applyFont="1" applyBorder="1" applyAlignment="1">
      <alignment horizontal="center" vertical="center" wrapText="1"/>
    </xf>
    <xf numFmtId="1" fontId="4" fillId="0" borderId="231" xfId="0" applyNumberFormat="1" applyFont="1" applyBorder="1" applyAlignment="1">
      <alignment horizontal="center" vertical="center" wrapText="1"/>
    </xf>
    <xf numFmtId="1" fontId="4" fillId="0" borderId="252" xfId="0" applyNumberFormat="1" applyFont="1" applyBorder="1" applyAlignment="1">
      <alignment horizontal="center" vertical="center" wrapText="1"/>
    </xf>
    <xf numFmtId="1" fontId="4" fillId="0" borderId="250" xfId="0" applyNumberFormat="1" applyFont="1" applyBorder="1" applyAlignment="1">
      <alignment horizontal="left" wrapText="1"/>
    </xf>
    <xf numFmtId="1" fontId="4" fillId="8" borderId="223" xfId="0" applyNumberFormat="1" applyFont="1" applyFill="1" applyBorder="1" applyAlignment="1">
      <alignment horizontal="center" vertical="center" wrapText="1"/>
    </xf>
    <xf numFmtId="1" fontId="4" fillId="8" borderId="231" xfId="0" applyNumberFormat="1" applyFont="1" applyFill="1" applyBorder="1" applyAlignment="1">
      <alignment horizontal="center" vertical="center" wrapText="1"/>
    </xf>
    <xf numFmtId="1" fontId="4" fillId="8" borderId="252" xfId="0" applyNumberFormat="1" applyFont="1" applyFill="1" applyBorder="1" applyAlignment="1">
      <alignment horizontal="center" vertical="center" wrapText="1"/>
    </xf>
    <xf numFmtId="1" fontId="4" fillId="3" borderId="221" xfId="0" applyNumberFormat="1" applyFont="1" applyFill="1" applyBorder="1" applyAlignment="1">
      <alignment horizontal="center" vertical="center" wrapText="1"/>
    </xf>
    <xf numFmtId="1" fontId="4" fillId="3" borderId="223" xfId="0" applyNumberFormat="1" applyFont="1" applyFill="1" applyBorder="1" applyAlignment="1">
      <alignment horizontal="center" vertical="center" wrapText="1"/>
    </xf>
    <xf numFmtId="1" fontId="8" fillId="0" borderId="173" xfId="0" applyNumberFormat="1" applyFont="1" applyBorder="1" applyAlignment="1">
      <alignment horizontal="center" vertical="center" wrapText="1"/>
    </xf>
    <xf numFmtId="1" fontId="8" fillId="0" borderId="227" xfId="0" applyNumberFormat="1" applyFont="1" applyBorder="1" applyAlignment="1">
      <alignment horizontal="center" vertical="center" wrapText="1"/>
    </xf>
    <xf numFmtId="1" fontId="8" fillId="0" borderId="232" xfId="0" applyNumberFormat="1" applyFont="1" applyBorder="1" applyAlignment="1">
      <alignment horizontal="center" vertical="center" wrapText="1"/>
    </xf>
    <xf numFmtId="1" fontId="4" fillId="8" borderId="229" xfId="0" applyNumberFormat="1" applyFont="1" applyFill="1" applyBorder="1" applyAlignment="1">
      <alignment horizontal="center" vertical="center" wrapText="1"/>
    </xf>
    <xf numFmtId="1" fontId="4" fillId="8" borderId="221" xfId="0" applyNumberFormat="1" applyFont="1" applyFill="1" applyBorder="1" applyAlignment="1">
      <alignment horizontal="center" vertical="center" wrapText="1"/>
    </xf>
    <xf numFmtId="1" fontId="8" fillId="0" borderId="221" xfId="0" applyNumberFormat="1" applyFont="1" applyBorder="1" applyAlignment="1">
      <alignment horizontal="center" vertical="center" wrapText="1"/>
    </xf>
    <xf numFmtId="1" fontId="8" fillId="0" borderId="223" xfId="0" applyNumberFormat="1" applyFont="1" applyBorder="1" applyAlignment="1">
      <alignment horizontal="center" vertical="center" wrapText="1"/>
    </xf>
    <xf numFmtId="1" fontId="8" fillId="3" borderId="221" xfId="0" applyNumberFormat="1" applyFont="1" applyFill="1" applyBorder="1" applyAlignment="1">
      <alignment horizontal="center" vertical="center" wrapText="1"/>
    </xf>
    <xf numFmtId="1" fontId="8" fillId="3" borderId="223" xfId="0" applyNumberFormat="1" applyFont="1" applyFill="1" applyBorder="1" applyAlignment="1">
      <alignment horizontal="center" vertical="center" wrapText="1"/>
    </xf>
    <xf numFmtId="1" fontId="8" fillId="3" borderId="219" xfId="0" applyNumberFormat="1" applyFont="1" applyFill="1" applyBorder="1" applyAlignment="1">
      <alignment horizontal="center" vertical="center" wrapText="1"/>
    </xf>
    <xf numFmtId="1" fontId="8" fillId="3" borderId="131" xfId="0" applyNumberFormat="1" applyFont="1" applyFill="1" applyBorder="1" applyAlignment="1">
      <alignment horizontal="center" vertical="center" wrapText="1"/>
    </xf>
    <xf numFmtId="1" fontId="8" fillId="3" borderId="254" xfId="0" applyNumberFormat="1" applyFont="1" applyFill="1" applyBorder="1" applyAlignment="1">
      <alignment horizontal="center" vertical="center" wrapText="1"/>
    </xf>
    <xf numFmtId="1" fontId="8" fillId="3" borderId="236" xfId="0" applyNumberFormat="1" applyFont="1" applyFill="1" applyBorder="1" applyAlignment="1">
      <alignment horizontal="center" vertical="center" wrapText="1"/>
    </xf>
    <xf numFmtId="1" fontId="4" fillId="0" borderId="254" xfId="0" applyNumberFormat="1" applyFont="1" applyBorder="1" applyAlignment="1">
      <alignment horizontal="left"/>
    </xf>
    <xf numFmtId="1" fontId="4" fillId="0" borderId="236" xfId="0" applyNumberFormat="1" applyFont="1" applyBorder="1" applyAlignment="1">
      <alignment horizontal="left"/>
    </xf>
    <xf numFmtId="1" fontId="8" fillId="0" borderId="220" xfId="0" applyNumberFormat="1" applyFont="1" applyBorder="1" applyAlignment="1">
      <alignment horizontal="left" vertical="center" wrapText="1"/>
    </xf>
    <xf numFmtId="1" fontId="4" fillId="0" borderId="221" xfId="0" applyNumberFormat="1" applyFont="1" applyBorder="1" applyAlignment="1" applyProtection="1">
      <alignment wrapText="1"/>
      <protection hidden="1"/>
    </xf>
    <xf numFmtId="1" fontId="4" fillId="0" borderId="223" xfId="0" applyNumberFormat="1" applyFont="1" applyBorder="1" applyAlignment="1" applyProtection="1">
      <alignment wrapText="1"/>
      <protection hidden="1"/>
    </xf>
    <xf numFmtId="1" fontId="4" fillId="0" borderId="231" xfId="0" applyNumberFormat="1" applyFont="1" applyBorder="1"/>
    <xf numFmtId="1" fontId="4" fillId="0" borderId="249" xfId="0" applyNumberFormat="1" applyFont="1" applyBorder="1"/>
    <xf numFmtId="1" fontId="4" fillId="0" borderId="250" xfId="0" applyNumberFormat="1" applyFont="1" applyBorder="1"/>
    <xf numFmtId="1" fontId="4" fillId="0" borderId="221" xfId="0" applyNumberFormat="1" applyFont="1" applyBorder="1" applyAlignment="1" applyProtection="1">
      <alignment horizontal="left" wrapText="1"/>
      <protection hidden="1"/>
    </xf>
    <xf numFmtId="1" fontId="4" fillId="0" borderId="223" xfId="0" applyNumberFormat="1" applyFont="1" applyBorder="1" applyAlignment="1" applyProtection="1">
      <alignment horizontal="left" wrapText="1"/>
      <protection hidden="1"/>
    </xf>
    <xf numFmtId="1" fontId="4" fillId="0" borderId="221" xfId="0" applyNumberFormat="1" applyFont="1" applyBorder="1" applyAlignment="1">
      <alignment horizontal="center" vertical="center"/>
    </xf>
    <xf numFmtId="1" fontId="4" fillId="0" borderId="230" xfId="0" applyNumberFormat="1" applyFont="1" applyBorder="1" applyAlignment="1">
      <alignment horizontal="center" vertical="center"/>
    </xf>
    <xf numFmtId="1" fontId="4" fillId="0" borderId="225" xfId="0" applyNumberFormat="1" applyFont="1" applyBorder="1" applyAlignment="1">
      <alignment horizontal="center" vertical="center" wrapText="1"/>
    </xf>
    <xf numFmtId="1" fontId="4" fillId="0" borderId="234" xfId="0" applyNumberFormat="1" applyFont="1" applyBorder="1" applyAlignment="1">
      <alignment horizontal="center" vertical="center" wrapText="1"/>
    </xf>
    <xf numFmtId="1" fontId="4" fillId="0" borderId="229" xfId="0" applyNumberFormat="1" applyFont="1" applyBorder="1" applyAlignment="1">
      <alignment horizontal="left" wrapText="1"/>
    </xf>
    <xf numFmtId="1" fontId="4" fillId="0" borderId="223" xfId="0" applyNumberFormat="1" applyFont="1" applyBorder="1" applyAlignment="1">
      <alignment horizontal="left" wrapText="1"/>
    </xf>
    <xf numFmtId="1" fontId="4" fillId="0" borderId="241" xfId="0" applyNumberFormat="1" applyFont="1" applyBorder="1"/>
    <xf numFmtId="1" fontId="8" fillId="0" borderId="289" xfId="4" applyNumberFormat="1" applyFont="1" applyBorder="1" applyAlignment="1">
      <alignment horizontal="center" vertical="center" wrapText="1"/>
    </xf>
    <xf numFmtId="1" fontId="4" fillId="0" borderId="76" xfId="0" applyNumberFormat="1" applyFont="1" applyBorder="1" applyAlignment="1">
      <alignment horizontal="center" vertical="center"/>
    </xf>
    <xf numFmtId="1" fontId="15" fillId="0" borderId="289" xfId="4" applyNumberFormat="1" applyFont="1" applyBorder="1" applyAlignment="1">
      <alignment horizontal="center" vertical="center" wrapText="1"/>
    </xf>
    <xf numFmtId="0" fontId="15" fillId="0" borderId="292" xfId="0" applyFont="1" applyBorder="1" applyAlignment="1">
      <alignment horizontal="center" vertical="center" wrapText="1"/>
    </xf>
    <xf numFmtId="0" fontId="8" fillId="0" borderId="260" xfId="0" applyFont="1" applyBorder="1" applyAlignment="1">
      <alignment horizontal="center" vertical="center" wrapText="1"/>
    </xf>
    <xf numFmtId="1" fontId="4" fillId="0" borderId="364" xfId="0" applyNumberFormat="1" applyFont="1" applyBorder="1" applyAlignment="1">
      <alignment horizontal="center" vertical="center" wrapText="1"/>
    </xf>
    <xf numFmtId="1" fontId="4" fillId="0" borderId="228" xfId="0" applyNumberFormat="1" applyFont="1" applyBorder="1" applyAlignment="1">
      <alignment horizontal="left" vertical="center"/>
    </xf>
    <xf numFmtId="1" fontId="4" fillId="0" borderId="228" xfId="0" applyNumberFormat="1" applyFont="1" applyBorder="1" applyAlignment="1">
      <alignment horizontal="center" vertical="center" wrapText="1"/>
    </xf>
    <xf numFmtId="1" fontId="4" fillId="0" borderId="338" xfId="0" applyNumberFormat="1" applyFont="1" applyBorder="1" applyAlignment="1">
      <alignment horizontal="center" vertical="center" wrapText="1"/>
    </xf>
    <xf numFmtId="1" fontId="8" fillId="0" borderId="292" xfId="0" applyNumberFormat="1" applyFont="1" applyBorder="1" applyAlignment="1">
      <alignment horizontal="left" vertical="center" wrapText="1"/>
    </xf>
    <xf numFmtId="1" fontId="8" fillId="0" borderId="385" xfId="0" applyNumberFormat="1" applyFont="1" applyBorder="1" applyAlignment="1">
      <alignment horizontal="left" wrapText="1"/>
    </xf>
    <xf numFmtId="1" fontId="8" fillId="0" borderId="375" xfId="0" applyNumberFormat="1" applyFont="1" applyBorder="1" applyAlignment="1">
      <alignment horizontal="left" wrapText="1"/>
    </xf>
    <xf numFmtId="1" fontId="4" fillId="0" borderId="369" xfId="0" applyNumberFormat="1" applyFont="1" applyBorder="1" applyAlignment="1">
      <alignment horizontal="center" vertical="center" wrapText="1"/>
    </xf>
    <xf numFmtId="1" fontId="4" fillId="0" borderId="375" xfId="0" applyNumberFormat="1" applyFont="1" applyBorder="1" applyAlignment="1">
      <alignment horizontal="center" vertical="center" wrapText="1"/>
    </xf>
    <xf numFmtId="1" fontId="4" fillId="0" borderId="372" xfId="0" applyNumberFormat="1" applyFont="1" applyBorder="1" applyAlignment="1">
      <alignment horizontal="center" vertical="center" wrapText="1"/>
    </xf>
    <xf numFmtId="1" fontId="8" fillId="0" borderId="260" xfId="0" applyNumberFormat="1" applyFont="1" applyBorder="1" applyAlignment="1">
      <alignment horizontal="left" vertical="center" wrapText="1"/>
    </xf>
    <xf numFmtId="1" fontId="4" fillId="0" borderId="380" xfId="0" applyNumberFormat="1" applyFont="1" applyBorder="1" applyAlignment="1">
      <alignment horizontal="center" vertical="center" wrapText="1"/>
    </xf>
    <xf numFmtId="1" fontId="4" fillId="0" borderId="354" xfId="0" applyNumberFormat="1" applyFont="1" applyBorder="1" applyAlignment="1">
      <alignment horizontal="center"/>
    </xf>
    <xf numFmtId="1" fontId="4" fillId="0" borderId="228" xfId="0" applyNumberFormat="1" applyFont="1" applyBorder="1"/>
    <xf numFmtId="1" fontId="4" fillId="0" borderId="349" xfId="0" applyNumberFormat="1" applyFont="1" applyBorder="1" applyAlignment="1">
      <alignment horizontal="center" vertical="center" wrapText="1"/>
    </xf>
    <xf numFmtId="1" fontId="4" fillId="0" borderId="334" xfId="0" applyNumberFormat="1" applyFont="1" applyBorder="1" applyAlignment="1">
      <alignment horizontal="left" wrapText="1"/>
    </xf>
    <xf numFmtId="1" fontId="4" fillId="0" borderId="335" xfId="0" applyNumberFormat="1" applyFont="1" applyBorder="1" applyAlignment="1">
      <alignment horizontal="left" wrapText="1"/>
    </xf>
    <xf numFmtId="1" fontId="4" fillId="0" borderId="354" xfId="0" applyNumberFormat="1" applyFont="1" applyBorder="1" applyAlignment="1">
      <alignment horizontal="center" vertical="center"/>
    </xf>
    <xf numFmtId="1" fontId="4" fillId="0" borderId="351" xfId="0" applyNumberFormat="1" applyFont="1" applyBorder="1" applyAlignment="1">
      <alignment horizontal="center" vertical="center" wrapText="1"/>
    </xf>
    <xf numFmtId="1" fontId="4" fillId="0" borderId="363" xfId="0" applyNumberFormat="1" applyFont="1" applyBorder="1" applyAlignment="1">
      <alignment horizontal="center"/>
    </xf>
    <xf numFmtId="1" fontId="4" fillId="0" borderId="364" xfId="0" applyNumberFormat="1" applyFont="1" applyBorder="1" applyAlignment="1">
      <alignment horizontal="center"/>
    </xf>
    <xf numFmtId="1" fontId="4" fillId="0" borderId="349" xfId="0" applyNumberFormat="1" applyFont="1" applyBorder="1"/>
    <xf numFmtId="1" fontId="4" fillId="0" borderId="287" xfId="0" applyNumberFormat="1" applyFont="1" applyBorder="1"/>
    <xf numFmtId="1" fontId="4" fillId="0" borderId="355" xfId="0" applyNumberFormat="1" applyFont="1" applyBorder="1" applyAlignment="1">
      <alignment horizontal="center" vertical="center" wrapText="1"/>
    </xf>
    <xf numFmtId="1" fontId="4" fillId="0" borderId="353" xfId="0" applyNumberFormat="1" applyFont="1" applyBorder="1" applyAlignment="1">
      <alignment horizontal="center" vertical="center" wrapText="1"/>
    </xf>
    <xf numFmtId="1" fontId="4" fillId="0" borderId="348" xfId="0" applyNumberFormat="1" applyFont="1" applyBorder="1" applyAlignment="1">
      <alignment horizontal="center" vertical="center" wrapText="1"/>
    </xf>
    <xf numFmtId="1" fontId="4" fillId="0" borderId="352" xfId="0" applyNumberFormat="1" applyFont="1" applyBorder="1" applyAlignment="1">
      <alignment horizontal="center"/>
    </xf>
    <xf numFmtId="1" fontId="4" fillId="0" borderId="350" xfId="0" applyNumberFormat="1" applyFont="1" applyBorder="1" applyAlignment="1">
      <alignment horizontal="center"/>
    </xf>
    <xf numFmtId="1" fontId="4" fillId="0" borderId="351" xfId="0" applyNumberFormat="1" applyFont="1" applyBorder="1" applyAlignment="1">
      <alignment horizontal="center"/>
    </xf>
    <xf numFmtId="1" fontId="4" fillId="0" borderId="356" xfId="0" applyNumberFormat="1" applyFont="1" applyBorder="1" applyAlignment="1">
      <alignment horizontal="center" vertical="center" wrapText="1"/>
    </xf>
    <xf numFmtId="1" fontId="4" fillId="0" borderId="285" xfId="0" applyNumberFormat="1" applyFont="1" applyBorder="1"/>
    <xf numFmtId="1" fontId="4" fillId="0" borderId="297" xfId="0" applyNumberFormat="1" applyFont="1" applyBorder="1" applyAlignment="1">
      <alignment horizontal="left" vertical="center" wrapText="1"/>
    </xf>
    <xf numFmtId="1" fontId="4" fillId="0" borderId="347" xfId="0" applyNumberFormat="1" applyFont="1" applyBorder="1" applyAlignment="1">
      <alignment horizontal="center" vertical="center" wrapText="1"/>
    </xf>
    <xf numFmtId="1" fontId="4" fillId="0" borderId="350" xfId="0" applyNumberFormat="1" applyFont="1" applyBorder="1" applyAlignment="1">
      <alignment horizontal="center" vertical="center" wrapText="1"/>
    </xf>
    <xf numFmtId="1" fontId="4" fillId="0" borderId="334" xfId="0" applyNumberFormat="1" applyFont="1" applyBorder="1" applyAlignment="1">
      <alignment wrapText="1"/>
    </xf>
    <xf numFmtId="1" fontId="4" fillId="0" borderId="335" xfId="0" applyNumberFormat="1" applyFont="1" applyBorder="1" applyAlignment="1">
      <alignment wrapText="1"/>
    </xf>
    <xf numFmtId="1" fontId="4" fillId="8" borderId="287" xfId="0" applyNumberFormat="1" applyFont="1" applyFill="1" applyBorder="1" applyAlignment="1">
      <alignment horizontal="center" vertical="center" wrapText="1"/>
    </xf>
    <xf numFmtId="1" fontId="4" fillId="8" borderId="297" xfId="0" applyNumberFormat="1" applyFont="1" applyFill="1" applyBorder="1" applyAlignment="1">
      <alignment horizontal="center" vertical="center" wrapText="1"/>
    </xf>
    <xf numFmtId="1" fontId="4" fillId="8" borderId="338" xfId="0" applyNumberFormat="1" applyFont="1" applyFill="1" applyBorder="1" applyAlignment="1">
      <alignment horizontal="center" vertical="center" wrapText="1"/>
    </xf>
    <xf numFmtId="1" fontId="4" fillId="3" borderId="286" xfId="0" applyNumberFormat="1" applyFont="1" applyFill="1" applyBorder="1" applyAlignment="1">
      <alignment horizontal="center" vertical="center" wrapText="1"/>
    </xf>
    <xf numFmtId="1" fontId="4" fillId="3" borderId="287" xfId="0" applyNumberFormat="1" applyFont="1" applyFill="1" applyBorder="1" applyAlignment="1">
      <alignment horizontal="center" vertical="center" wrapText="1"/>
    </xf>
    <xf numFmtId="1" fontId="8" fillId="0" borderId="307" xfId="0" applyNumberFormat="1" applyFont="1" applyBorder="1" applyAlignment="1">
      <alignment horizontal="center" vertical="center" wrapText="1"/>
    </xf>
    <xf numFmtId="1" fontId="4" fillId="8" borderId="285" xfId="0" applyNumberFormat="1" applyFont="1" applyFill="1" applyBorder="1" applyAlignment="1">
      <alignment horizontal="center" vertical="center" wrapText="1"/>
    </xf>
    <xf numFmtId="1" fontId="4" fillId="8" borderId="286" xfId="0" applyNumberFormat="1" applyFont="1" applyFill="1" applyBorder="1" applyAlignment="1">
      <alignment horizontal="center" vertical="center" wrapText="1"/>
    </xf>
    <xf numFmtId="1" fontId="8" fillId="0" borderId="286" xfId="0" applyNumberFormat="1" applyFont="1" applyBorder="1" applyAlignment="1">
      <alignment horizontal="center" vertical="center" wrapText="1"/>
    </xf>
    <xf numFmtId="1" fontId="8" fillId="0" borderId="287" xfId="0" applyNumberFormat="1" applyFont="1" applyBorder="1" applyAlignment="1">
      <alignment horizontal="center" vertical="center" wrapText="1"/>
    </xf>
    <xf numFmtId="1" fontId="8" fillId="3" borderId="286" xfId="0" applyNumberFormat="1" applyFont="1" applyFill="1" applyBorder="1" applyAlignment="1">
      <alignment horizontal="center" vertical="center" wrapText="1"/>
    </xf>
    <xf numFmtId="1" fontId="8" fillId="3" borderId="287" xfId="0" applyNumberFormat="1" applyFont="1" applyFill="1" applyBorder="1" applyAlignment="1">
      <alignment horizontal="center" vertical="center" wrapText="1"/>
    </xf>
    <xf numFmtId="1" fontId="8" fillId="3" borderId="284" xfId="0" applyNumberFormat="1" applyFont="1" applyFill="1" applyBorder="1" applyAlignment="1">
      <alignment horizontal="center" vertical="center" wrapText="1"/>
    </xf>
    <xf numFmtId="1" fontId="8" fillId="3" borderId="261" xfId="0" applyNumberFormat="1" applyFont="1" applyFill="1" applyBorder="1" applyAlignment="1">
      <alignment horizontal="center" vertical="center" wrapText="1"/>
    </xf>
    <xf numFmtId="1" fontId="8" fillId="3" borderId="228" xfId="0" applyNumberFormat="1" applyFont="1" applyFill="1" applyBorder="1" applyAlignment="1">
      <alignment horizontal="center" vertical="center" wrapText="1"/>
    </xf>
    <xf numFmtId="1" fontId="4" fillId="0" borderId="261" xfId="0" applyNumberFormat="1" applyFont="1" applyBorder="1" applyAlignment="1">
      <alignment horizontal="left"/>
    </xf>
    <xf numFmtId="1" fontId="4" fillId="0" borderId="228" xfId="0" applyNumberFormat="1" applyFont="1" applyBorder="1" applyAlignment="1">
      <alignment horizontal="left"/>
    </xf>
    <xf numFmtId="1" fontId="4" fillId="0" borderId="286" xfId="0" applyNumberFormat="1" applyFont="1" applyBorder="1" applyAlignment="1" applyProtection="1">
      <alignment wrapText="1"/>
      <protection hidden="1"/>
    </xf>
    <xf numFmtId="1" fontId="4" fillId="0" borderId="287" xfId="0" applyNumberFormat="1" applyFont="1" applyBorder="1" applyAlignment="1" applyProtection="1">
      <alignment wrapText="1"/>
      <protection hidden="1"/>
    </xf>
    <xf numFmtId="1" fontId="4" fillId="0" borderId="334" xfId="0" applyNumberFormat="1" applyFont="1" applyBorder="1"/>
    <xf numFmtId="1" fontId="4" fillId="0" borderId="335" xfId="0" applyNumberFormat="1" applyFont="1" applyBorder="1"/>
    <xf numFmtId="1" fontId="4" fillId="0" borderId="286" xfId="0" applyNumberFormat="1" applyFont="1" applyBorder="1" applyAlignment="1" applyProtection="1">
      <alignment horizontal="left" wrapText="1"/>
      <protection hidden="1"/>
    </xf>
    <xf numFmtId="1" fontId="4" fillId="0" borderId="287" xfId="0" applyNumberFormat="1" applyFont="1" applyBorder="1" applyAlignment="1" applyProtection="1">
      <alignment horizontal="left" wrapText="1"/>
      <protection hidden="1"/>
    </xf>
    <xf numFmtId="1" fontId="4" fillId="0" borderId="305" xfId="0" applyNumberFormat="1" applyFont="1" applyBorder="1" applyAlignment="1">
      <alignment horizontal="center" vertical="center" wrapText="1"/>
    </xf>
    <xf numFmtId="1" fontId="4" fillId="0" borderId="285" xfId="0" applyNumberFormat="1" applyFont="1" applyBorder="1" applyAlignment="1">
      <alignment horizontal="left" wrapText="1"/>
    </xf>
    <xf numFmtId="1" fontId="4" fillId="0" borderId="287" xfId="0" applyNumberFormat="1" applyFont="1" applyBorder="1" applyAlignment="1">
      <alignment horizontal="left" wrapText="1"/>
    </xf>
    <xf numFmtId="1" fontId="4" fillId="0" borderId="327" xfId="0" applyNumberFormat="1" applyFont="1" applyBorder="1"/>
    <xf numFmtId="1" fontId="4" fillId="0" borderId="333" xfId="0" applyNumberFormat="1" applyFont="1" applyBorder="1" applyAlignment="1">
      <alignment horizontal="center" vertical="center" wrapText="1"/>
    </xf>
    <xf numFmtId="0" fontId="4" fillId="8" borderId="394" xfId="0" applyFont="1" applyFill="1" applyBorder="1" applyAlignment="1">
      <alignment horizontal="center" vertical="center" wrapText="1"/>
    </xf>
    <xf numFmtId="1" fontId="4" fillId="0" borderId="394" xfId="0" applyNumberFormat="1" applyFont="1" applyBorder="1" applyAlignment="1">
      <alignment horizontal="center" vertical="center" wrapText="1"/>
    </xf>
    <xf numFmtId="1" fontId="4" fillId="0" borderId="394" xfId="0" applyNumberFormat="1" applyFont="1" applyBorder="1" applyAlignment="1">
      <alignment horizontal="left" vertical="center" wrapText="1"/>
    </xf>
    <xf numFmtId="1" fontId="4" fillId="0" borderId="394" xfId="0" applyNumberFormat="1" applyFont="1" applyBorder="1" applyAlignment="1">
      <alignment horizontal="center" vertical="center"/>
    </xf>
    <xf numFmtId="0" fontId="8" fillId="0" borderId="394" xfId="0" applyFont="1" applyBorder="1" applyAlignment="1">
      <alignment horizontal="center" vertical="center" wrapText="1"/>
    </xf>
    <xf numFmtId="1" fontId="4" fillId="0" borderId="348" xfId="0" applyNumberFormat="1" applyFont="1" applyBorder="1" applyAlignment="1" applyProtection="1">
      <alignment horizontal="left" vertical="center" wrapText="1"/>
      <protection hidden="1"/>
    </xf>
    <xf numFmtId="1" fontId="4" fillId="0" borderId="394" xfId="0" applyNumberFormat="1" applyFont="1" applyBorder="1" applyAlignment="1" applyProtection="1">
      <alignment horizontal="left" vertical="center" wrapText="1"/>
      <protection hidden="1"/>
    </xf>
    <xf numFmtId="1" fontId="4" fillId="0" borderId="421" xfId="0" applyNumberFormat="1" applyFont="1" applyBorder="1" applyAlignment="1" applyProtection="1">
      <alignment horizontal="center" vertical="center"/>
      <protection hidden="1"/>
    </xf>
    <xf numFmtId="1" fontId="4" fillId="0" borderId="422" xfId="0" applyNumberFormat="1" applyFont="1" applyBorder="1" applyAlignment="1" applyProtection="1">
      <alignment horizontal="center" vertical="center"/>
      <protection hidden="1"/>
    </xf>
    <xf numFmtId="1" fontId="4" fillId="0" borderId="423" xfId="0" applyNumberFormat="1" applyFont="1" applyBorder="1" applyAlignment="1" applyProtection="1">
      <alignment horizontal="center" vertical="center"/>
      <protection hidden="1"/>
    </xf>
    <xf numFmtId="1" fontId="4" fillId="0" borderId="426" xfId="0" applyNumberFormat="1" applyFont="1" applyBorder="1" applyAlignment="1">
      <alignment horizontal="center" vertical="center"/>
    </xf>
    <xf numFmtId="1" fontId="4" fillId="0" borderId="421" xfId="0" applyNumberFormat="1" applyFont="1" applyBorder="1" applyAlignment="1">
      <alignment horizontal="center" vertical="center"/>
    </xf>
    <xf numFmtId="1" fontId="4" fillId="0" borderId="427" xfId="0" applyNumberFormat="1" applyFont="1" applyBorder="1" applyAlignment="1">
      <alignment horizontal="center" vertical="center"/>
    </xf>
    <xf numFmtId="1" fontId="4" fillId="0" borderId="426" xfId="0" applyNumberFormat="1" applyFont="1" applyBorder="1" applyAlignment="1">
      <alignment horizontal="center" vertical="center" wrapText="1"/>
    </xf>
    <xf numFmtId="1" fontId="4" fillId="0" borderId="436" xfId="0" applyNumberFormat="1" applyFont="1" applyBorder="1" applyAlignment="1">
      <alignment horizontal="center" vertical="center" wrapText="1"/>
    </xf>
    <xf numFmtId="1" fontId="4" fillId="0" borderId="348" xfId="0" applyNumberFormat="1" applyFont="1" applyBorder="1" applyAlignment="1">
      <alignment horizontal="left" vertical="center" wrapText="1"/>
    </xf>
    <xf numFmtId="1" fontId="4" fillId="0" borderId="348" xfId="0" applyNumberFormat="1" applyFont="1" applyBorder="1" applyAlignment="1" applyProtection="1">
      <alignment horizontal="center" vertical="center"/>
      <protection hidden="1"/>
    </xf>
    <xf numFmtId="1" fontId="4" fillId="0" borderId="394" xfId="0" applyNumberFormat="1" applyFont="1" applyBorder="1" applyAlignment="1" applyProtection="1">
      <alignment horizontal="center" vertical="center"/>
      <protection hidden="1"/>
    </xf>
    <xf numFmtId="1" fontId="4" fillId="0" borderId="348" xfId="0" applyNumberFormat="1" applyFont="1" applyBorder="1" applyAlignment="1" applyProtection="1">
      <alignment horizontal="center" vertical="center" wrapText="1"/>
      <protection hidden="1"/>
    </xf>
    <xf numFmtId="1" fontId="4" fillId="0" borderId="394" xfId="0" applyNumberFormat="1" applyFont="1" applyBorder="1" applyAlignment="1" applyProtection="1">
      <alignment horizontal="center" vertical="center" wrapText="1"/>
      <protection hidden="1"/>
    </xf>
    <xf numFmtId="1" fontId="8" fillId="0" borderId="348" xfId="0" applyNumberFormat="1" applyFont="1" applyBorder="1" applyAlignment="1">
      <alignment horizontal="left" vertical="center" wrapText="1"/>
    </xf>
    <xf numFmtId="1" fontId="8" fillId="0" borderId="394" xfId="0" applyNumberFormat="1" applyFont="1" applyBorder="1" applyAlignment="1">
      <alignment horizontal="left" vertical="center" wrapText="1"/>
    </xf>
    <xf numFmtId="1" fontId="8" fillId="0" borderId="412" xfId="0" applyNumberFormat="1" applyFont="1" applyBorder="1" applyAlignment="1">
      <alignment horizontal="left" wrapText="1"/>
    </xf>
    <xf numFmtId="1" fontId="8" fillId="0" borderId="408" xfId="0" applyNumberFormat="1" applyFont="1" applyBorder="1" applyAlignment="1">
      <alignment horizontal="left" wrapText="1"/>
    </xf>
    <xf numFmtId="1" fontId="3" fillId="0" borderId="421" xfId="0" applyNumberFormat="1" applyFont="1" applyBorder="1" applyAlignment="1">
      <alignment wrapText="1"/>
    </xf>
    <xf numFmtId="1" fontId="3" fillId="0" borderId="427" xfId="0" applyNumberFormat="1" applyFont="1" applyBorder="1" applyAlignment="1">
      <alignment wrapText="1"/>
    </xf>
    <xf numFmtId="1" fontId="4" fillId="0" borderId="421" xfId="0" applyNumberFormat="1" applyFont="1" applyBorder="1" applyAlignment="1">
      <alignment wrapText="1"/>
    </xf>
    <xf numFmtId="1" fontId="4" fillId="0" borderId="427" xfId="0" applyNumberFormat="1" applyFont="1" applyBorder="1" applyAlignment="1">
      <alignment wrapText="1"/>
    </xf>
    <xf numFmtId="1" fontId="3" fillId="0" borderId="421" xfId="0" applyNumberFormat="1" applyFont="1" applyBorder="1"/>
    <xf numFmtId="1" fontId="3" fillId="0" borderId="427" xfId="0" applyNumberFormat="1" applyFont="1" applyBorder="1"/>
    <xf numFmtId="1" fontId="4" fillId="0" borderId="421" xfId="0" applyNumberFormat="1" applyFont="1" applyBorder="1" applyAlignment="1">
      <alignment horizontal="center" vertical="center" wrapText="1"/>
    </xf>
    <xf numFmtId="1" fontId="4" fillId="0" borderId="424" xfId="0" applyNumberFormat="1" applyFont="1" applyBorder="1" applyAlignment="1">
      <alignment horizontal="center" vertical="center" wrapText="1"/>
    </xf>
    <xf numFmtId="1" fontId="4" fillId="0" borderId="422" xfId="0" applyNumberFormat="1" applyFont="1" applyBorder="1" applyAlignment="1">
      <alignment horizontal="center" vertical="center" wrapText="1"/>
    </xf>
    <xf numFmtId="1" fontId="4" fillId="0" borderId="423" xfId="0" applyNumberFormat="1" applyFont="1" applyBorder="1" applyAlignment="1">
      <alignment horizontal="center" vertical="center" wrapText="1"/>
    </xf>
    <xf numFmtId="1" fontId="4" fillId="0" borderId="408" xfId="0" applyNumberFormat="1" applyFont="1" applyBorder="1" applyAlignment="1">
      <alignment horizontal="center" vertical="center" wrapText="1"/>
    </xf>
    <xf numFmtId="1" fontId="4" fillId="0" borderId="409" xfId="0" applyNumberFormat="1" applyFont="1" applyBorder="1" applyAlignment="1">
      <alignment horizontal="center" vertical="center" wrapText="1"/>
    </xf>
    <xf numFmtId="1" fontId="4" fillId="0" borderId="445" xfId="0" applyNumberFormat="1" applyFont="1" applyBorder="1" applyAlignment="1">
      <alignment horizontal="center" vertical="center" wrapText="1"/>
    </xf>
    <xf numFmtId="1" fontId="4" fillId="0" borderId="402" xfId="0" applyNumberFormat="1" applyFont="1" applyBorder="1" applyAlignment="1">
      <alignment horizontal="center" vertical="center" wrapText="1"/>
    </xf>
    <xf numFmtId="1" fontId="4" fillId="0" borderId="445" xfId="0" applyNumberFormat="1" applyFont="1" applyBorder="1" applyAlignment="1">
      <alignment horizontal="center" vertical="center"/>
    </xf>
    <xf numFmtId="1" fontId="4" fillId="0" borderId="402" xfId="0" applyNumberFormat="1" applyFont="1" applyBorder="1" applyAlignment="1">
      <alignment horizontal="center" vertical="center"/>
    </xf>
    <xf numFmtId="1" fontId="3" fillId="0" borderId="392" xfId="0" applyNumberFormat="1" applyFont="1" applyBorder="1"/>
    <xf numFmtId="1" fontId="3" fillId="0" borderId="402" xfId="0" applyNumberFormat="1" applyFont="1" applyBorder="1"/>
    <xf numFmtId="1" fontId="3" fillId="0" borderId="445" xfId="0" applyNumberFormat="1" applyFont="1" applyBorder="1" applyAlignment="1">
      <alignment wrapText="1"/>
    </xf>
    <xf numFmtId="1" fontId="3" fillId="0" borderId="402" xfId="0" applyNumberFormat="1" applyFont="1" applyBorder="1" applyAlignment="1">
      <alignment wrapText="1"/>
    </xf>
    <xf numFmtId="1" fontId="4" fillId="0" borderId="445" xfId="0" applyNumberFormat="1" applyFont="1" applyBorder="1" applyAlignment="1">
      <alignment wrapText="1"/>
    </xf>
    <xf numFmtId="1" fontId="4" fillId="0" borderId="402" xfId="0" applyNumberFormat="1" applyFont="1" applyBorder="1" applyAlignment="1">
      <alignment wrapText="1"/>
    </xf>
    <xf numFmtId="1" fontId="4" fillId="0" borderId="458" xfId="0" applyNumberFormat="1" applyFont="1" applyBorder="1" applyAlignment="1">
      <alignment horizontal="center" vertical="center" wrapText="1"/>
    </xf>
    <xf numFmtId="1" fontId="4" fillId="0" borderId="461" xfId="0" applyNumberFormat="1" applyFont="1" applyBorder="1" applyAlignment="1">
      <alignment horizontal="center" vertical="center" wrapText="1"/>
    </xf>
    <xf numFmtId="1" fontId="4" fillId="0" borderId="451" xfId="0" applyNumberFormat="1" applyFont="1" applyBorder="1" applyAlignment="1">
      <alignment horizontal="center" vertical="center" wrapText="1"/>
    </xf>
    <xf numFmtId="1" fontId="4" fillId="0" borderId="458" xfId="0" applyNumberFormat="1" applyFont="1" applyBorder="1" applyAlignment="1">
      <alignment horizontal="center" vertical="center"/>
    </xf>
    <xf numFmtId="1" fontId="4" fillId="0" borderId="392" xfId="0" applyNumberFormat="1" applyFont="1" applyBorder="1" applyAlignment="1">
      <alignment horizontal="center" vertical="center" wrapText="1"/>
    </xf>
    <xf numFmtId="1" fontId="4" fillId="0" borderId="446" xfId="0" applyNumberFormat="1" applyFont="1" applyBorder="1" applyAlignment="1">
      <alignment horizontal="center" vertical="center" wrapText="1"/>
    </xf>
    <xf numFmtId="1" fontId="4" fillId="0" borderId="458" xfId="0" applyNumberFormat="1" applyFont="1" applyBorder="1" applyAlignment="1">
      <alignment horizontal="center"/>
    </xf>
    <xf numFmtId="1" fontId="4" fillId="0" borderId="394" xfId="0" applyNumberFormat="1" applyFont="1" applyBorder="1" applyAlignment="1">
      <alignment horizontal="center"/>
    </xf>
    <xf numFmtId="1" fontId="4" fillId="0" borderId="404" xfId="0" applyNumberFormat="1" applyFont="1" applyBorder="1" applyAlignment="1">
      <alignment horizontal="center"/>
    </xf>
    <xf numFmtId="1" fontId="4" fillId="0" borderId="420" xfId="0" applyNumberFormat="1" applyFont="1" applyBorder="1" applyAlignment="1">
      <alignment horizontal="left" vertical="center" wrapText="1"/>
    </xf>
    <xf numFmtId="1" fontId="4" fillId="0" borderId="391" xfId="0" applyNumberFormat="1" applyFont="1" applyBorder="1" applyAlignment="1">
      <alignment horizontal="center" vertical="center" wrapText="1"/>
    </xf>
    <xf numFmtId="1" fontId="4" fillId="0" borderId="447" xfId="0" applyNumberFormat="1" applyFont="1" applyBorder="1" applyAlignment="1">
      <alignment horizontal="center" vertical="center" wrapText="1"/>
    </xf>
    <xf numFmtId="1" fontId="4" fillId="0" borderId="412" xfId="0" applyNumberFormat="1" applyFont="1" applyBorder="1" applyAlignment="1">
      <alignment horizontal="left" wrapText="1"/>
    </xf>
    <xf numFmtId="1" fontId="4" fillId="0" borderId="408" xfId="0" applyNumberFormat="1" applyFont="1" applyBorder="1" applyAlignment="1">
      <alignment horizontal="left" wrapText="1"/>
    </xf>
    <xf numFmtId="1" fontId="4" fillId="0" borderId="427" xfId="0" applyNumberFormat="1" applyFont="1" applyBorder="1" applyAlignment="1">
      <alignment horizontal="center" vertical="center" wrapText="1"/>
    </xf>
    <xf numFmtId="1" fontId="4" fillId="0" borderId="393" xfId="0" applyNumberFormat="1" applyFont="1" applyBorder="1" applyAlignment="1">
      <alignment horizontal="center" vertical="center" wrapText="1"/>
    </xf>
    <xf numFmtId="1" fontId="4" fillId="0" borderId="435" xfId="0" applyNumberFormat="1" applyFont="1" applyBorder="1" applyAlignment="1">
      <alignment horizontal="center"/>
    </xf>
    <xf numFmtId="1" fontId="4" fillId="0" borderId="426" xfId="0" applyNumberFormat="1" applyFont="1" applyBorder="1" applyAlignment="1">
      <alignment horizontal="center"/>
    </xf>
    <xf numFmtId="1" fontId="4" fillId="0" borderId="436" xfId="0" applyNumberFormat="1" applyFont="1" applyBorder="1" applyAlignment="1">
      <alignment horizontal="center"/>
    </xf>
    <xf numFmtId="1" fontId="4" fillId="0" borderId="420" xfId="0" applyNumberFormat="1" applyFont="1" applyBorder="1" applyAlignment="1">
      <alignment horizontal="center" vertical="center" wrapText="1"/>
    </xf>
    <xf numFmtId="1" fontId="4" fillId="0" borderId="425" xfId="0" applyNumberFormat="1" applyFont="1" applyBorder="1" applyAlignment="1">
      <alignment horizontal="center" vertical="center" wrapText="1"/>
    </xf>
    <xf numFmtId="1" fontId="4" fillId="0" borderId="428" xfId="0" applyNumberFormat="1" applyFont="1" applyBorder="1" applyAlignment="1">
      <alignment horizontal="center" vertical="center" wrapText="1"/>
    </xf>
    <xf numFmtId="1" fontId="4" fillId="0" borderId="421" xfId="0" applyNumberFormat="1" applyFont="1" applyBorder="1"/>
    <xf numFmtId="1" fontId="4" fillId="0" borderId="427" xfId="0" applyNumberFormat="1" applyFont="1" applyBorder="1"/>
    <xf numFmtId="1" fontId="4" fillId="0" borderId="419" xfId="0" applyNumberFormat="1" applyFont="1" applyBorder="1" applyAlignment="1">
      <alignment horizontal="center" vertical="center" wrapText="1"/>
    </xf>
    <xf numFmtId="1" fontId="4" fillId="0" borderId="424" xfId="0" applyNumberFormat="1" applyFont="1" applyBorder="1" applyAlignment="1">
      <alignment horizontal="center"/>
    </xf>
    <xf numFmtId="1" fontId="4" fillId="0" borderId="422" xfId="0" applyNumberFormat="1" applyFont="1" applyBorder="1" applyAlignment="1">
      <alignment horizontal="center"/>
    </xf>
    <xf numFmtId="1" fontId="4" fillId="0" borderId="423" xfId="0" applyNumberFormat="1" applyFont="1" applyBorder="1" applyAlignment="1">
      <alignment horizontal="center"/>
    </xf>
    <xf numFmtId="1" fontId="4" fillId="0" borderId="391" xfId="0" applyNumberFormat="1" applyFont="1" applyBorder="1"/>
    <xf numFmtId="1" fontId="4" fillId="0" borderId="402" xfId="0" applyNumberFormat="1" applyFont="1" applyBorder="1"/>
    <xf numFmtId="1" fontId="4" fillId="0" borderId="404" xfId="0" applyNumberFormat="1" applyFont="1" applyBorder="1" applyAlignment="1">
      <alignment horizontal="left" vertical="center" wrapText="1"/>
    </xf>
    <xf numFmtId="1" fontId="4" fillId="0" borderId="391" xfId="0" applyNumberFormat="1" applyFont="1" applyBorder="1" applyAlignment="1">
      <alignment horizontal="center" vertical="center"/>
    </xf>
    <xf numFmtId="1" fontId="4" fillId="0" borderId="404" xfId="0" applyNumberFormat="1" applyFont="1" applyBorder="1" applyAlignment="1">
      <alignment horizontal="center" vertical="center"/>
    </xf>
    <xf numFmtId="1" fontId="4" fillId="0" borderId="391" xfId="0" applyNumberFormat="1" applyFont="1" applyBorder="1" applyAlignment="1">
      <alignment wrapText="1"/>
    </xf>
    <xf numFmtId="1" fontId="4" fillId="0" borderId="412" xfId="0" applyNumberFormat="1" applyFont="1" applyBorder="1" applyAlignment="1">
      <alignment wrapText="1"/>
    </xf>
    <xf numFmtId="1" fontId="4" fillId="0" borderId="408" xfId="0" applyNumberFormat="1" applyFont="1" applyBorder="1" applyAlignment="1">
      <alignment wrapText="1"/>
    </xf>
    <xf numFmtId="1" fontId="4" fillId="0" borderId="404" xfId="0" applyNumberFormat="1" applyFont="1" applyBorder="1" applyAlignment="1">
      <alignment horizontal="center" vertical="center" wrapText="1"/>
    </xf>
    <xf numFmtId="1" fontId="4" fillId="0" borderId="405" xfId="0" applyNumberFormat="1" applyFont="1" applyBorder="1" applyAlignment="1">
      <alignment horizontal="center" vertical="center" wrapText="1"/>
    </xf>
    <xf numFmtId="1" fontId="4" fillId="8" borderId="402" xfId="0" applyNumberFormat="1" applyFont="1" applyFill="1" applyBorder="1" applyAlignment="1">
      <alignment horizontal="center" vertical="center" wrapText="1"/>
    </xf>
    <xf numFmtId="1" fontId="4" fillId="8" borderId="404" xfId="0" applyNumberFormat="1" applyFont="1" applyFill="1" applyBorder="1" applyAlignment="1">
      <alignment horizontal="center" vertical="center" wrapText="1"/>
    </xf>
    <xf numFmtId="1" fontId="4" fillId="8" borderId="405" xfId="0" applyNumberFormat="1" applyFont="1" applyFill="1" applyBorder="1" applyAlignment="1">
      <alignment horizontal="center" vertical="center" wrapText="1"/>
    </xf>
    <xf numFmtId="1" fontId="4" fillId="3" borderId="392" xfId="0" applyNumberFormat="1" applyFont="1" applyFill="1" applyBorder="1" applyAlignment="1">
      <alignment horizontal="center" vertical="center" wrapText="1"/>
    </xf>
    <xf numFmtId="1" fontId="4" fillId="3" borderId="402" xfId="0" applyNumberFormat="1" applyFont="1" applyFill="1" applyBorder="1" applyAlignment="1">
      <alignment horizontal="center" vertical="center" wrapText="1"/>
    </xf>
    <xf numFmtId="1" fontId="8" fillId="0" borderId="413" xfId="0" applyNumberFormat="1" applyFont="1" applyBorder="1" applyAlignment="1">
      <alignment horizontal="center" vertical="center" wrapText="1"/>
    </xf>
    <xf numFmtId="1" fontId="4" fillId="8" borderId="391" xfId="0" applyNumberFormat="1" applyFont="1" applyFill="1" applyBorder="1" applyAlignment="1">
      <alignment horizontal="center" vertical="center" wrapText="1"/>
    </xf>
    <xf numFmtId="1" fontId="4" fillId="8" borderId="392" xfId="0" applyNumberFormat="1" applyFont="1" applyFill="1" applyBorder="1" applyAlignment="1">
      <alignment horizontal="center" vertical="center" wrapText="1"/>
    </xf>
    <xf numFmtId="1" fontId="8" fillId="0" borderId="392" xfId="0" applyNumberFormat="1" applyFont="1" applyBorder="1" applyAlignment="1">
      <alignment horizontal="center" vertical="center" wrapText="1"/>
    </xf>
    <xf numFmtId="1" fontId="8" fillId="0" borderId="402" xfId="0" applyNumberFormat="1" applyFont="1" applyBorder="1" applyAlignment="1">
      <alignment horizontal="center" vertical="center" wrapText="1"/>
    </xf>
    <xf numFmtId="1" fontId="8" fillId="3" borderId="392" xfId="0" applyNumberFormat="1" applyFont="1" applyFill="1" applyBorder="1" applyAlignment="1">
      <alignment horizontal="center" vertical="center" wrapText="1"/>
    </xf>
    <xf numFmtId="1" fontId="8" fillId="3" borderId="402" xfId="0" applyNumberFormat="1" applyFont="1" applyFill="1" applyBorder="1" applyAlignment="1">
      <alignment horizontal="center" vertical="center" wrapText="1"/>
    </xf>
    <xf numFmtId="1" fontId="8" fillId="3" borderId="347" xfId="0" applyNumberFormat="1" applyFont="1" applyFill="1" applyBorder="1" applyAlignment="1">
      <alignment horizontal="center" vertical="center" wrapText="1"/>
    </xf>
    <xf numFmtId="1" fontId="4" fillId="0" borderId="392" xfId="0" applyNumberFormat="1" applyFont="1" applyBorder="1" applyAlignment="1" applyProtection="1">
      <alignment wrapText="1"/>
      <protection hidden="1"/>
    </xf>
    <xf numFmtId="1" fontId="4" fillId="0" borderId="402" xfId="0" applyNumberFormat="1" applyFont="1" applyBorder="1" applyAlignment="1" applyProtection="1">
      <alignment wrapText="1"/>
      <protection hidden="1"/>
    </xf>
    <xf numFmtId="1" fontId="4" fillId="0" borderId="404" xfId="0" applyNumberFormat="1" applyFont="1" applyBorder="1"/>
    <xf numFmtId="1" fontId="4" fillId="0" borderId="412" xfId="0" applyNumberFormat="1" applyFont="1" applyBorder="1"/>
    <xf numFmtId="1" fontId="4" fillId="0" borderId="408" xfId="0" applyNumberFormat="1" applyFont="1" applyBorder="1"/>
    <xf numFmtId="1" fontId="4" fillId="0" borderId="392" xfId="0" applyNumberFormat="1" applyFont="1" applyBorder="1" applyAlignment="1" applyProtection="1">
      <alignment horizontal="left" wrapText="1"/>
      <protection hidden="1"/>
    </xf>
    <xf numFmtId="1" fontId="4" fillId="0" borderId="402" xfId="0" applyNumberFormat="1" applyFont="1" applyBorder="1" applyAlignment="1" applyProtection="1">
      <alignment horizontal="left" wrapText="1"/>
      <protection hidden="1"/>
    </xf>
    <xf numFmtId="1" fontId="4" fillId="0" borderId="392" xfId="0" applyNumberFormat="1" applyFont="1" applyBorder="1" applyAlignment="1">
      <alignment horizontal="center" vertical="center"/>
    </xf>
    <xf numFmtId="1" fontId="4" fillId="0" borderId="393" xfId="0" applyNumberFormat="1" applyFont="1" applyBorder="1" applyAlignment="1">
      <alignment horizontal="center" vertical="center"/>
    </xf>
    <xf numFmtId="1" fontId="4" fillId="0" borderId="385" xfId="0" applyNumberFormat="1" applyFont="1" applyBorder="1"/>
    <xf numFmtId="1" fontId="4" fillId="0" borderId="375" xfId="0" applyNumberFormat="1" applyFont="1" applyBorder="1"/>
    <xf numFmtId="1" fontId="4" fillId="0" borderId="391" xfId="0" applyNumberFormat="1" applyFont="1" applyBorder="1" applyAlignment="1">
      <alignment horizontal="left" wrapText="1"/>
    </xf>
    <xf numFmtId="1" fontId="4" fillId="0" borderId="402" xfId="0" applyNumberFormat="1" applyFont="1" applyBorder="1" applyAlignment="1">
      <alignment horizontal="left" wrapText="1"/>
    </xf>
    <xf numFmtId="1" fontId="4" fillId="0" borderId="372" xfId="0" applyNumberFormat="1" applyFont="1" applyBorder="1"/>
    <xf numFmtId="1" fontId="4" fillId="0" borderId="385" xfId="0" applyNumberFormat="1" applyFont="1" applyBorder="1" applyAlignment="1">
      <alignment horizontal="left" wrapText="1"/>
    </xf>
    <xf numFmtId="1" fontId="4" fillId="0" borderId="375" xfId="0" applyNumberFormat="1" applyFont="1" applyBorder="1" applyAlignment="1">
      <alignment horizontal="left" wrapText="1"/>
    </xf>
    <xf numFmtId="1" fontId="4" fillId="0" borderId="401" xfId="0" applyNumberFormat="1" applyFont="1" applyBorder="1" applyAlignment="1">
      <alignment horizontal="center" vertical="center" wrapText="1"/>
    </xf>
    <xf numFmtId="1" fontId="4" fillId="0" borderId="358" xfId="0" applyNumberFormat="1" applyFont="1" applyBorder="1" applyAlignment="1">
      <alignment horizontal="center" vertical="center" wrapText="1"/>
    </xf>
    <xf numFmtId="1" fontId="4" fillId="0" borderId="400" xfId="0" applyNumberFormat="1" applyFont="1" applyBorder="1" applyAlignment="1">
      <alignment horizontal="center" vertical="center" wrapText="1"/>
    </xf>
    <xf numFmtId="1" fontId="4" fillId="0" borderId="546" xfId="0" applyNumberFormat="1" applyFont="1" applyBorder="1" applyAlignment="1">
      <alignment horizontal="center" vertical="center" wrapText="1"/>
    </xf>
    <xf numFmtId="0" fontId="4" fillId="8" borderId="551" xfId="0" applyFont="1" applyFill="1" applyBorder="1" applyAlignment="1">
      <alignment horizontal="center" vertical="center" wrapText="1"/>
    </xf>
    <xf numFmtId="1" fontId="4" fillId="0" borderId="551" xfId="0" applyNumberFormat="1" applyFont="1" applyBorder="1" applyAlignment="1">
      <alignment horizontal="center" vertical="center" wrapText="1"/>
    </xf>
    <xf numFmtId="1" fontId="4" fillId="0" borderId="547" xfId="0" applyNumberFormat="1" applyFont="1" applyBorder="1" applyAlignment="1">
      <alignment horizontal="center" vertical="center" wrapText="1"/>
    </xf>
    <xf numFmtId="1" fontId="4" fillId="0" borderId="550" xfId="0" applyNumberFormat="1" applyFont="1" applyBorder="1" applyAlignment="1">
      <alignment horizontal="center" vertical="center" wrapText="1"/>
    </xf>
    <xf numFmtId="1" fontId="4" fillId="0" borderId="548" xfId="0" applyNumberFormat="1" applyFont="1" applyBorder="1" applyAlignment="1">
      <alignment horizontal="center" vertical="center" wrapText="1"/>
    </xf>
    <xf numFmtId="1" fontId="4" fillId="0" borderId="547" xfId="0" applyNumberFormat="1" applyFont="1" applyBorder="1" applyAlignment="1">
      <alignment horizontal="center"/>
    </xf>
    <xf numFmtId="1" fontId="4" fillId="0" borderId="550" xfId="0" applyNumberFormat="1" applyFont="1" applyBorder="1" applyAlignment="1">
      <alignment horizontal="center"/>
    </xf>
    <xf numFmtId="1" fontId="4" fillId="0" borderId="549" xfId="0" applyNumberFormat="1" applyFont="1" applyBorder="1" applyAlignment="1">
      <alignment horizontal="center" vertical="center" wrapText="1"/>
    </xf>
    <xf numFmtId="1" fontId="4" fillId="0" borderId="551" xfId="0" applyNumberFormat="1" applyFont="1" applyBorder="1" applyAlignment="1">
      <alignment horizontal="left" vertical="center" wrapText="1"/>
    </xf>
    <xf numFmtId="1" fontId="4" fillId="0" borderId="551" xfId="0" applyNumberFormat="1" applyFont="1" applyBorder="1" applyAlignment="1">
      <alignment horizontal="center" vertical="center"/>
    </xf>
    <xf numFmtId="1" fontId="4" fillId="0" borderId="545" xfId="0" applyNumberFormat="1" applyFont="1" applyBorder="1" applyAlignment="1">
      <alignment horizontal="center" vertical="center" wrapText="1"/>
    </xf>
    <xf numFmtId="1" fontId="4" fillId="0" borderId="547" xfId="0" applyNumberFormat="1" applyFont="1" applyBorder="1" applyAlignment="1" applyProtection="1">
      <alignment horizontal="center" vertical="center" wrapText="1"/>
      <protection locked="0"/>
    </xf>
    <xf numFmtId="1" fontId="4" fillId="0" borderId="548" xfId="0" applyNumberFormat="1" applyFont="1" applyBorder="1" applyAlignment="1" applyProtection="1">
      <alignment horizontal="center" vertical="center" wrapText="1"/>
      <protection locked="0"/>
    </xf>
    <xf numFmtId="1" fontId="4" fillId="0" borderId="549" xfId="0" applyNumberFormat="1" applyFont="1" applyBorder="1" applyAlignment="1" applyProtection="1">
      <alignment horizontal="center" vertical="center" wrapText="1"/>
      <protection locked="0"/>
    </xf>
    <xf numFmtId="1" fontId="4" fillId="0" borderId="546" xfId="0" applyNumberFormat="1" applyFont="1" applyBorder="1" applyAlignment="1">
      <alignment horizontal="center" vertical="center"/>
    </xf>
    <xf numFmtId="1" fontId="4" fillId="0" borderId="556" xfId="0" applyNumberFormat="1" applyFont="1" applyBorder="1" applyAlignment="1">
      <alignment horizontal="center" vertical="center" wrapText="1"/>
    </xf>
    <xf numFmtId="1" fontId="4" fillId="0" borderId="554" xfId="0" applyNumberFormat="1" applyFont="1" applyBorder="1" applyAlignment="1">
      <alignment horizontal="center" vertical="center" wrapText="1"/>
    </xf>
    <xf numFmtId="1" fontId="4" fillId="0" borderId="561" xfId="0" applyNumberFormat="1" applyFont="1" applyBorder="1" applyAlignment="1">
      <alignment horizontal="center" vertical="center" wrapText="1"/>
    </xf>
    <xf numFmtId="1" fontId="4" fillId="0" borderId="552" xfId="0" applyNumberFormat="1" applyFont="1" applyBorder="1" applyAlignment="1">
      <alignment horizontal="center" vertical="center" wrapText="1"/>
    </xf>
    <xf numFmtId="1" fontId="8" fillId="0" borderId="559" xfId="4" applyNumberFormat="1" applyFont="1" applyBorder="1" applyAlignment="1">
      <alignment horizontal="center" vertical="center" wrapText="1"/>
    </xf>
    <xf numFmtId="1" fontId="4" fillId="0" borderId="545" xfId="0" applyNumberFormat="1" applyFont="1" applyBorder="1" applyAlignment="1">
      <alignment horizontal="center" vertical="center"/>
    </xf>
    <xf numFmtId="1" fontId="15" fillId="0" borderId="559" xfId="4" applyNumberFormat="1" applyFont="1" applyBorder="1" applyAlignment="1">
      <alignment horizontal="center" vertical="center" wrapText="1"/>
    </xf>
    <xf numFmtId="0" fontId="15" fillId="0" borderId="551" xfId="0" applyFont="1" applyBorder="1" applyAlignment="1">
      <alignment horizontal="center" vertical="center" wrapText="1"/>
    </xf>
    <xf numFmtId="1" fontId="4" fillId="0" borderId="546" xfId="0" applyNumberFormat="1" applyFont="1" applyBorder="1"/>
    <xf numFmtId="1" fontId="4" fillId="0" borderId="547" xfId="0" applyNumberFormat="1" applyFont="1" applyBorder="1" applyAlignment="1">
      <alignment horizontal="center" vertical="center"/>
    </xf>
    <xf numFmtId="1" fontId="4" fillId="0" borderId="550" xfId="0" applyNumberFormat="1" applyFont="1" applyBorder="1" applyAlignment="1">
      <alignment horizontal="center" vertical="center"/>
    </xf>
    <xf numFmtId="1" fontId="4" fillId="0" borderId="548" xfId="0" applyNumberFormat="1" applyFont="1" applyBorder="1" applyAlignment="1">
      <alignment horizontal="center" vertical="center"/>
    </xf>
    <xf numFmtId="1" fontId="4" fillId="0" borderId="549" xfId="0" applyNumberFormat="1" applyFont="1" applyBorder="1" applyAlignment="1">
      <alignment horizontal="center" vertical="center"/>
    </xf>
    <xf numFmtId="1" fontId="4" fillId="0" borderId="490" xfId="0" applyNumberFormat="1" applyFont="1" applyBorder="1" applyAlignment="1">
      <alignment horizontal="center" vertical="center" wrapText="1"/>
    </xf>
    <xf numFmtId="0" fontId="4" fillId="0" borderId="548" xfId="0" applyFont="1" applyBorder="1" applyAlignment="1">
      <alignment wrapText="1"/>
    </xf>
    <xf numFmtId="0" fontId="4" fillId="0" borderId="550" xfId="0" applyFont="1" applyBorder="1" applyAlignment="1">
      <alignment wrapText="1"/>
    </xf>
    <xf numFmtId="1" fontId="4" fillId="0" borderId="546" xfId="0" applyNumberFormat="1" applyFont="1" applyBorder="1" applyAlignment="1">
      <alignment wrapText="1"/>
    </xf>
    <xf numFmtId="1" fontId="4" fillId="0" borderId="220" xfId="0" applyNumberFormat="1" applyFont="1" applyBorder="1" applyAlignment="1" applyProtection="1">
      <alignment horizontal="left" vertical="center" wrapText="1"/>
      <protection hidden="1"/>
    </xf>
    <xf numFmtId="1" fontId="4" fillId="0" borderId="445" xfId="0" applyNumberFormat="1" applyFont="1" applyBorder="1" applyAlignment="1" applyProtection="1">
      <alignment horizontal="center" vertical="center"/>
      <protection hidden="1"/>
    </xf>
    <xf numFmtId="1" fontId="4" fillId="0" borderId="489" xfId="0" applyNumberFormat="1" applyFont="1" applyBorder="1" applyAlignment="1" applyProtection="1">
      <alignment horizontal="center" vertical="center"/>
      <protection hidden="1"/>
    </xf>
    <xf numFmtId="1" fontId="4" fillId="0" borderId="446" xfId="0" applyNumberFormat="1" applyFont="1" applyBorder="1" applyAlignment="1" applyProtection="1">
      <alignment horizontal="center" vertical="center"/>
      <protection hidden="1"/>
    </xf>
    <xf numFmtId="1" fontId="4" fillId="0" borderId="486" xfId="0" applyNumberFormat="1" applyFont="1" applyBorder="1" applyAlignment="1">
      <alignment horizontal="center" vertical="center"/>
    </xf>
    <xf numFmtId="1" fontId="4" fillId="0" borderId="220" xfId="0" applyNumberFormat="1" applyFont="1" applyBorder="1" applyAlignment="1" applyProtection="1">
      <alignment horizontal="center" vertical="center"/>
      <protection hidden="1"/>
    </xf>
    <xf numFmtId="1" fontId="4" fillId="0" borderId="220" xfId="0" applyNumberFormat="1" applyFont="1" applyBorder="1" applyAlignment="1" applyProtection="1">
      <alignment horizontal="center" vertical="center" wrapText="1"/>
      <protection hidden="1"/>
    </xf>
    <xf numFmtId="1" fontId="8" fillId="0" borderId="487" xfId="0" applyNumberFormat="1" applyFont="1" applyBorder="1" applyAlignment="1">
      <alignment horizontal="left" wrapText="1"/>
    </xf>
    <xf numFmtId="1" fontId="8" fillId="0" borderId="488" xfId="0" applyNumberFormat="1" applyFont="1" applyBorder="1" applyAlignment="1">
      <alignment horizontal="left" wrapText="1"/>
    </xf>
    <xf numFmtId="1" fontId="3" fillId="0" borderId="486" xfId="0" applyNumberFormat="1" applyFont="1" applyBorder="1" applyAlignment="1">
      <alignment wrapText="1"/>
    </xf>
    <xf numFmtId="1" fontId="4" fillId="0" borderId="486" xfId="0" applyNumberFormat="1" applyFont="1" applyBorder="1" applyAlignment="1">
      <alignment wrapText="1"/>
    </xf>
    <xf numFmtId="1" fontId="3" fillId="0" borderId="445" xfId="0" applyNumberFormat="1" applyFont="1" applyBorder="1"/>
    <xf numFmtId="1" fontId="3" fillId="0" borderId="486" xfId="0" applyNumberFormat="1" applyFont="1" applyBorder="1"/>
    <xf numFmtId="1" fontId="4" fillId="0" borderId="489" xfId="0" applyNumberFormat="1" applyFont="1" applyBorder="1" applyAlignment="1">
      <alignment horizontal="center" vertical="center" wrapText="1"/>
    </xf>
    <xf numFmtId="1" fontId="4" fillId="0" borderId="533" xfId="0" applyNumberFormat="1" applyFont="1" applyBorder="1" applyAlignment="1">
      <alignment horizontal="center" vertical="center" wrapText="1"/>
    </xf>
    <xf numFmtId="1" fontId="4" fillId="0" borderId="480" xfId="0" applyNumberFormat="1" applyFont="1" applyBorder="1" applyAlignment="1">
      <alignment horizontal="center" vertical="center" wrapText="1"/>
    </xf>
    <xf numFmtId="1" fontId="8" fillId="0" borderId="533" xfId="0" applyNumberFormat="1" applyFont="1" applyBorder="1" applyAlignment="1">
      <alignment horizontal="left" wrapText="1"/>
    </xf>
    <xf numFmtId="1" fontId="4" fillId="0" borderId="524" xfId="0" applyNumberFormat="1" applyFont="1" applyBorder="1" applyAlignment="1">
      <alignment horizontal="center" vertical="center" wrapText="1"/>
    </xf>
    <xf numFmtId="1" fontId="4" fillId="0" borderId="506" xfId="0" applyNumberFormat="1" applyFont="1" applyBorder="1" applyAlignment="1">
      <alignment horizontal="center" vertical="center" wrapText="1"/>
    </xf>
    <xf numFmtId="1" fontId="4" fillId="0" borderId="524" xfId="0" applyNumberFormat="1" applyFont="1" applyBorder="1" applyAlignment="1">
      <alignment horizontal="center" vertical="center"/>
    </xf>
    <xf numFmtId="1" fontId="4" fillId="0" borderId="506" xfId="0" applyNumberFormat="1" applyFont="1" applyBorder="1" applyAlignment="1">
      <alignment horizontal="center" vertical="center"/>
    </xf>
    <xf numFmtId="1" fontId="3" fillId="0" borderId="501" xfId="0" applyNumberFormat="1" applyFont="1" applyBorder="1"/>
    <xf numFmtId="1" fontId="3" fillId="0" borderId="506" xfId="0" applyNumberFormat="1" applyFont="1" applyBorder="1"/>
    <xf numFmtId="1" fontId="3" fillId="0" borderId="524" xfId="0" applyNumberFormat="1" applyFont="1" applyBorder="1" applyAlignment="1">
      <alignment wrapText="1"/>
    </xf>
    <xf numFmtId="1" fontId="3" fillId="0" borderId="506" xfId="0" applyNumberFormat="1" applyFont="1" applyBorder="1" applyAlignment="1">
      <alignment wrapText="1"/>
    </xf>
    <xf numFmtId="1" fontId="4" fillId="0" borderId="524" xfId="0" applyNumberFormat="1" applyFont="1" applyBorder="1" applyAlignment="1">
      <alignment wrapText="1"/>
    </xf>
    <xf numFmtId="1" fontId="4" fillId="0" borderId="506" xfId="0" applyNumberFormat="1" applyFont="1" applyBorder="1" applyAlignment="1">
      <alignment wrapText="1"/>
    </xf>
    <xf numFmtId="1" fontId="4" fillId="0" borderId="537" xfId="0" applyNumberFormat="1" applyFont="1" applyBorder="1" applyAlignment="1">
      <alignment horizontal="center" vertical="center" wrapText="1"/>
    </xf>
    <xf numFmtId="1" fontId="4" fillId="0" borderId="512" xfId="0" applyNumberFormat="1" applyFont="1" applyBorder="1" applyAlignment="1">
      <alignment horizontal="center" vertical="center" wrapText="1"/>
    </xf>
    <xf numFmtId="1" fontId="4" fillId="0" borderId="537" xfId="0" applyNumberFormat="1" applyFont="1" applyBorder="1" applyAlignment="1">
      <alignment horizontal="center" vertical="center"/>
    </xf>
    <xf numFmtId="1" fontId="4" fillId="0" borderId="501" xfId="0" applyNumberFormat="1" applyFont="1" applyBorder="1" applyAlignment="1">
      <alignment horizontal="center" vertical="center" wrapText="1"/>
    </xf>
    <xf numFmtId="1" fontId="4" fillId="0" borderId="525" xfId="0" applyNumberFormat="1" applyFont="1" applyBorder="1" applyAlignment="1">
      <alignment horizontal="center" vertical="center" wrapText="1"/>
    </xf>
    <xf numFmtId="1" fontId="4" fillId="0" borderId="537" xfId="0" applyNumberFormat="1" applyFont="1" applyBorder="1" applyAlignment="1">
      <alignment horizontal="center"/>
    </xf>
    <xf numFmtId="1" fontId="4" fillId="0" borderId="505" xfId="0" applyNumberFormat="1" applyFont="1" applyBorder="1" applyAlignment="1">
      <alignment horizontal="center"/>
    </xf>
    <xf numFmtId="1" fontId="4" fillId="0" borderId="499" xfId="0" applyNumberFormat="1" applyFont="1" applyBorder="1" applyAlignment="1">
      <alignment horizontal="left" vertical="center" wrapText="1"/>
    </xf>
    <xf numFmtId="1" fontId="4" fillId="0" borderId="486" xfId="0" applyNumberFormat="1" applyFont="1" applyBorder="1" applyAlignment="1">
      <alignment horizontal="center" vertical="center" wrapText="1"/>
    </xf>
    <xf numFmtId="1" fontId="4" fillId="0" borderId="526" xfId="0" applyNumberFormat="1" applyFont="1" applyBorder="1" applyAlignment="1">
      <alignment horizontal="center" vertical="center" wrapText="1"/>
    </xf>
    <xf numFmtId="1" fontId="4" fillId="0" borderId="487" xfId="0" applyNumberFormat="1" applyFont="1" applyBorder="1" applyAlignment="1">
      <alignment horizontal="left" wrapText="1"/>
    </xf>
    <xf numFmtId="1" fontId="4" fillId="0" borderId="488" xfId="0" applyNumberFormat="1" applyFont="1" applyBorder="1" applyAlignment="1">
      <alignment horizontal="left" wrapText="1"/>
    </xf>
    <xf numFmtId="1" fontId="4" fillId="0" borderId="505" xfId="0" applyNumberFormat="1" applyFont="1" applyBorder="1" applyAlignment="1">
      <alignment horizontal="center" vertical="center"/>
    </xf>
    <xf numFmtId="1" fontId="4" fillId="0" borderId="500" xfId="0" applyNumberFormat="1" applyFont="1" applyBorder="1" applyAlignment="1">
      <alignment horizontal="center" vertical="center" wrapText="1"/>
    </xf>
    <xf numFmtId="1" fontId="4" fillId="0" borderId="514" xfId="0" applyNumberFormat="1" applyFont="1" applyBorder="1" applyAlignment="1">
      <alignment horizontal="center"/>
    </xf>
    <xf numFmtId="1" fontId="4" fillId="0" borderId="515" xfId="0" applyNumberFormat="1" applyFont="1" applyBorder="1" applyAlignment="1">
      <alignment horizontal="center"/>
    </xf>
    <xf numFmtId="1" fontId="4" fillId="0" borderId="499" xfId="0" applyNumberFormat="1" applyFont="1" applyBorder="1" applyAlignment="1">
      <alignment horizontal="center" vertical="center" wrapText="1"/>
    </xf>
    <xf numFmtId="1" fontId="4" fillId="0" borderId="502" xfId="0" applyNumberFormat="1" applyFont="1" applyBorder="1" applyAlignment="1">
      <alignment horizontal="center" vertical="center" wrapText="1"/>
    </xf>
    <xf numFmtId="1" fontId="4" fillId="0" borderId="504" xfId="0" applyNumberFormat="1" applyFont="1" applyBorder="1" applyAlignment="1">
      <alignment horizontal="center" vertical="center" wrapText="1"/>
    </xf>
    <xf numFmtId="1" fontId="4" fillId="0" borderId="507" xfId="0" applyNumberFormat="1" applyFont="1" applyBorder="1" applyAlignment="1">
      <alignment horizontal="center" vertical="center" wrapText="1"/>
    </xf>
    <xf numFmtId="1" fontId="4" fillId="0" borderId="500" xfId="0" applyNumberFormat="1" applyFont="1" applyBorder="1"/>
    <xf numFmtId="1" fontId="4" fillId="0" borderId="506" xfId="0" applyNumberFormat="1" applyFont="1" applyBorder="1"/>
    <xf numFmtId="1" fontId="4" fillId="0" borderId="498" xfId="0" applyNumberFormat="1" applyFont="1" applyBorder="1" applyAlignment="1">
      <alignment horizontal="center" vertical="center" wrapText="1"/>
    </xf>
    <xf numFmtId="1" fontId="4" fillId="0" borderId="503" xfId="0" applyNumberFormat="1" applyFont="1" applyBorder="1" applyAlignment="1">
      <alignment horizontal="center"/>
    </xf>
    <xf numFmtId="1" fontId="4" fillId="0" borderId="501" xfId="0" applyNumberFormat="1" applyFont="1" applyBorder="1" applyAlignment="1">
      <alignment horizontal="center"/>
    </xf>
    <xf numFmtId="1" fontId="4" fillId="0" borderId="502" xfId="0" applyNumberFormat="1" applyFont="1" applyBorder="1" applyAlignment="1">
      <alignment horizontal="center"/>
    </xf>
    <xf numFmtId="1" fontId="4" fillId="0" borderId="445" xfId="0" applyNumberFormat="1" applyFont="1" applyBorder="1"/>
    <xf numFmtId="1" fontId="4" fillId="0" borderId="486" xfId="0" applyNumberFormat="1" applyFont="1" applyBorder="1"/>
    <xf numFmtId="1" fontId="4" fillId="0" borderId="458" xfId="0" applyNumberFormat="1" applyFont="1" applyBorder="1" applyAlignment="1">
      <alignment horizontal="left" vertical="center" wrapText="1"/>
    </xf>
    <xf numFmtId="1" fontId="4" fillId="0" borderId="487" xfId="0" applyNumberFormat="1" applyFont="1" applyBorder="1" applyAlignment="1">
      <alignment wrapText="1"/>
    </xf>
    <xf numFmtId="1" fontId="4" fillId="0" borderId="488" xfId="0" applyNumberFormat="1" applyFont="1" applyBorder="1" applyAlignment="1">
      <alignment wrapText="1"/>
    </xf>
    <xf numFmtId="1" fontId="4" fillId="0" borderId="492" xfId="0" applyNumberFormat="1" applyFont="1" applyBorder="1" applyAlignment="1">
      <alignment horizontal="center" vertical="center" wrapText="1"/>
    </xf>
    <xf numFmtId="1" fontId="4" fillId="8" borderId="486" xfId="0" applyNumberFormat="1" applyFont="1" applyFill="1" applyBorder="1" applyAlignment="1">
      <alignment horizontal="center" vertical="center" wrapText="1"/>
    </xf>
    <xf numFmtId="1" fontId="4" fillId="8" borderId="458" xfId="0" applyNumberFormat="1" applyFont="1" applyFill="1" applyBorder="1" applyAlignment="1">
      <alignment horizontal="center" vertical="center" wrapText="1"/>
    </xf>
    <xf numFmtId="1" fontId="4" fillId="8" borderId="490" xfId="0" applyNumberFormat="1" applyFont="1" applyFill="1" applyBorder="1" applyAlignment="1">
      <alignment horizontal="center" vertical="center" wrapText="1"/>
    </xf>
    <xf numFmtId="1" fontId="4" fillId="3" borderId="489" xfId="0" applyNumberFormat="1" applyFont="1" applyFill="1" applyBorder="1" applyAlignment="1">
      <alignment horizontal="center" vertical="center" wrapText="1"/>
    </xf>
    <xf numFmtId="1" fontId="4" fillId="3" borderId="486" xfId="0" applyNumberFormat="1" applyFont="1" applyFill="1" applyBorder="1" applyAlignment="1">
      <alignment horizontal="center" vertical="center" wrapText="1"/>
    </xf>
    <xf numFmtId="1" fontId="4" fillId="8" borderId="445" xfId="0" applyNumberFormat="1" applyFont="1" applyFill="1" applyBorder="1" applyAlignment="1">
      <alignment horizontal="center" vertical="center" wrapText="1"/>
    </xf>
    <xf numFmtId="1" fontId="4" fillId="8" borderId="489" xfId="0" applyNumberFormat="1" applyFont="1" applyFill="1" applyBorder="1" applyAlignment="1">
      <alignment horizontal="center" vertical="center" wrapText="1"/>
    </xf>
    <xf numFmtId="1" fontId="8" fillId="0" borderId="489" xfId="0" applyNumberFormat="1" applyFont="1" applyBorder="1" applyAlignment="1">
      <alignment horizontal="center" vertical="center" wrapText="1"/>
    </xf>
    <xf numFmtId="1" fontId="8" fillId="0" borderId="486" xfId="0" applyNumberFormat="1" applyFont="1" applyBorder="1" applyAlignment="1">
      <alignment horizontal="center" vertical="center" wrapText="1"/>
    </xf>
    <xf numFmtId="1" fontId="8" fillId="3" borderId="489" xfId="0" applyNumberFormat="1" applyFont="1" applyFill="1" applyBorder="1" applyAlignment="1">
      <alignment horizontal="center" vertical="center" wrapText="1"/>
    </xf>
    <xf numFmtId="1" fontId="8" fillId="3" borderId="486" xfId="0" applyNumberFormat="1" applyFont="1" applyFill="1" applyBorder="1" applyAlignment="1">
      <alignment horizontal="center" vertical="center" wrapText="1"/>
    </xf>
    <xf numFmtId="1" fontId="8" fillId="3" borderId="492" xfId="0" applyNumberFormat="1" applyFont="1" applyFill="1" applyBorder="1" applyAlignment="1">
      <alignment horizontal="center" vertical="center" wrapText="1"/>
    </xf>
    <xf numFmtId="1" fontId="4" fillId="0" borderId="492" xfId="0" applyNumberFormat="1" applyFont="1" applyBorder="1" applyAlignment="1">
      <alignment horizontal="left"/>
    </xf>
    <xf numFmtId="1" fontId="4" fillId="0" borderId="489" xfId="0" applyNumberFormat="1" applyFont="1" applyBorder="1" applyAlignment="1" applyProtection="1">
      <alignment wrapText="1"/>
      <protection hidden="1"/>
    </xf>
    <xf numFmtId="1" fontId="4" fillId="0" borderId="486" xfId="0" applyNumberFormat="1" applyFont="1" applyBorder="1" applyAlignment="1" applyProtection="1">
      <alignment wrapText="1"/>
      <protection hidden="1"/>
    </xf>
    <xf numFmtId="1" fontId="4" fillId="0" borderId="458" xfId="0" applyNumberFormat="1" applyFont="1" applyBorder="1"/>
    <xf numFmtId="1" fontId="4" fillId="0" borderId="487" xfId="0" applyNumberFormat="1" applyFont="1" applyBorder="1"/>
    <xf numFmtId="1" fontId="4" fillId="0" borderId="488" xfId="0" applyNumberFormat="1" applyFont="1" applyBorder="1"/>
    <xf numFmtId="1" fontId="4" fillId="0" borderId="489" xfId="0" applyNumberFormat="1" applyFont="1" applyBorder="1" applyAlignment="1" applyProtection="1">
      <alignment horizontal="left" wrapText="1"/>
      <protection hidden="1"/>
    </xf>
    <xf numFmtId="1" fontId="4" fillId="0" borderId="486" xfId="0" applyNumberFormat="1" applyFont="1" applyBorder="1" applyAlignment="1" applyProtection="1">
      <alignment horizontal="left" wrapText="1"/>
      <protection hidden="1"/>
    </xf>
    <xf numFmtId="1" fontId="4" fillId="0" borderId="489" xfId="0" applyNumberFormat="1" applyFont="1" applyBorder="1" applyAlignment="1">
      <alignment horizontal="center" vertical="center"/>
    </xf>
    <xf numFmtId="1" fontId="4" fillId="0" borderId="446" xfId="0" applyNumberFormat="1" applyFont="1" applyBorder="1" applyAlignment="1">
      <alignment horizontal="center" vertical="center"/>
    </xf>
    <xf numFmtId="1" fontId="4" fillId="0" borderId="445" xfId="0" applyNumberFormat="1" applyFont="1" applyBorder="1" applyAlignment="1">
      <alignment horizontal="left" wrapText="1"/>
    </xf>
    <xf numFmtId="1" fontId="4" fillId="0" borderId="486" xfId="0" applyNumberFormat="1" applyFont="1" applyBorder="1" applyAlignment="1">
      <alignment horizontal="left" wrapText="1"/>
    </xf>
    <xf numFmtId="1" fontId="4" fillId="0" borderId="480" xfId="0" applyNumberFormat="1" applyFont="1" applyBorder="1"/>
    <xf numFmtId="1" fontId="4" fillId="0" borderId="594" xfId="0" applyNumberFormat="1" applyFont="1" applyBorder="1" applyAlignment="1">
      <alignment horizontal="center" vertical="center" wrapText="1"/>
    </xf>
    <xf numFmtId="0" fontId="4" fillId="8" borderId="589" xfId="0" applyFont="1" applyFill="1" applyBorder="1" applyAlignment="1">
      <alignment horizontal="center" vertical="center" wrapText="1"/>
    </xf>
    <xf numFmtId="1" fontId="4" fillId="0" borderId="589" xfId="0" applyNumberFormat="1" applyFont="1" applyBorder="1" applyAlignment="1">
      <alignment horizontal="center" vertical="center" wrapText="1"/>
    </xf>
    <xf numFmtId="1" fontId="4" fillId="0" borderId="582" xfId="0" applyNumberFormat="1" applyFont="1" applyBorder="1" applyAlignment="1">
      <alignment horizontal="center" vertical="center" wrapText="1"/>
    </xf>
    <xf numFmtId="1" fontId="4" fillId="0" borderId="584" xfId="0" applyNumberFormat="1" applyFont="1" applyBorder="1" applyAlignment="1">
      <alignment horizontal="center" vertical="center" wrapText="1"/>
    </xf>
    <xf numFmtId="1" fontId="4" fillId="0" borderId="583" xfId="0" applyNumberFormat="1" applyFont="1" applyBorder="1" applyAlignment="1">
      <alignment horizontal="center" vertical="center" wrapText="1"/>
    </xf>
    <xf numFmtId="1" fontId="4" fillId="0" borderId="582" xfId="0" applyNumberFormat="1" applyFont="1" applyBorder="1" applyAlignment="1">
      <alignment horizontal="center"/>
    </xf>
    <xf numFmtId="1" fontId="4" fillId="0" borderId="584" xfId="0" applyNumberFormat="1" applyFont="1" applyBorder="1" applyAlignment="1">
      <alignment horizontal="center"/>
    </xf>
    <xf numFmtId="1" fontId="4" fillId="0" borderId="585" xfId="0" applyNumberFormat="1" applyFont="1" applyBorder="1" applyAlignment="1">
      <alignment horizontal="center" vertical="center" wrapText="1"/>
    </xf>
    <xf numFmtId="1" fontId="4" fillId="0" borderId="589" xfId="0" applyNumberFormat="1" applyFont="1" applyBorder="1" applyAlignment="1">
      <alignment horizontal="left" vertical="center" wrapText="1"/>
    </xf>
    <xf numFmtId="1" fontId="4" fillId="0" borderId="589" xfId="0" applyNumberFormat="1" applyFont="1" applyBorder="1" applyAlignment="1">
      <alignment horizontal="center" vertical="center"/>
    </xf>
    <xf numFmtId="1" fontId="4" fillId="0" borderId="581" xfId="0" applyNumberFormat="1" applyFont="1" applyBorder="1" applyAlignment="1">
      <alignment horizontal="center" vertical="center" wrapText="1"/>
    </xf>
    <xf numFmtId="1" fontId="4" fillId="0" borderId="582" xfId="0" applyNumberFormat="1" applyFont="1" applyBorder="1" applyAlignment="1" applyProtection="1">
      <alignment horizontal="center" vertical="center" wrapText="1"/>
      <protection locked="0"/>
    </xf>
    <xf numFmtId="1" fontId="4" fillId="0" borderId="583" xfId="0" applyNumberFormat="1" applyFont="1" applyBorder="1" applyAlignment="1" applyProtection="1">
      <alignment horizontal="center" vertical="center" wrapText="1"/>
      <protection locked="0"/>
    </xf>
    <xf numFmtId="1" fontId="4" fillId="0" borderId="585" xfId="0" applyNumberFormat="1" applyFont="1" applyBorder="1" applyAlignment="1" applyProtection="1">
      <alignment horizontal="center" vertical="center" wrapText="1"/>
      <protection locked="0"/>
    </xf>
    <xf numFmtId="1" fontId="4" fillId="0" borderId="594" xfId="0" applyNumberFormat="1" applyFont="1" applyBorder="1" applyAlignment="1">
      <alignment horizontal="center" vertical="center"/>
    </xf>
    <xf numFmtId="1" fontId="4" fillId="0" borderId="612" xfId="0" applyNumberFormat="1" applyFont="1" applyBorder="1" applyAlignment="1">
      <alignment horizontal="center" vertical="center" wrapText="1"/>
    </xf>
    <xf numFmtId="1" fontId="4" fillId="0" borderId="614" xfId="0" applyNumberFormat="1" applyFont="1" applyBorder="1" applyAlignment="1">
      <alignment horizontal="center" vertical="center" wrapText="1"/>
    </xf>
    <xf numFmtId="1" fontId="4" fillId="0" borderId="606" xfId="0" applyNumberFormat="1" applyFont="1" applyBorder="1" applyAlignment="1">
      <alignment horizontal="center" vertical="center" wrapText="1"/>
    </xf>
    <xf numFmtId="1" fontId="4" fillId="0" borderId="616" xfId="0" applyNumberFormat="1" applyFont="1" applyBorder="1" applyAlignment="1">
      <alignment horizontal="center" vertical="center" wrapText="1"/>
    </xf>
    <xf numFmtId="1" fontId="8" fillId="0" borderId="586" xfId="4" applyNumberFormat="1" applyFont="1" applyBorder="1" applyAlignment="1">
      <alignment horizontal="center" vertical="center" wrapText="1"/>
    </xf>
    <xf numFmtId="1" fontId="4" fillId="0" borderId="581" xfId="0" applyNumberFormat="1" applyFont="1" applyBorder="1" applyAlignment="1">
      <alignment horizontal="center" vertical="center"/>
    </xf>
    <xf numFmtId="1" fontId="15" fillId="0" borderId="586" xfId="4" applyNumberFormat="1" applyFont="1" applyBorder="1" applyAlignment="1">
      <alignment horizontal="center" vertical="center" wrapText="1"/>
    </xf>
    <xf numFmtId="0" fontId="15" fillId="0" borderId="589" xfId="0" applyFont="1" applyBorder="1" applyAlignment="1">
      <alignment horizontal="center" vertical="center" wrapText="1"/>
    </xf>
    <xf numFmtId="1" fontId="4" fillId="0" borderId="594" xfId="0" applyNumberFormat="1" applyFont="1" applyBorder="1"/>
    <xf numFmtId="1" fontId="4" fillId="0" borderId="582" xfId="0" applyNumberFormat="1" applyFont="1" applyBorder="1" applyAlignment="1">
      <alignment horizontal="center" vertical="center"/>
    </xf>
    <xf numFmtId="1" fontId="4" fillId="0" borderId="584" xfId="0" applyNumberFormat="1" applyFont="1" applyBorder="1" applyAlignment="1">
      <alignment horizontal="center" vertical="center"/>
    </xf>
    <xf numFmtId="1" fontId="4" fillId="0" borderId="583" xfId="0" applyNumberFormat="1" applyFont="1" applyBorder="1" applyAlignment="1">
      <alignment horizontal="center" vertical="center"/>
    </xf>
    <xf numFmtId="1" fontId="4" fillId="0" borderId="585" xfId="0" applyNumberFormat="1" applyFont="1" applyBorder="1" applyAlignment="1">
      <alignment horizontal="center" vertical="center"/>
    </xf>
    <xf numFmtId="1" fontId="4" fillId="0" borderId="615" xfId="0" applyNumberFormat="1" applyFont="1" applyBorder="1" applyAlignment="1">
      <alignment horizontal="center" vertical="center" wrapText="1"/>
    </xf>
    <xf numFmtId="0" fontId="4" fillId="0" borderId="583" xfId="0" applyFont="1" applyBorder="1" applyAlignment="1">
      <alignment wrapText="1"/>
    </xf>
    <xf numFmtId="0" fontId="4" fillId="0" borderId="584" xfId="0" applyFont="1" applyBorder="1" applyAlignment="1">
      <alignment wrapText="1"/>
    </xf>
    <xf numFmtId="1" fontId="4" fillId="0" borderId="594" xfId="0" applyNumberFormat="1" applyFont="1" applyBorder="1" applyAlignment="1">
      <alignment wrapText="1"/>
    </xf>
    <xf numFmtId="1" fontId="4" fillId="0" borderId="589" xfId="0" applyNumberFormat="1" applyFont="1" applyBorder="1" applyAlignment="1" applyProtection="1">
      <alignment horizontal="left" vertical="center" wrapText="1"/>
      <protection hidden="1"/>
    </xf>
    <xf numFmtId="1" fontId="4" fillId="0" borderId="582" xfId="0" applyNumberFormat="1" applyFont="1" applyBorder="1" applyAlignment="1" applyProtection="1">
      <alignment horizontal="center" vertical="center"/>
      <protection hidden="1"/>
    </xf>
    <xf numFmtId="1" fontId="4" fillId="0" borderId="583" xfId="0" applyNumberFormat="1" applyFont="1" applyBorder="1" applyAlignment="1" applyProtection="1">
      <alignment horizontal="center" vertical="center"/>
      <protection hidden="1"/>
    </xf>
    <xf numFmtId="1" fontId="4" fillId="0" borderId="585" xfId="0" applyNumberFormat="1" applyFont="1" applyBorder="1" applyAlignment="1" applyProtection="1">
      <alignment horizontal="center" vertical="center"/>
      <protection hidden="1"/>
    </xf>
    <xf numFmtId="1" fontId="4" fillId="0" borderId="613" xfId="0" applyNumberFormat="1" applyFont="1" applyBorder="1" applyAlignment="1">
      <alignment horizontal="center" vertical="center" wrapText="1"/>
    </xf>
    <xf numFmtId="1" fontId="4" fillId="0" borderId="589" xfId="0" applyNumberFormat="1" applyFont="1" applyBorder="1" applyAlignment="1" applyProtection="1">
      <alignment horizontal="center" vertical="center"/>
      <protection hidden="1"/>
    </xf>
    <xf numFmtId="1" fontId="4" fillId="0" borderId="589" xfId="0" applyNumberFormat="1" applyFont="1" applyBorder="1" applyAlignment="1" applyProtection="1">
      <alignment horizontal="center" vertical="center" wrapText="1"/>
      <protection hidden="1"/>
    </xf>
    <xf numFmtId="1" fontId="8" fillId="0" borderId="589" xfId="0" applyNumberFormat="1" applyFont="1" applyBorder="1" applyAlignment="1">
      <alignment horizontal="left" vertical="center" wrapText="1"/>
    </xf>
    <xf numFmtId="1" fontId="8" fillId="0" borderId="610" xfId="0" applyNumberFormat="1" applyFont="1" applyBorder="1" applyAlignment="1">
      <alignment horizontal="left" wrapText="1"/>
    </xf>
    <xf numFmtId="1" fontId="8" fillId="0" borderId="593" xfId="0" applyNumberFormat="1" applyFont="1" applyBorder="1" applyAlignment="1">
      <alignment horizontal="left" wrapText="1"/>
    </xf>
    <xf numFmtId="1" fontId="3" fillId="0" borderId="582" xfId="0" applyNumberFormat="1" applyFont="1" applyBorder="1" applyAlignment="1">
      <alignment wrapText="1"/>
    </xf>
    <xf numFmtId="1" fontId="3" fillId="0" borderId="584" xfId="0" applyNumberFormat="1" applyFont="1" applyBorder="1" applyAlignment="1">
      <alignment wrapText="1"/>
    </xf>
    <xf numFmtId="1" fontId="4" fillId="0" borderId="582" xfId="0" applyNumberFormat="1" applyFont="1" applyBorder="1" applyAlignment="1">
      <alignment wrapText="1"/>
    </xf>
    <xf numFmtId="1" fontId="4" fillId="0" borderId="584" xfId="0" applyNumberFormat="1" applyFont="1" applyBorder="1" applyAlignment="1">
      <alignment wrapText="1"/>
    </xf>
    <xf numFmtId="1" fontId="3" fillId="0" borderId="582" xfId="0" applyNumberFormat="1" applyFont="1" applyBorder="1"/>
    <xf numFmtId="1" fontId="3" fillId="0" borderId="584" xfId="0" applyNumberFormat="1" applyFont="1" applyBorder="1"/>
    <xf numFmtId="1" fontId="4" fillId="0" borderId="598" xfId="0" applyNumberFormat="1" applyFont="1" applyBorder="1" applyAlignment="1">
      <alignment horizontal="center" vertical="center" wrapText="1"/>
    </xf>
    <xf numFmtId="1" fontId="4" fillId="0" borderId="593" xfId="0" applyNumberFormat="1" applyFont="1" applyBorder="1" applyAlignment="1">
      <alignment horizontal="center" vertical="center" wrapText="1"/>
    </xf>
    <xf numFmtId="1" fontId="4" fillId="0" borderId="590" xfId="0" applyNumberFormat="1" applyFont="1" applyBorder="1" applyAlignment="1">
      <alignment horizontal="center" vertical="center" wrapText="1"/>
    </xf>
    <xf numFmtId="1" fontId="3" fillId="0" borderId="583" xfId="0" applyNumberFormat="1" applyFont="1" applyBorder="1"/>
    <xf numFmtId="1" fontId="4" fillId="0" borderId="577" xfId="0" applyNumberFormat="1" applyFont="1" applyBorder="1" applyAlignment="1">
      <alignment horizontal="center" vertical="center" wrapText="1"/>
    </xf>
    <xf numFmtId="1" fontId="4" fillId="0" borderId="594" xfId="0" applyNumberFormat="1" applyFont="1" applyBorder="1" applyAlignment="1">
      <alignment horizontal="center"/>
    </xf>
    <xf numFmtId="1" fontId="4" fillId="0" borderId="573" xfId="0" applyNumberFormat="1" applyFont="1" applyBorder="1" applyAlignment="1">
      <alignment horizontal="left" vertical="center" wrapText="1"/>
    </xf>
    <xf numFmtId="1" fontId="4" fillId="0" borderId="567" xfId="0" applyNumberFormat="1" applyFont="1" applyBorder="1" applyAlignment="1">
      <alignment horizontal="left" wrapText="1"/>
    </xf>
    <xf numFmtId="1" fontId="4" fillId="0" borderId="533" xfId="0" applyNumberFormat="1" applyFont="1" applyBorder="1" applyAlignment="1">
      <alignment horizontal="left" wrapText="1"/>
    </xf>
    <xf numFmtId="1" fontId="4" fillId="0" borderId="586" xfId="0" applyNumberFormat="1" applyFont="1" applyBorder="1" applyAlignment="1">
      <alignment horizontal="center" vertical="center" wrapText="1"/>
    </xf>
    <xf numFmtId="1" fontId="4" fillId="0" borderId="539" xfId="0" applyNumberFormat="1" applyFont="1" applyBorder="1" applyAlignment="1">
      <alignment horizontal="center"/>
    </xf>
    <xf numFmtId="1" fontId="4" fillId="0" borderId="546" xfId="0" applyNumberFormat="1" applyFont="1" applyBorder="1" applyAlignment="1">
      <alignment horizontal="center"/>
    </xf>
    <xf numFmtId="1" fontId="4" fillId="0" borderId="568" xfId="0" applyNumberFormat="1" applyFont="1" applyBorder="1" applyAlignment="1">
      <alignment horizontal="center"/>
    </xf>
    <xf numFmtId="1" fontId="4" fillId="0" borderId="573" xfId="0" applyNumberFormat="1" applyFont="1" applyBorder="1" applyAlignment="1">
      <alignment horizontal="center" vertical="center" wrapText="1"/>
    </xf>
    <xf numFmtId="1" fontId="4" fillId="0" borderId="574" xfId="0" applyNumberFormat="1" applyFont="1" applyBorder="1" applyAlignment="1">
      <alignment horizontal="center" vertical="center" wrapText="1"/>
    </xf>
    <xf numFmtId="1" fontId="4" fillId="0" borderId="575" xfId="0" applyNumberFormat="1" applyFont="1" applyBorder="1" applyAlignment="1">
      <alignment horizontal="center" vertical="center" wrapText="1"/>
    </xf>
    <xf numFmtId="1" fontId="4" fillId="0" borderId="547" xfId="0" applyNumberFormat="1" applyFont="1" applyBorder="1"/>
    <xf numFmtId="1" fontId="4" fillId="0" borderId="526" xfId="0" applyNumberFormat="1" applyFont="1" applyBorder="1" applyAlignment="1">
      <alignment horizontal="center"/>
    </xf>
    <xf numFmtId="1" fontId="4" fillId="0" borderId="392" xfId="0" applyNumberFormat="1" applyFont="1" applyBorder="1" applyAlignment="1">
      <alignment horizontal="center"/>
    </xf>
    <xf numFmtId="1" fontId="4" fillId="0" borderId="549" xfId="0" applyNumberFormat="1" applyFont="1" applyBorder="1" applyAlignment="1">
      <alignment horizontal="center"/>
    </xf>
    <xf numFmtId="1" fontId="4" fillId="0" borderId="546" xfId="0" applyNumberFormat="1" applyFont="1" applyBorder="1" applyAlignment="1">
      <alignment horizontal="left" vertical="center" wrapText="1"/>
    </xf>
    <xf numFmtId="1" fontId="4" fillId="0" borderId="572" xfId="0" applyNumberFormat="1" applyFont="1" applyBorder="1" applyAlignment="1">
      <alignment horizontal="center" vertical="center" wrapText="1"/>
    </xf>
    <xf numFmtId="1" fontId="4" fillId="0" borderId="547" xfId="0" applyNumberFormat="1" applyFont="1" applyBorder="1" applyAlignment="1">
      <alignment wrapText="1"/>
    </xf>
    <xf numFmtId="1" fontId="4" fillId="0" borderId="567" xfId="0" applyNumberFormat="1" applyFont="1" applyBorder="1" applyAlignment="1">
      <alignment wrapText="1"/>
    </xf>
    <xf numFmtId="1" fontId="4" fillId="0" borderId="533" xfId="0" applyNumberFormat="1" applyFont="1" applyBorder="1" applyAlignment="1">
      <alignment wrapText="1"/>
    </xf>
    <xf numFmtId="1" fontId="4" fillId="0" borderId="568" xfId="0" applyNumberFormat="1" applyFont="1" applyBorder="1" applyAlignment="1">
      <alignment horizontal="center" vertical="center" wrapText="1"/>
    </xf>
    <xf numFmtId="1" fontId="4" fillId="8" borderId="546" xfId="0" applyNumberFormat="1" applyFont="1" applyFill="1" applyBorder="1" applyAlignment="1">
      <alignment horizontal="center" vertical="center" wrapText="1"/>
    </xf>
    <xf numFmtId="1" fontId="4" fillId="8" borderId="568" xfId="0" applyNumberFormat="1" applyFont="1" applyFill="1" applyBorder="1" applyAlignment="1">
      <alignment horizontal="center" vertical="center" wrapText="1"/>
    </xf>
    <xf numFmtId="1" fontId="4" fillId="8" borderId="547" xfId="0" applyNumberFormat="1" applyFont="1" applyFill="1" applyBorder="1" applyAlignment="1">
      <alignment horizontal="center" vertical="center" wrapText="1"/>
    </xf>
    <xf numFmtId="1" fontId="4" fillId="0" borderId="567" xfId="0" applyNumberFormat="1" applyFont="1" applyBorder="1"/>
    <xf numFmtId="1" fontId="4" fillId="0" borderId="533" xfId="0" applyNumberFormat="1" applyFont="1" applyBorder="1"/>
    <xf numFmtId="1" fontId="4" fillId="0" borderId="547" xfId="0" applyNumberFormat="1" applyFont="1" applyBorder="1" applyAlignment="1">
      <alignment horizontal="left" wrapText="1"/>
    </xf>
    <xf numFmtId="1" fontId="4" fillId="0" borderId="530" xfId="0" applyNumberFormat="1" applyFont="1" applyBorder="1"/>
    <xf numFmtId="1" fontId="4" fillId="0" borderId="686" xfId="0" applyNumberFormat="1" applyFont="1" applyBorder="1" applyAlignment="1">
      <alignment horizontal="center" vertical="center" wrapText="1"/>
    </xf>
    <xf numFmtId="0" fontId="4" fillId="8" borderId="697" xfId="0" applyFont="1" applyFill="1" applyBorder="1" applyAlignment="1">
      <alignment horizontal="center" vertical="center" wrapText="1"/>
    </xf>
    <xf numFmtId="1" fontId="4" fillId="0" borderId="693" xfId="0" applyNumberFormat="1" applyFont="1" applyBorder="1" applyAlignment="1">
      <alignment horizontal="center" vertical="center" wrapText="1"/>
    </xf>
    <xf numFmtId="1" fontId="4" fillId="0" borderId="697" xfId="0" applyNumberFormat="1" applyFont="1" applyBorder="1" applyAlignment="1">
      <alignment horizontal="center" vertical="center" wrapText="1"/>
    </xf>
    <xf numFmtId="1" fontId="4" fillId="0" borderId="697" xfId="0" applyNumberFormat="1" applyFont="1" applyBorder="1" applyAlignment="1">
      <alignment horizontal="left" vertical="center" wrapText="1"/>
    </xf>
    <xf numFmtId="1" fontId="4" fillId="0" borderId="693" xfId="0" applyNumberFormat="1" applyFont="1" applyBorder="1" applyAlignment="1">
      <alignment horizontal="left" vertical="center" wrapText="1"/>
    </xf>
    <xf numFmtId="1" fontId="4" fillId="0" borderId="697" xfId="0" applyNumberFormat="1" applyFont="1" applyBorder="1" applyAlignment="1">
      <alignment horizontal="center" vertical="center"/>
    </xf>
    <xf numFmtId="1" fontId="4" fillId="0" borderId="695" xfId="0" applyNumberFormat="1" applyFont="1" applyBorder="1" applyAlignment="1">
      <alignment horizontal="center" vertical="center" wrapText="1"/>
    </xf>
    <xf numFmtId="1" fontId="4" fillId="0" borderId="694" xfId="0" applyNumberFormat="1" applyFont="1" applyBorder="1" applyAlignment="1">
      <alignment horizontal="center" vertical="center" wrapText="1"/>
    </xf>
    <xf numFmtId="1" fontId="4" fillId="0" borderId="686" xfId="0" applyNumberFormat="1" applyFont="1" applyBorder="1" applyAlignment="1">
      <alignment horizontal="center" vertical="center"/>
    </xf>
    <xf numFmtId="1" fontId="4" fillId="0" borderId="695" xfId="0" applyNumberFormat="1" applyFont="1" applyBorder="1" applyAlignment="1">
      <alignment horizontal="center" vertical="center"/>
    </xf>
    <xf numFmtId="1" fontId="4" fillId="0" borderId="693" xfId="0" applyNumberFormat="1" applyFont="1" applyBorder="1" applyAlignment="1">
      <alignment horizontal="center" vertical="center"/>
    </xf>
    <xf numFmtId="0" fontId="8" fillId="0" borderId="697" xfId="0" applyFont="1" applyBorder="1" applyAlignment="1">
      <alignment horizontal="center" vertical="center" wrapText="1"/>
    </xf>
    <xf numFmtId="1" fontId="4" fillId="0" borderId="686" xfId="0" applyNumberFormat="1" applyFont="1" applyBorder="1"/>
    <xf numFmtId="1" fontId="4" fillId="0" borderId="682" xfId="0" applyNumberFormat="1" applyFont="1" applyBorder="1" applyAlignment="1">
      <alignment horizontal="center" vertical="center" wrapText="1"/>
    </xf>
    <xf numFmtId="1" fontId="4" fillId="0" borderId="686" xfId="0" applyNumberFormat="1" applyFont="1" applyBorder="1" applyAlignment="1">
      <alignment wrapText="1"/>
    </xf>
    <xf numFmtId="1" fontId="4" fillId="0" borderId="694" xfId="0" applyNumberFormat="1" applyFont="1" applyBorder="1" applyAlignment="1">
      <alignment horizontal="center" vertical="center"/>
    </xf>
    <xf numFmtId="1" fontId="4" fillId="0" borderId="693" xfId="0" applyNumberFormat="1" applyFont="1" applyBorder="1" applyAlignment="1">
      <alignment horizontal="left" vertical="center"/>
    </xf>
    <xf numFmtId="1" fontId="8" fillId="0" borderId="681" xfId="0" applyNumberFormat="1" applyFont="1" applyBorder="1" applyAlignment="1">
      <alignment horizontal="left" wrapText="1"/>
    </xf>
    <xf numFmtId="1" fontId="8" fillId="0" borderId="672" xfId="0" applyNumberFormat="1" applyFont="1" applyBorder="1" applyAlignment="1">
      <alignment horizontal="left" wrapText="1"/>
    </xf>
    <xf numFmtId="1" fontId="4" fillId="0" borderId="666" xfId="0" applyNumberFormat="1" applyFont="1" applyBorder="1" applyAlignment="1">
      <alignment horizontal="center" vertical="center" wrapText="1"/>
    </xf>
    <xf numFmtId="1" fontId="4" fillId="0" borderId="672" xfId="0" applyNumberFormat="1" applyFont="1" applyBorder="1" applyAlignment="1">
      <alignment horizontal="center" vertical="center" wrapText="1"/>
    </xf>
    <xf numFmtId="1" fontId="4" fillId="0" borderId="669" xfId="0" applyNumberFormat="1" applyFont="1" applyBorder="1" applyAlignment="1">
      <alignment horizontal="center" vertical="center" wrapText="1"/>
    </xf>
    <xf numFmtId="1" fontId="4" fillId="0" borderId="677" xfId="0" applyNumberFormat="1" applyFont="1" applyBorder="1" applyAlignment="1">
      <alignment horizontal="center" vertical="center" wrapText="1"/>
    </xf>
    <xf numFmtId="1" fontId="4" fillId="0" borderId="492" xfId="0" applyNumberFormat="1" applyFont="1" applyBorder="1"/>
    <xf numFmtId="1" fontId="4" fillId="0" borderId="648" xfId="0" applyNumberFormat="1" applyFont="1" applyBorder="1" applyAlignment="1">
      <alignment horizontal="left" wrapText="1"/>
    </xf>
    <xf numFmtId="1" fontId="4" fillId="0" borderId="656" xfId="0" applyNumberFormat="1" applyFont="1" applyBorder="1" applyAlignment="1">
      <alignment horizontal="left" wrapText="1"/>
    </xf>
    <xf numFmtId="1" fontId="4" fillId="0" borderId="381" xfId="0" applyNumberFormat="1" applyFont="1" applyBorder="1" applyAlignment="1">
      <alignment horizontal="center"/>
    </xf>
    <xf numFmtId="1" fontId="4" fillId="0" borderId="405" xfId="0" applyNumberFormat="1" applyFont="1" applyBorder="1" applyAlignment="1">
      <alignment horizontal="center"/>
    </xf>
    <xf numFmtId="1" fontId="4" fillId="0" borderId="369" xfId="0" applyNumberFormat="1" applyFont="1" applyBorder="1" applyAlignment="1">
      <alignment horizontal="center"/>
    </xf>
    <xf numFmtId="1" fontId="4" fillId="0" borderId="393" xfId="0" applyNumberFormat="1" applyFont="1" applyBorder="1" applyAlignment="1">
      <alignment horizontal="center"/>
    </xf>
    <xf numFmtId="1" fontId="4" fillId="0" borderId="648" xfId="0" applyNumberFormat="1" applyFont="1" applyBorder="1" applyAlignment="1">
      <alignment wrapText="1"/>
    </xf>
    <xf numFmtId="1" fontId="4" fillId="0" borderId="649" xfId="0" applyNumberFormat="1" applyFont="1" applyBorder="1" applyAlignment="1">
      <alignment wrapText="1"/>
    </xf>
    <xf numFmtId="1" fontId="4" fillId="0" borderId="649" xfId="0" applyNumberFormat="1" applyFont="1" applyBorder="1" applyAlignment="1">
      <alignment horizontal="left" wrapText="1"/>
    </xf>
    <xf numFmtId="1" fontId="4" fillId="0" borderId="648" xfId="0" applyNumberFormat="1" applyFont="1" applyBorder="1"/>
    <xf numFmtId="1" fontId="4" fillId="0" borderId="649" xfId="0" applyNumberFormat="1" applyFont="1" applyBorder="1"/>
    <xf numFmtId="1" fontId="4" fillId="0" borderId="642" xfId="0" applyNumberFormat="1" applyFont="1" applyBorder="1"/>
    <xf numFmtId="1" fontId="4" fillId="0" borderId="764" xfId="0" applyNumberFormat="1" applyFont="1" applyBorder="1" applyAlignment="1">
      <alignment horizontal="center" vertical="center" wrapText="1"/>
    </xf>
    <xf numFmtId="0" fontId="4" fillId="8" borderId="720" xfId="0" applyFont="1" applyFill="1" applyBorder="1" applyAlignment="1">
      <alignment horizontal="center" vertical="center" wrapText="1"/>
    </xf>
    <xf numFmtId="1" fontId="4" fillId="0" borderId="773" xfId="0" applyNumberFormat="1" applyFont="1" applyBorder="1" applyAlignment="1">
      <alignment horizontal="center" vertical="center" wrapText="1"/>
    </xf>
    <xf numFmtId="1" fontId="4" fillId="0" borderId="720" xfId="0" applyNumberFormat="1" applyFont="1" applyBorder="1" applyAlignment="1">
      <alignment horizontal="center" vertical="center" wrapText="1"/>
    </xf>
    <xf numFmtId="1" fontId="4" fillId="0" borderId="720" xfId="0" applyNumberFormat="1" applyFont="1" applyBorder="1" applyAlignment="1">
      <alignment horizontal="left" vertical="center" wrapText="1"/>
    </xf>
    <xf numFmtId="1" fontId="4" fillId="0" borderId="773" xfId="0" applyNumberFormat="1" applyFont="1" applyBorder="1" applyAlignment="1">
      <alignment horizontal="left" vertical="center" wrapText="1"/>
    </xf>
    <xf numFmtId="1" fontId="4" fillId="0" borderId="720" xfId="0" applyNumberFormat="1" applyFont="1" applyBorder="1" applyAlignment="1">
      <alignment horizontal="center" vertical="center"/>
    </xf>
    <xf numFmtId="1" fontId="4" fillId="0" borderId="719" xfId="0" applyNumberFormat="1" applyFont="1" applyBorder="1" applyAlignment="1">
      <alignment horizontal="center" vertical="center" wrapText="1"/>
    </xf>
    <xf numFmtId="1" fontId="4" fillId="0" borderId="764" xfId="0" applyNumberFormat="1" applyFont="1" applyBorder="1" applyAlignment="1">
      <alignment horizontal="center" vertical="center"/>
    </xf>
    <xf numFmtId="1" fontId="4" fillId="0" borderId="735" xfId="0" applyNumberFormat="1" applyFont="1" applyBorder="1" applyAlignment="1">
      <alignment horizontal="center" vertical="center" wrapText="1"/>
    </xf>
    <xf numFmtId="1" fontId="4" fillId="0" borderId="719" xfId="0" applyNumberFormat="1" applyFont="1" applyBorder="1" applyAlignment="1">
      <alignment horizontal="center" vertical="center"/>
    </xf>
    <xf numFmtId="1" fontId="4" fillId="0" borderId="773" xfId="0" applyNumberFormat="1" applyFont="1" applyBorder="1" applyAlignment="1">
      <alignment horizontal="center" vertical="center"/>
    </xf>
    <xf numFmtId="0" fontId="8" fillId="0" borderId="720" xfId="0" applyFont="1" applyBorder="1" applyAlignment="1">
      <alignment horizontal="center" vertical="center" wrapText="1"/>
    </xf>
    <xf numFmtId="1" fontId="4" fillId="0" borderId="764" xfId="0" applyNumberFormat="1" applyFont="1" applyBorder="1"/>
    <xf numFmtId="1" fontId="4" fillId="0" borderId="759" xfId="0" applyNumberFormat="1" applyFont="1" applyBorder="1" applyAlignment="1">
      <alignment horizontal="center" vertical="center" wrapText="1"/>
    </xf>
    <xf numFmtId="1" fontId="4" fillId="0" borderId="764" xfId="0" applyNumberFormat="1" applyFont="1" applyBorder="1" applyAlignment="1">
      <alignment wrapText="1"/>
    </xf>
    <xf numFmtId="1" fontId="4" fillId="0" borderId="774" xfId="0" applyNumberFormat="1" applyFont="1" applyBorder="1" applyAlignment="1">
      <alignment horizontal="center" vertical="center"/>
    </xf>
    <xf numFmtId="1" fontId="4" fillId="0" borderId="774" xfId="0" applyNumberFormat="1" applyFont="1" applyBorder="1" applyAlignment="1">
      <alignment horizontal="center" vertical="center" wrapText="1"/>
    </xf>
    <xf numFmtId="1" fontId="4" fillId="0" borderId="743" xfId="0" applyNumberFormat="1" applyFont="1" applyBorder="1" applyAlignment="1">
      <alignment horizontal="center" vertical="center" wrapText="1"/>
    </xf>
    <xf numFmtId="1" fontId="4" fillId="0" borderId="773" xfId="0" applyNumberFormat="1" applyFont="1" applyBorder="1" applyAlignment="1">
      <alignment horizontal="left" vertical="center"/>
    </xf>
    <xf numFmtId="1" fontId="4" fillId="0" borderId="743" xfId="0" applyNumberFormat="1" applyFont="1" applyBorder="1" applyAlignment="1">
      <alignment horizontal="center" vertical="center"/>
    </xf>
    <xf numFmtId="1" fontId="4" fillId="0" borderId="699" xfId="0" applyNumberFormat="1" applyFont="1" applyBorder="1" applyAlignment="1">
      <alignment horizontal="center" vertical="center" wrapText="1"/>
    </xf>
    <xf numFmtId="1" fontId="4" fillId="0" borderId="720" xfId="0" applyNumberFormat="1" applyFont="1" applyBorder="1" applyAlignment="1" applyProtection="1">
      <alignment horizontal="left" vertical="center" wrapText="1"/>
      <protection hidden="1"/>
    </xf>
    <xf numFmtId="1" fontId="4" fillId="0" borderId="758" xfId="0" applyNumberFormat="1" applyFont="1" applyBorder="1" applyAlignment="1">
      <alignment horizontal="center" vertical="center" wrapText="1"/>
    </xf>
    <xf numFmtId="1" fontId="4" fillId="0" borderId="720" xfId="0" applyNumberFormat="1" applyFont="1" applyBorder="1" applyAlignment="1" applyProtection="1">
      <alignment horizontal="center" vertical="center"/>
      <protection hidden="1"/>
    </xf>
    <xf numFmtId="1" fontId="4" fillId="0" borderId="720" xfId="0" applyNumberFormat="1" applyFont="1" applyBorder="1" applyAlignment="1" applyProtection="1">
      <alignment horizontal="center" vertical="center" wrapText="1"/>
      <protection hidden="1"/>
    </xf>
    <xf numFmtId="1" fontId="8" fillId="0" borderId="720" xfId="0" applyNumberFormat="1" applyFont="1" applyBorder="1" applyAlignment="1">
      <alignment horizontal="left" vertical="center" wrapText="1"/>
    </xf>
    <xf numFmtId="1" fontId="8" fillId="0" borderId="757" xfId="0" applyNumberFormat="1" applyFont="1" applyBorder="1" applyAlignment="1">
      <alignment horizontal="left" wrapText="1"/>
    </xf>
    <xf numFmtId="1" fontId="8" fillId="0" borderId="742" xfId="0" applyNumberFormat="1" applyFont="1" applyBorder="1" applyAlignment="1">
      <alignment horizontal="left" wrapText="1"/>
    </xf>
    <xf numFmtId="1" fontId="4" fillId="0" borderId="746" xfId="0" applyNumberFormat="1" applyFont="1" applyBorder="1" applyAlignment="1">
      <alignment horizontal="center" vertical="center" wrapText="1"/>
    </xf>
    <xf numFmtId="1" fontId="4" fillId="0" borderId="742" xfId="0" applyNumberFormat="1" applyFont="1" applyBorder="1" applyAlignment="1">
      <alignment horizontal="center" vertical="center" wrapText="1"/>
    </xf>
    <xf numFmtId="1" fontId="4" fillId="0" borderId="739" xfId="0" applyNumberFormat="1" applyFont="1" applyBorder="1" applyAlignment="1">
      <alignment horizontal="center" vertical="center" wrapText="1"/>
    </xf>
    <xf numFmtId="1" fontId="4" fillId="0" borderId="753" xfId="0" applyNumberFormat="1" applyFont="1" applyBorder="1" applyAlignment="1">
      <alignment horizontal="center" vertical="center" wrapText="1"/>
    </xf>
    <xf numFmtId="1" fontId="4" fillId="0" borderId="743" xfId="0" applyNumberFormat="1" applyFont="1" applyBorder="1" applyAlignment="1">
      <alignment horizontal="center"/>
    </xf>
    <xf numFmtId="1" fontId="4" fillId="0" borderId="720" xfId="0" applyNumberFormat="1" applyFont="1" applyBorder="1" applyAlignment="1">
      <alignment horizontal="center"/>
    </xf>
    <xf numFmtId="1" fontId="4" fillId="0" borderId="723" xfId="0" applyNumberFormat="1" applyFont="1" applyBorder="1" applyAlignment="1">
      <alignment horizontal="left" vertical="center" wrapText="1"/>
    </xf>
    <xf numFmtId="1" fontId="4" fillId="0" borderId="719" xfId="0" applyNumberFormat="1" applyFont="1" applyBorder="1"/>
    <xf numFmtId="1" fontId="4" fillId="0" borderId="693" xfId="0" applyNumberFormat="1" applyFont="1" applyBorder="1"/>
    <xf numFmtId="1" fontId="4" fillId="0" borderId="711" xfId="0" applyNumberFormat="1" applyFont="1" applyBorder="1" applyAlignment="1">
      <alignment horizontal="left" wrapText="1"/>
    </xf>
    <xf numFmtId="1" fontId="4" fillId="0" borderId="712" xfId="0" applyNumberFormat="1" applyFont="1" applyBorder="1" applyAlignment="1">
      <alignment horizontal="left" wrapText="1"/>
    </xf>
    <xf numFmtId="1" fontId="4" fillId="0" borderId="724" xfId="0" applyNumberFormat="1" applyFont="1" applyBorder="1" applyAlignment="1">
      <alignment horizontal="center" vertical="center" wrapText="1"/>
    </xf>
    <xf numFmtId="1" fontId="4" fillId="0" borderId="728" xfId="0" applyNumberFormat="1" applyFont="1" applyBorder="1" applyAlignment="1">
      <alignment horizontal="center" vertical="center" wrapText="1"/>
    </xf>
    <xf numFmtId="1" fontId="4" fillId="0" borderId="663" xfId="0" applyNumberFormat="1" applyFont="1" applyBorder="1" applyAlignment="1">
      <alignment horizontal="center"/>
    </xf>
    <xf numFmtId="1" fontId="4" fillId="0" borderId="686" xfId="0" applyNumberFormat="1" applyFont="1" applyBorder="1" applyAlignment="1">
      <alignment horizontal="center"/>
    </xf>
    <xf numFmtId="1" fontId="4" fillId="0" borderId="682" xfId="0" applyNumberFormat="1" applyFont="1" applyBorder="1" applyAlignment="1">
      <alignment horizontal="center"/>
    </xf>
    <xf numFmtId="1" fontId="4" fillId="0" borderId="723" xfId="0" applyNumberFormat="1" applyFont="1" applyBorder="1" applyAlignment="1">
      <alignment horizontal="center" vertical="center" wrapText="1"/>
    </xf>
    <xf numFmtId="1" fontId="4" fillId="0" borderId="726" xfId="0" applyNumberFormat="1" applyFont="1" applyBorder="1" applyAlignment="1">
      <alignment horizontal="center" vertical="center" wrapText="1"/>
    </xf>
    <xf numFmtId="1" fontId="4" fillId="0" borderId="727" xfId="0" applyNumberFormat="1" applyFont="1" applyBorder="1" applyAlignment="1">
      <alignment horizontal="center" vertical="center" wrapText="1"/>
    </xf>
    <xf numFmtId="1" fontId="4" fillId="0" borderId="729" xfId="0" applyNumberFormat="1" applyFont="1" applyBorder="1" applyAlignment="1">
      <alignment horizontal="center" vertical="center" wrapText="1"/>
    </xf>
    <xf numFmtId="1" fontId="4" fillId="0" borderId="732" xfId="0" applyNumberFormat="1" applyFont="1" applyBorder="1" applyAlignment="1">
      <alignment horizontal="center" vertical="center" wrapText="1"/>
    </xf>
    <xf numFmtId="1" fontId="4" fillId="0" borderId="724" xfId="0" applyNumberFormat="1" applyFont="1" applyBorder="1"/>
    <xf numFmtId="1" fontId="4" fillId="0" borderId="728" xfId="0" applyNumberFormat="1" applyFont="1" applyBorder="1"/>
    <xf numFmtId="1" fontId="4" fillId="0" borderId="722" xfId="0" applyNumberFormat="1" applyFont="1" applyBorder="1" applyAlignment="1">
      <alignment horizontal="center" vertical="center" wrapText="1"/>
    </xf>
    <xf numFmtId="1" fontId="4" fillId="0" borderId="725" xfId="0" applyNumberFormat="1" applyFont="1" applyBorder="1" applyAlignment="1">
      <alignment horizontal="center" vertical="center" wrapText="1"/>
    </xf>
    <xf numFmtId="1" fontId="4" fillId="0" borderId="666" xfId="0" applyNumberFormat="1" applyFont="1" applyBorder="1" applyAlignment="1">
      <alignment horizontal="center"/>
    </xf>
    <xf numFmtId="1" fontId="4" fillId="0" borderId="725" xfId="0" applyNumberFormat="1" applyFont="1" applyBorder="1" applyAlignment="1">
      <alignment horizontal="center"/>
    </xf>
    <xf numFmtId="1" fontId="4" fillId="0" borderId="726" xfId="0" applyNumberFormat="1" applyFont="1" applyBorder="1" applyAlignment="1">
      <alignment horizontal="center"/>
    </xf>
    <xf numFmtId="1" fontId="4" fillId="0" borderId="582" xfId="0" applyNumberFormat="1" applyFont="1" applyBorder="1"/>
    <xf numFmtId="1" fontId="4" fillId="0" borderId="584" xfId="0" applyNumberFormat="1" applyFont="1" applyBorder="1"/>
    <xf numFmtId="1" fontId="4" fillId="0" borderId="686" xfId="0" applyNumberFormat="1" applyFont="1" applyBorder="1" applyAlignment="1">
      <alignment horizontal="left" vertical="center" wrapText="1"/>
    </xf>
    <xf numFmtId="1" fontId="4" fillId="0" borderId="711" xfId="0" applyNumberFormat="1" applyFont="1" applyBorder="1" applyAlignment="1">
      <alignment wrapText="1"/>
    </xf>
    <xf numFmtId="1" fontId="4" fillId="0" borderId="712" xfId="0" applyNumberFormat="1" applyFont="1" applyBorder="1" applyAlignment="1">
      <alignment wrapText="1"/>
    </xf>
    <xf numFmtId="1" fontId="4" fillId="8" borderId="584" xfId="0" applyNumberFormat="1" applyFont="1" applyFill="1" applyBorder="1" applyAlignment="1">
      <alignment horizontal="center" vertical="center" wrapText="1"/>
    </xf>
    <xf numFmtId="1" fontId="4" fillId="8" borderId="686" xfId="0" applyNumberFormat="1" applyFont="1" applyFill="1" applyBorder="1" applyAlignment="1">
      <alignment horizontal="center" vertical="center" wrapText="1"/>
    </xf>
    <xf numFmtId="1" fontId="4" fillId="8" borderId="682" xfId="0" applyNumberFormat="1" applyFont="1" applyFill="1" applyBorder="1" applyAlignment="1">
      <alignment horizontal="center" vertical="center" wrapText="1"/>
    </xf>
    <xf numFmtId="1" fontId="4" fillId="3" borderId="583" xfId="0" applyNumberFormat="1" applyFont="1" applyFill="1" applyBorder="1" applyAlignment="1">
      <alignment horizontal="center" vertical="center" wrapText="1"/>
    </xf>
    <xf numFmtId="1" fontId="4" fillId="3" borderId="584" xfId="0" applyNumberFormat="1" applyFont="1" applyFill="1" applyBorder="1" applyAlignment="1">
      <alignment horizontal="center" vertical="center" wrapText="1"/>
    </xf>
    <xf numFmtId="1" fontId="8" fillId="0" borderId="606" xfId="0" applyNumberFormat="1" applyFont="1" applyBorder="1" applyAlignment="1">
      <alignment horizontal="center" vertical="center" wrapText="1"/>
    </xf>
    <xf numFmtId="1" fontId="4" fillId="8" borderId="582" xfId="0" applyNumberFormat="1" applyFont="1" applyFill="1" applyBorder="1" applyAlignment="1">
      <alignment horizontal="center" vertical="center" wrapText="1"/>
    </xf>
    <xf numFmtId="1" fontId="4" fillId="8" borderId="583" xfId="0" applyNumberFormat="1" applyFont="1" applyFill="1" applyBorder="1" applyAlignment="1">
      <alignment horizontal="center" vertical="center" wrapText="1"/>
    </xf>
    <xf numFmtId="1" fontId="8" fillId="0" borderId="583" xfId="0" applyNumberFormat="1" applyFont="1" applyBorder="1" applyAlignment="1">
      <alignment horizontal="center" vertical="center" wrapText="1"/>
    </xf>
    <xf numFmtId="1" fontId="8" fillId="0" borderId="584" xfId="0" applyNumberFormat="1" applyFont="1" applyBorder="1" applyAlignment="1">
      <alignment horizontal="center" vertical="center" wrapText="1"/>
    </xf>
    <xf numFmtId="1" fontId="8" fillId="3" borderId="583" xfId="0" applyNumberFormat="1" applyFont="1" applyFill="1" applyBorder="1" applyAlignment="1">
      <alignment horizontal="center" vertical="center" wrapText="1"/>
    </xf>
    <xf numFmtId="1" fontId="8" fillId="3" borderId="584" xfId="0" applyNumberFormat="1" applyFont="1" applyFill="1" applyBorder="1" applyAlignment="1">
      <alignment horizontal="center" vertical="center" wrapText="1"/>
    </xf>
    <xf numFmtId="1" fontId="8" fillId="3" borderId="581" xfId="0" applyNumberFormat="1" applyFont="1" applyFill="1" applyBorder="1" applyAlignment="1">
      <alignment horizontal="center" vertical="center" wrapText="1"/>
    </xf>
    <xf numFmtId="1" fontId="8" fillId="3" borderId="695" xfId="0" applyNumberFormat="1" applyFont="1" applyFill="1" applyBorder="1" applyAlignment="1">
      <alignment horizontal="center" vertical="center" wrapText="1"/>
    </xf>
    <xf numFmtId="1" fontId="8" fillId="3" borderId="693" xfId="0" applyNumberFormat="1" applyFont="1" applyFill="1" applyBorder="1" applyAlignment="1">
      <alignment horizontal="center" vertical="center" wrapText="1"/>
    </xf>
    <xf numFmtId="1" fontId="4" fillId="0" borderId="695" xfId="0" applyNumberFormat="1" applyFont="1" applyBorder="1" applyAlignment="1">
      <alignment horizontal="left"/>
    </xf>
    <xf numFmtId="1" fontId="4" fillId="0" borderId="693" xfId="0" applyNumberFormat="1" applyFont="1" applyBorder="1" applyAlignment="1">
      <alignment horizontal="left"/>
    </xf>
    <xf numFmtId="1" fontId="8" fillId="0" borderId="697" xfId="0" applyNumberFormat="1" applyFont="1" applyBorder="1" applyAlignment="1">
      <alignment horizontal="left" vertical="center" wrapText="1"/>
    </xf>
    <xf numFmtId="1" fontId="4" fillId="0" borderId="583" xfId="0" applyNumberFormat="1" applyFont="1" applyBorder="1" applyAlignment="1" applyProtection="1">
      <alignment wrapText="1"/>
      <protection hidden="1"/>
    </xf>
    <xf numFmtId="1" fontId="4" fillId="0" borderId="584" xfId="0" applyNumberFormat="1" applyFont="1" applyBorder="1" applyAlignment="1" applyProtection="1">
      <alignment wrapText="1"/>
      <protection hidden="1"/>
    </xf>
    <xf numFmtId="1" fontId="4" fillId="0" borderId="711" xfId="0" applyNumberFormat="1" applyFont="1" applyBorder="1"/>
    <xf numFmtId="1" fontId="4" fillId="0" borderId="712" xfId="0" applyNumberFormat="1" applyFont="1" applyBorder="1"/>
    <xf numFmtId="1" fontId="4" fillId="0" borderId="583" xfId="0" applyNumberFormat="1" applyFont="1" applyBorder="1" applyAlignment="1" applyProtection="1">
      <alignment horizontal="left" wrapText="1"/>
      <protection hidden="1"/>
    </xf>
    <xf numFmtId="1" fontId="4" fillId="0" borderId="584" xfId="0" applyNumberFormat="1" applyFont="1" applyBorder="1" applyAlignment="1" applyProtection="1">
      <alignment horizontal="left" wrapText="1"/>
      <protection hidden="1"/>
    </xf>
    <xf numFmtId="1" fontId="4" fillId="0" borderId="582" xfId="0" applyNumberFormat="1" applyFont="1" applyBorder="1" applyAlignment="1">
      <alignment horizontal="left" wrapText="1"/>
    </xf>
    <xf numFmtId="1" fontId="4" fillId="0" borderId="584" xfId="0" applyNumberFormat="1" applyFont="1" applyBorder="1" applyAlignment="1">
      <alignment horizontal="left" wrapText="1"/>
    </xf>
    <xf numFmtId="1" fontId="4" fillId="0" borderId="704" xfId="0" applyNumberFormat="1" applyFont="1" applyBorder="1"/>
    <xf numFmtId="1" fontId="4" fillId="0" borderId="710" xfId="0" applyNumberFormat="1" applyFont="1" applyBorder="1" applyAlignment="1">
      <alignment horizontal="center" vertical="center" wrapText="1"/>
    </xf>
    <xf numFmtId="1" fontId="4" fillId="0" borderId="796" xfId="0" applyNumberFormat="1" applyFont="1" applyBorder="1" applyAlignment="1">
      <alignment horizontal="center" vertical="center" wrapText="1"/>
    </xf>
    <xf numFmtId="1" fontId="4" fillId="0" borderId="781" xfId="0" applyNumberFormat="1" applyFont="1" applyBorder="1" applyAlignment="1">
      <alignment horizontal="center" vertical="center" wrapText="1"/>
    </xf>
    <xf numFmtId="1" fontId="8" fillId="0" borderId="801" xfId="0" applyNumberFormat="1" applyFont="1" applyBorder="1" applyAlignment="1">
      <alignment horizontal="left" wrapText="1"/>
    </xf>
    <xf numFmtId="1" fontId="8" fillId="0" borderId="344" xfId="0" applyNumberFormat="1" applyFont="1" applyBorder="1" applyAlignment="1">
      <alignment horizontal="left" wrapText="1"/>
    </xf>
    <xf numFmtId="1" fontId="4" fillId="0" borderId="832" xfId="0" applyNumberFormat="1" applyFont="1" applyBorder="1" applyAlignment="1">
      <alignment horizontal="center" vertical="center" wrapText="1"/>
    </xf>
    <xf numFmtId="1" fontId="4" fillId="0" borderId="344" xfId="0" applyNumberFormat="1" applyFont="1" applyBorder="1" applyAlignment="1">
      <alignment horizontal="center" vertical="center" wrapText="1"/>
    </xf>
    <xf numFmtId="1" fontId="4" fillId="0" borderId="795" xfId="0" applyNumberFormat="1" applyFont="1" applyBorder="1" applyAlignment="1">
      <alignment horizontal="center" vertical="center" wrapText="1"/>
    </xf>
    <xf numFmtId="1" fontId="4" fillId="0" borderId="823" xfId="0" applyNumberFormat="1" applyFont="1" applyBorder="1" applyAlignment="1">
      <alignment horizontal="center" vertical="center" wrapText="1"/>
    </xf>
    <xf numFmtId="1" fontId="4" fillId="0" borderId="824" xfId="0" applyNumberFormat="1" applyFont="1" applyBorder="1" applyAlignment="1">
      <alignment horizontal="center" vertical="center" wrapText="1"/>
    </xf>
    <xf numFmtId="1" fontId="4" fillId="0" borderId="806" xfId="0" applyNumberFormat="1" applyFont="1" applyBorder="1" applyAlignment="1">
      <alignment horizontal="left" vertical="center" wrapText="1"/>
    </xf>
    <xf numFmtId="1" fontId="4" fillId="0" borderId="773" xfId="0" applyNumberFormat="1" applyFont="1" applyBorder="1"/>
    <xf numFmtId="1" fontId="4" fillId="0" borderId="828" xfId="0" applyNumberFormat="1" applyFont="1" applyBorder="1" applyAlignment="1">
      <alignment horizontal="left" wrapText="1"/>
    </xf>
    <xf numFmtId="1" fontId="4" fillId="0" borderId="821" xfId="0" applyNumberFormat="1" applyFont="1" applyBorder="1" applyAlignment="1">
      <alignment horizontal="left" wrapText="1"/>
    </xf>
    <xf numFmtId="1" fontId="4" fillId="0" borderId="812" xfId="0" applyNumberFormat="1" applyFont="1" applyBorder="1" applyAlignment="1">
      <alignment horizontal="center" vertical="center"/>
    </xf>
    <xf numFmtId="1" fontId="4" fillId="0" borderId="807" xfId="0" applyNumberFormat="1" applyFont="1" applyBorder="1" applyAlignment="1">
      <alignment horizontal="center" vertical="center" wrapText="1"/>
    </xf>
    <xf numFmtId="1" fontId="4" fillId="0" borderId="813" xfId="0" applyNumberFormat="1" applyFont="1" applyBorder="1" applyAlignment="1">
      <alignment horizontal="center" vertical="center" wrapText="1"/>
    </xf>
    <xf numFmtId="1" fontId="4" fillId="0" borderId="826" xfId="0" applyNumberFormat="1" applyFont="1" applyBorder="1" applyAlignment="1">
      <alignment horizontal="center"/>
    </xf>
    <xf numFmtId="1" fontId="4" fillId="0" borderId="812" xfId="0" applyNumberFormat="1" applyFont="1" applyBorder="1" applyAlignment="1">
      <alignment horizontal="center"/>
    </xf>
    <xf numFmtId="1" fontId="4" fillId="0" borderId="827" xfId="0" applyNumberFormat="1" applyFont="1" applyBorder="1" applyAlignment="1">
      <alignment horizontal="center"/>
    </xf>
    <xf numFmtId="1" fontId="4" fillId="0" borderId="806" xfId="0" applyNumberFormat="1" applyFont="1" applyBorder="1" applyAlignment="1">
      <alignment horizontal="center" vertical="center" wrapText="1"/>
    </xf>
    <xf numFmtId="1" fontId="4" fillId="0" borderId="809" xfId="0" applyNumberFormat="1" applyFont="1" applyBorder="1" applyAlignment="1">
      <alignment horizontal="center" vertical="center" wrapText="1"/>
    </xf>
    <xf numFmtId="1" fontId="4" fillId="0" borderId="811" xfId="0" applyNumberFormat="1" applyFont="1" applyBorder="1" applyAlignment="1">
      <alignment horizontal="center" vertical="center" wrapText="1"/>
    </xf>
    <xf numFmtId="1" fontId="4" fillId="0" borderId="814" xfId="0" applyNumberFormat="1" applyFont="1" applyBorder="1" applyAlignment="1">
      <alignment horizontal="center" vertical="center" wrapText="1"/>
    </xf>
    <xf numFmtId="1" fontId="4" fillId="0" borderId="807" xfId="0" applyNumberFormat="1" applyFont="1" applyBorder="1"/>
    <xf numFmtId="1" fontId="4" fillId="0" borderId="813" xfId="0" applyNumberFormat="1" applyFont="1" applyBorder="1"/>
    <xf numFmtId="1" fontId="4" fillId="0" borderId="805" xfId="0" applyNumberFormat="1" applyFont="1" applyBorder="1" applyAlignment="1">
      <alignment horizontal="center" vertical="center" wrapText="1"/>
    </xf>
    <xf numFmtId="1" fontId="4" fillId="0" borderId="808" xfId="0" applyNumberFormat="1" applyFont="1" applyBorder="1" applyAlignment="1">
      <alignment horizontal="center" vertical="center" wrapText="1"/>
    </xf>
    <xf numFmtId="1" fontId="4" fillId="0" borderId="810" xfId="0" applyNumberFormat="1" applyFont="1" applyBorder="1" applyAlignment="1">
      <alignment horizontal="center"/>
    </xf>
    <xf numFmtId="1" fontId="4" fillId="0" borderId="808" xfId="0" applyNumberFormat="1" applyFont="1" applyBorder="1" applyAlignment="1">
      <alignment horizontal="center"/>
    </xf>
    <xf numFmtId="1" fontId="4" fillId="0" borderId="809" xfId="0" applyNumberFormat="1" applyFont="1" applyBorder="1" applyAlignment="1">
      <alignment horizontal="center"/>
    </xf>
    <xf numFmtId="1" fontId="4" fillId="0" borderId="801" xfId="0" applyNumberFormat="1" applyFont="1" applyBorder="1" applyAlignment="1">
      <alignment wrapText="1"/>
    </xf>
    <xf numFmtId="1" fontId="4" fillId="0" borderId="344" xfId="0" applyNumberFormat="1" applyFont="1" applyBorder="1" applyAlignment="1">
      <alignment wrapText="1"/>
    </xf>
    <xf numFmtId="1" fontId="4" fillId="0" borderId="801" xfId="0" applyNumberFormat="1" applyFont="1" applyBorder="1" applyAlignment="1">
      <alignment horizontal="left" wrapText="1"/>
    </xf>
    <xf numFmtId="1" fontId="4" fillId="0" borderId="344" xfId="0" applyNumberFormat="1" applyFont="1" applyBorder="1" applyAlignment="1">
      <alignment horizontal="left" wrapText="1"/>
    </xf>
    <xf numFmtId="1" fontId="4" fillId="8" borderId="796" xfId="0" applyNumberFormat="1" applyFont="1" applyFill="1" applyBorder="1" applyAlignment="1">
      <alignment horizontal="center" vertical="center" wrapText="1"/>
    </xf>
    <xf numFmtId="1" fontId="8" fillId="0" borderId="694" xfId="0" applyNumberFormat="1" applyFont="1" applyBorder="1" applyAlignment="1">
      <alignment horizontal="center" vertical="center" wrapText="1"/>
    </xf>
    <xf numFmtId="1" fontId="8" fillId="3" borderId="719" xfId="0" applyNumberFormat="1" applyFont="1" applyFill="1" applyBorder="1" applyAlignment="1">
      <alignment horizontal="center" vertical="center" wrapText="1"/>
    </xf>
    <xf numFmtId="1" fontId="8" fillId="3" borderId="773" xfId="0" applyNumberFormat="1" applyFont="1" applyFill="1" applyBorder="1" applyAlignment="1">
      <alignment horizontal="center" vertical="center" wrapText="1"/>
    </xf>
    <xf numFmtId="1" fontId="4" fillId="0" borderId="719" xfId="0" applyNumberFormat="1" applyFont="1" applyBorder="1" applyAlignment="1">
      <alignment horizontal="left"/>
    </xf>
    <xf numFmtId="1" fontId="4" fillId="0" borderId="773" xfId="0" applyNumberFormat="1" applyFont="1" applyBorder="1" applyAlignment="1">
      <alignment horizontal="left"/>
    </xf>
    <xf numFmtId="1" fontId="4" fillId="0" borderId="801" xfId="0" applyNumberFormat="1" applyFont="1" applyBorder="1"/>
    <xf numFmtId="1" fontId="4" fillId="0" borderId="344" xfId="0" applyNumberFormat="1" applyFont="1" applyBorder="1"/>
    <xf numFmtId="1" fontId="4" fillId="0" borderId="795" xfId="0" applyNumberFormat="1" applyFont="1" applyBorder="1"/>
    <xf numFmtId="1" fontId="4" fillId="0" borderId="888" xfId="0" applyNumberFormat="1" applyFont="1" applyBorder="1" applyAlignment="1">
      <alignment horizontal="center" vertical="center" wrapText="1"/>
    </xf>
    <xf numFmtId="0" fontId="4" fillId="8" borderId="883" xfId="0" applyFont="1" applyFill="1" applyBorder="1" applyAlignment="1">
      <alignment horizontal="center" vertical="center" wrapText="1"/>
    </xf>
    <xf numFmtId="1" fontId="4" fillId="0" borderId="883" xfId="0" applyNumberFormat="1" applyFont="1" applyBorder="1" applyAlignment="1">
      <alignment horizontal="center" vertical="center" wrapText="1"/>
    </xf>
    <xf numFmtId="1" fontId="4" fillId="0" borderId="876" xfId="0" applyNumberFormat="1" applyFont="1" applyBorder="1" applyAlignment="1">
      <alignment horizontal="center" vertical="center" wrapText="1"/>
    </xf>
    <xf numFmtId="1" fontId="4" fillId="0" borderId="878" xfId="0" applyNumberFormat="1" applyFont="1" applyBorder="1" applyAlignment="1">
      <alignment horizontal="center" vertical="center" wrapText="1"/>
    </xf>
    <xf numFmtId="1" fontId="4" fillId="0" borderId="877" xfId="0" applyNumberFormat="1" applyFont="1" applyBorder="1" applyAlignment="1">
      <alignment horizontal="center" vertical="center" wrapText="1"/>
    </xf>
    <xf numFmtId="1" fontId="4" fillId="0" borderId="876" xfId="0" applyNumberFormat="1" applyFont="1" applyBorder="1" applyAlignment="1">
      <alignment horizontal="center"/>
    </xf>
    <xf numFmtId="1" fontId="4" fillId="0" borderId="878" xfId="0" applyNumberFormat="1" applyFont="1" applyBorder="1" applyAlignment="1">
      <alignment horizontal="center"/>
    </xf>
    <xf numFmtId="1" fontId="4" fillId="0" borderId="879" xfId="0" applyNumberFormat="1" applyFont="1" applyBorder="1" applyAlignment="1">
      <alignment horizontal="center" vertical="center" wrapText="1"/>
    </xf>
    <xf numFmtId="1" fontId="4" fillId="0" borderId="883" xfId="0" applyNumberFormat="1" applyFont="1" applyBorder="1" applyAlignment="1">
      <alignment horizontal="left" vertical="center" wrapText="1"/>
    </xf>
    <xf numFmtId="1" fontId="4" fillId="0" borderId="883" xfId="0" applyNumberFormat="1" applyFont="1" applyBorder="1" applyAlignment="1">
      <alignment horizontal="center" vertical="center"/>
    </xf>
    <xf numFmtId="1" fontId="4" fillId="0" borderId="875" xfId="0" applyNumberFormat="1" applyFont="1" applyBorder="1" applyAlignment="1">
      <alignment horizontal="center" vertical="center" wrapText="1"/>
    </xf>
    <xf numFmtId="1" fontId="4" fillId="0" borderId="876" xfId="0" applyNumberFormat="1" applyFont="1" applyBorder="1" applyAlignment="1" applyProtection="1">
      <alignment horizontal="center" vertical="center" wrapText="1"/>
      <protection locked="0"/>
    </xf>
    <xf numFmtId="1" fontId="4" fillId="0" borderId="877" xfId="0" applyNumberFormat="1" applyFont="1" applyBorder="1" applyAlignment="1" applyProtection="1">
      <alignment horizontal="center" vertical="center" wrapText="1"/>
      <protection locked="0"/>
    </xf>
    <xf numFmtId="1" fontId="4" fillId="0" borderId="879" xfId="0" applyNumberFormat="1" applyFont="1" applyBorder="1" applyAlignment="1" applyProtection="1">
      <alignment horizontal="center" vertical="center" wrapText="1"/>
      <protection locked="0"/>
    </xf>
    <xf numFmtId="1" fontId="4" fillId="0" borderId="888" xfId="0" applyNumberFormat="1" applyFont="1" applyBorder="1" applyAlignment="1">
      <alignment horizontal="center" vertical="center"/>
    </xf>
    <xf numFmtId="1" fontId="4" fillId="0" borderId="902" xfId="0" applyNumberFormat="1" applyFont="1" applyBorder="1" applyAlignment="1">
      <alignment horizontal="center" vertical="center" wrapText="1"/>
    </xf>
    <xf numFmtId="1" fontId="4" fillId="0" borderId="904" xfId="0" applyNumberFormat="1" applyFont="1" applyBorder="1" applyAlignment="1">
      <alignment horizontal="center" vertical="center" wrapText="1"/>
    </xf>
    <xf numFmtId="1" fontId="4" fillId="0" borderId="897" xfId="0" applyNumberFormat="1" applyFont="1" applyBorder="1" applyAlignment="1">
      <alignment horizontal="center" vertical="center" wrapText="1"/>
    </xf>
    <xf numFmtId="1" fontId="4" fillId="0" borderId="906" xfId="0" applyNumberFormat="1" applyFont="1" applyBorder="1" applyAlignment="1">
      <alignment horizontal="center" vertical="center" wrapText="1"/>
    </xf>
    <xf numFmtId="1" fontId="8" fillId="0" borderId="880" xfId="4" applyNumberFormat="1" applyFont="1" applyBorder="1" applyAlignment="1">
      <alignment horizontal="center" vertical="center" wrapText="1"/>
    </xf>
    <xf numFmtId="1" fontId="4" fillId="0" borderId="875" xfId="0" applyNumberFormat="1" applyFont="1" applyBorder="1" applyAlignment="1">
      <alignment horizontal="center" vertical="center"/>
    </xf>
    <xf numFmtId="1" fontId="15" fillId="0" borderId="880" xfId="4" applyNumberFormat="1" applyFont="1" applyBorder="1" applyAlignment="1">
      <alignment horizontal="center" vertical="center" wrapText="1"/>
    </xf>
    <xf numFmtId="0" fontId="15" fillId="0" borderId="883" xfId="0" applyFont="1" applyBorder="1" applyAlignment="1">
      <alignment horizontal="center" vertical="center" wrapText="1"/>
    </xf>
    <xf numFmtId="1" fontId="4" fillId="0" borderId="888" xfId="0" applyNumberFormat="1" applyFont="1" applyBorder="1"/>
    <xf numFmtId="1" fontId="4" fillId="0" borderId="876" xfId="0" applyNumberFormat="1" applyFont="1" applyBorder="1" applyAlignment="1">
      <alignment horizontal="center" vertical="center"/>
    </xf>
    <xf numFmtId="1" fontId="4" fillId="0" borderId="878" xfId="0" applyNumberFormat="1" applyFont="1" applyBorder="1" applyAlignment="1">
      <alignment horizontal="center" vertical="center"/>
    </xf>
    <xf numFmtId="1" fontId="4" fillId="0" borderId="877" xfId="0" applyNumberFormat="1" applyFont="1" applyBorder="1" applyAlignment="1">
      <alignment horizontal="center" vertical="center"/>
    </xf>
    <xf numFmtId="1" fontId="4" fillId="0" borderId="879" xfId="0" applyNumberFormat="1" applyFont="1" applyBorder="1" applyAlignment="1">
      <alignment horizontal="center" vertical="center"/>
    </xf>
    <xf numFmtId="1" fontId="4" fillId="0" borderId="903" xfId="0" applyNumberFormat="1" applyFont="1" applyBorder="1" applyAlignment="1">
      <alignment horizontal="center" vertical="center" wrapText="1"/>
    </xf>
    <xf numFmtId="0" fontId="4" fillId="0" borderId="877" xfId="0" applyFont="1" applyBorder="1" applyAlignment="1">
      <alignment wrapText="1"/>
    </xf>
    <xf numFmtId="0" fontId="4" fillId="0" borderId="878" xfId="0" applyFont="1" applyBorder="1" applyAlignment="1">
      <alignment wrapText="1"/>
    </xf>
    <xf numFmtId="1" fontId="4" fillId="0" borderId="888" xfId="0" applyNumberFormat="1" applyFont="1" applyBorder="1" applyAlignment="1">
      <alignment wrapText="1"/>
    </xf>
    <xf numFmtId="1" fontId="4" fillId="0" borderId="883" xfId="0" applyNumberFormat="1" applyFont="1" applyBorder="1" applyAlignment="1" applyProtection="1">
      <alignment horizontal="left" vertical="center" wrapText="1"/>
      <protection hidden="1"/>
    </xf>
    <xf numFmtId="1" fontId="4" fillId="0" borderId="876" xfId="0" applyNumberFormat="1" applyFont="1" applyBorder="1" applyAlignment="1" applyProtection="1">
      <alignment horizontal="center" vertical="center"/>
      <protection hidden="1"/>
    </xf>
    <xf numFmtId="1" fontId="4" fillId="0" borderId="877" xfId="0" applyNumberFormat="1" applyFont="1" applyBorder="1" applyAlignment="1" applyProtection="1">
      <alignment horizontal="center" vertical="center"/>
      <protection hidden="1"/>
    </xf>
    <xf numFmtId="1" fontId="4" fillId="0" borderId="879" xfId="0" applyNumberFormat="1" applyFont="1" applyBorder="1" applyAlignment="1" applyProtection="1">
      <alignment horizontal="center" vertical="center"/>
      <protection hidden="1"/>
    </xf>
    <xf numFmtId="1" fontId="4" fillId="0" borderId="883" xfId="0" applyNumberFormat="1" applyFont="1" applyBorder="1" applyAlignment="1" applyProtection="1">
      <alignment horizontal="center" vertical="center"/>
      <protection hidden="1"/>
    </xf>
    <xf numFmtId="1" fontId="4" fillId="0" borderId="883" xfId="0" applyNumberFormat="1" applyFont="1" applyBorder="1" applyAlignment="1" applyProtection="1">
      <alignment horizontal="center" vertical="center" wrapText="1"/>
      <protection hidden="1"/>
    </xf>
    <xf numFmtId="1" fontId="8" fillId="0" borderId="883" xfId="0" applyNumberFormat="1" applyFont="1" applyBorder="1" applyAlignment="1">
      <alignment horizontal="left" vertical="center" wrapText="1"/>
    </xf>
    <xf numFmtId="1" fontId="8" fillId="0" borderId="846" xfId="0" applyNumberFormat="1" applyFont="1" applyBorder="1" applyAlignment="1">
      <alignment horizontal="left" wrapText="1"/>
    </xf>
    <xf numFmtId="1" fontId="8" fillId="0" borderId="847" xfId="0" applyNumberFormat="1" applyFont="1" applyBorder="1" applyAlignment="1">
      <alignment horizontal="left" wrapText="1"/>
    </xf>
    <xf numFmtId="1" fontId="3" fillId="0" borderId="876" xfId="0" applyNumberFormat="1" applyFont="1" applyBorder="1" applyAlignment="1">
      <alignment wrapText="1"/>
    </xf>
    <xf numFmtId="1" fontId="3" fillId="0" borderId="878" xfId="0" applyNumberFormat="1" applyFont="1" applyBorder="1" applyAlignment="1">
      <alignment wrapText="1"/>
    </xf>
    <xf numFmtId="1" fontId="4" fillId="0" borderId="876" xfId="0" applyNumberFormat="1" applyFont="1" applyBorder="1" applyAlignment="1">
      <alignment wrapText="1"/>
    </xf>
    <xf numFmtId="1" fontId="4" fillId="0" borderId="878" xfId="0" applyNumberFormat="1" applyFont="1" applyBorder="1" applyAlignment="1">
      <alignment wrapText="1"/>
    </xf>
    <xf numFmtId="1" fontId="3" fillId="0" borderId="876" xfId="0" applyNumberFormat="1" applyFont="1" applyBorder="1"/>
    <xf numFmtId="1" fontId="3" fillId="0" borderId="878" xfId="0" applyNumberFormat="1" applyFont="1" applyBorder="1"/>
    <xf numFmtId="1" fontId="4" fillId="0" borderId="890" xfId="0" applyNumberFormat="1" applyFont="1" applyBorder="1" applyAlignment="1">
      <alignment horizontal="center" vertical="center" wrapText="1"/>
    </xf>
    <xf numFmtId="1" fontId="4" fillId="0" borderId="847" xfId="0" applyNumberFormat="1" applyFont="1" applyBorder="1" applyAlignment="1">
      <alignment horizontal="center" vertical="center" wrapText="1"/>
    </xf>
    <xf numFmtId="1" fontId="4" fillId="0" borderId="840" xfId="0" applyNumberFormat="1" applyFont="1" applyBorder="1" applyAlignment="1">
      <alignment horizontal="center" vertical="center" wrapText="1"/>
    </xf>
    <xf numFmtId="1" fontId="3" fillId="0" borderId="877" xfId="0" applyNumberFormat="1" applyFont="1" applyBorder="1"/>
    <xf numFmtId="1" fontId="4" fillId="0" borderId="869" xfId="0" applyNumberFormat="1" applyFont="1" applyBorder="1" applyAlignment="1">
      <alignment horizontal="center" vertical="center" wrapText="1"/>
    </xf>
    <xf numFmtId="1" fontId="4" fillId="0" borderId="888" xfId="0" applyNumberFormat="1" applyFont="1" applyBorder="1" applyAlignment="1">
      <alignment horizontal="center"/>
    </xf>
    <xf numFmtId="1" fontId="4" fillId="0" borderId="857" xfId="0" applyNumberFormat="1" applyFont="1" applyBorder="1" applyAlignment="1">
      <alignment horizontal="left" vertical="center" wrapText="1"/>
    </xf>
    <xf numFmtId="1" fontId="4" fillId="0" borderId="846" xfId="0" applyNumberFormat="1" applyFont="1" applyBorder="1" applyAlignment="1">
      <alignment horizontal="left" wrapText="1"/>
    </xf>
    <xf numFmtId="1" fontId="4" fillId="0" borderId="847" xfId="0" applyNumberFormat="1" applyFont="1" applyBorder="1" applyAlignment="1">
      <alignment horizontal="left" wrapText="1"/>
    </xf>
    <xf numFmtId="1" fontId="4" fillId="0" borderId="863" xfId="0" applyNumberFormat="1" applyFont="1" applyBorder="1" applyAlignment="1">
      <alignment horizontal="center" vertical="center"/>
    </xf>
    <xf numFmtId="1" fontId="4" fillId="0" borderId="858" xfId="0" applyNumberFormat="1" applyFont="1" applyBorder="1" applyAlignment="1">
      <alignment horizontal="center" vertical="center" wrapText="1"/>
    </xf>
    <xf numFmtId="1" fontId="4" fillId="0" borderId="864" xfId="0" applyNumberFormat="1" applyFont="1" applyBorder="1" applyAlignment="1">
      <alignment horizontal="center" vertical="center" wrapText="1"/>
    </xf>
    <xf numFmtId="1" fontId="4" fillId="0" borderId="880" xfId="0" applyNumberFormat="1" applyFont="1" applyBorder="1" applyAlignment="1">
      <alignment horizontal="center" vertical="center" wrapText="1"/>
    </xf>
    <xf numFmtId="1" fontId="4" fillId="0" borderId="871" xfId="0" applyNumberFormat="1" applyFont="1" applyBorder="1" applyAlignment="1">
      <alignment horizontal="center"/>
    </xf>
    <xf numFmtId="1" fontId="4" fillId="0" borderId="863" xfId="0" applyNumberFormat="1" applyFont="1" applyBorder="1" applyAlignment="1">
      <alignment horizontal="center"/>
    </xf>
    <xf numFmtId="1" fontId="4" fillId="0" borderId="872" xfId="0" applyNumberFormat="1" applyFont="1" applyBorder="1" applyAlignment="1">
      <alignment horizontal="center"/>
    </xf>
    <xf numFmtId="1" fontId="4" fillId="0" borderId="857" xfId="0" applyNumberFormat="1" applyFont="1" applyBorder="1" applyAlignment="1">
      <alignment horizontal="center" vertical="center" wrapText="1"/>
    </xf>
    <xf numFmtId="1" fontId="4" fillId="0" borderId="860" xfId="0" applyNumberFormat="1" applyFont="1" applyBorder="1" applyAlignment="1">
      <alignment horizontal="center" vertical="center" wrapText="1"/>
    </xf>
    <xf numFmtId="1" fontId="4" fillId="0" borderId="862" xfId="0" applyNumberFormat="1" applyFont="1" applyBorder="1" applyAlignment="1">
      <alignment horizontal="center" vertical="center" wrapText="1"/>
    </xf>
    <xf numFmtId="1" fontId="4" fillId="0" borderId="865" xfId="0" applyNumberFormat="1" applyFont="1" applyBorder="1" applyAlignment="1">
      <alignment horizontal="center" vertical="center" wrapText="1"/>
    </xf>
    <xf numFmtId="1" fontId="4" fillId="0" borderId="858" xfId="0" applyNumberFormat="1" applyFont="1" applyBorder="1"/>
    <xf numFmtId="1" fontId="4" fillId="0" borderId="864" xfId="0" applyNumberFormat="1" applyFont="1" applyBorder="1"/>
    <xf numFmtId="1" fontId="4" fillId="0" borderId="856" xfId="0" applyNumberFormat="1" applyFont="1" applyBorder="1" applyAlignment="1">
      <alignment horizontal="center" vertical="center" wrapText="1"/>
    </xf>
    <xf numFmtId="1" fontId="4" fillId="0" borderId="859" xfId="0" applyNumberFormat="1" applyFont="1" applyBorder="1" applyAlignment="1">
      <alignment horizontal="center" vertical="center" wrapText="1"/>
    </xf>
    <xf numFmtId="1" fontId="4" fillId="0" borderId="861" xfId="0" applyNumberFormat="1" applyFont="1" applyBorder="1" applyAlignment="1">
      <alignment horizontal="center"/>
    </xf>
    <xf numFmtId="1" fontId="4" fillId="0" borderId="859" xfId="0" applyNumberFormat="1" applyFont="1" applyBorder="1" applyAlignment="1">
      <alignment horizontal="center"/>
    </xf>
    <xf numFmtId="1" fontId="4" fillId="0" borderId="860" xfId="0" applyNumberFormat="1" applyFont="1" applyBorder="1" applyAlignment="1">
      <alignment horizontal="center"/>
    </xf>
    <xf numFmtId="1" fontId="4" fillId="0" borderId="846" xfId="0" applyNumberFormat="1" applyFont="1" applyBorder="1" applyAlignment="1">
      <alignment wrapText="1"/>
    </xf>
    <xf numFmtId="1" fontId="4" fillId="0" borderId="847" xfId="0" applyNumberFormat="1" applyFont="1" applyBorder="1" applyAlignment="1">
      <alignment wrapText="1"/>
    </xf>
    <xf numFmtId="1" fontId="8" fillId="0" borderId="774" xfId="0" applyNumberFormat="1" applyFont="1" applyBorder="1" applyAlignment="1">
      <alignment horizontal="center" vertical="center" wrapText="1"/>
    </xf>
    <xf numFmtId="1" fontId="4" fillId="0" borderId="846" xfId="0" applyNumberFormat="1" applyFont="1" applyBorder="1"/>
    <xf numFmtId="1" fontId="4" fillId="0" borderId="847" xfId="0" applyNumberFormat="1" applyFont="1" applyBorder="1"/>
    <xf numFmtId="1" fontId="4" fillId="0" borderId="840" xfId="0" applyNumberFormat="1" applyFont="1" applyBorder="1"/>
    <xf numFmtId="1" fontId="4" fillId="0" borderId="973" xfId="0" applyNumberFormat="1" applyFont="1" applyBorder="1" applyAlignment="1">
      <alignment horizontal="center" vertical="center" wrapText="1"/>
    </xf>
    <xf numFmtId="1" fontId="4" fillId="0" borderId="926" xfId="0" applyNumberFormat="1" applyFont="1" applyBorder="1" applyAlignment="1">
      <alignment horizontal="center" vertical="center" wrapText="1"/>
    </xf>
    <xf numFmtId="1" fontId="8" fillId="0" borderId="970" xfId="0" applyNumberFormat="1" applyFont="1" applyBorder="1" applyAlignment="1">
      <alignment horizontal="left" wrapText="1"/>
    </xf>
    <xf numFmtId="1" fontId="8" fillId="0" borderId="964" xfId="0" applyNumberFormat="1" applyFont="1" applyBorder="1" applyAlignment="1">
      <alignment horizontal="left" wrapText="1"/>
    </xf>
    <xf numFmtId="1" fontId="4" fillId="0" borderId="964" xfId="0" applyNumberFormat="1" applyFont="1" applyBorder="1" applyAlignment="1">
      <alignment horizontal="center" vertical="center" wrapText="1"/>
    </xf>
    <xf numFmtId="1" fontId="4" fillId="0" borderId="967" xfId="0" applyNumberFormat="1" applyFont="1" applyBorder="1" applyAlignment="1">
      <alignment horizontal="center" vertical="center" wrapText="1"/>
    </xf>
    <xf numFmtId="1" fontId="4" fillId="0" borderId="966" xfId="0" applyNumberFormat="1" applyFont="1" applyBorder="1" applyAlignment="1">
      <alignment horizontal="center" vertical="center" wrapText="1"/>
    </xf>
    <xf numFmtId="1" fontId="4" fillId="0" borderId="939" xfId="0" applyNumberFormat="1" applyFont="1" applyBorder="1" applyAlignment="1">
      <alignment horizontal="center"/>
    </xf>
    <xf numFmtId="1" fontId="4" fillId="0" borderId="934" xfId="0" applyNumberFormat="1" applyFont="1" applyBorder="1" applyAlignment="1">
      <alignment horizontal="center" vertical="center" wrapText="1"/>
    </xf>
    <xf numFmtId="1" fontId="4" fillId="0" borderId="955" xfId="0" applyNumberFormat="1" applyFont="1" applyBorder="1" applyAlignment="1">
      <alignment horizontal="left" wrapText="1"/>
    </xf>
    <xf numFmtId="1" fontId="4" fillId="0" borderId="948" xfId="0" applyNumberFormat="1" applyFont="1" applyBorder="1" applyAlignment="1">
      <alignment horizontal="left" wrapText="1"/>
    </xf>
    <xf numFmtId="1" fontId="4" fillId="0" borderId="939" xfId="0" applyNumberFormat="1" applyFont="1" applyBorder="1" applyAlignment="1">
      <alignment horizontal="center" vertical="center"/>
    </xf>
    <xf numFmtId="1" fontId="4" fillId="0" borderId="936" xfId="0" applyNumberFormat="1" applyFont="1" applyBorder="1" applyAlignment="1">
      <alignment horizontal="center" vertical="center" wrapText="1"/>
    </xf>
    <xf numFmtId="1" fontId="4" fillId="0" borderId="953" xfId="0" applyNumberFormat="1" applyFont="1" applyBorder="1" applyAlignment="1">
      <alignment horizontal="center"/>
    </xf>
    <xf numFmtId="1" fontId="4" fillId="0" borderId="954" xfId="0" applyNumberFormat="1" applyFont="1" applyBorder="1" applyAlignment="1">
      <alignment horizontal="center"/>
    </xf>
    <xf numFmtId="1" fontId="4" fillId="0" borderId="934" xfId="0" applyNumberFormat="1" applyFont="1" applyBorder="1"/>
    <xf numFmtId="1" fontId="4" fillId="0" borderId="878" xfId="0" applyNumberFormat="1" applyFont="1" applyBorder="1"/>
    <xf numFmtId="1" fontId="4" fillId="0" borderId="940" xfId="0" applyNumberFormat="1" applyFont="1" applyBorder="1" applyAlignment="1">
      <alignment horizontal="center" vertical="center" wrapText="1"/>
    </xf>
    <xf numFmtId="1" fontId="4" fillId="0" borderId="938" xfId="0" applyNumberFormat="1" applyFont="1" applyBorder="1" applyAlignment="1">
      <alignment horizontal="center" vertical="center" wrapText="1"/>
    </xf>
    <xf numFmtId="1" fontId="4" fillId="0" borderId="933" xfId="0" applyNumberFormat="1" applyFont="1" applyBorder="1" applyAlignment="1">
      <alignment horizontal="center" vertical="center" wrapText="1"/>
    </xf>
    <xf numFmtId="1" fontId="4" fillId="0" borderId="937" xfId="0" applyNumberFormat="1" applyFont="1" applyBorder="1" applyAlignment="1">
      <alignment horizontal="center"/>
    </xf>
    <xf numFmtId="1" fontId="4" fillId="0" borderId="935" xfId="0" applyNumberFormat="1" applyFont="1" applyBorder="1" applyAlignment="1">
      <alignment horizontal="center"/>
    </xf>
    <xf numFmtId="1" fontId="4" fillId="0" borderId="936" xfId="0" applyNumberFormat="1" applyFont="1" applyBorder="1" applyAlignment="1">
      <alignment horizontal="center"/>
    </xf>
    <xf numFmtId="1" fontId="4" fillId="0" borderId="941" xfId="0" applyNumberFormat="1" applyFont="1" applyBorder="1" applyAlignment="1">
      <alignment horizontal="center" vertical="center" wrapText="1"/>
    </xf>
    <xf numFmtId="1" fontId="4" fillId="0" borderId="876" xfId="0" applyNumberFormat="1" applyFont="1" applyBorder="1"/>
    <xf numFmtId="1" fontId="4" fillId="0" borderId="888" xfId="0" applyNumberFormat="1" applyFont="1" applyBorder="1" applyAlignment="1">
      <alignment horizontal="left" vertical="center" wrapText="1"/>
    </xf>
    <xf numFmtId="1" fontId="4" fillId="0" borderId="932" xfId="0" applyNumberFormat="1" applyFont="1" applyBorder="1" applyAlignment="1">
      <alignment horizontal="center" vertical="center" wrapText="1"/>
    </xf>
    <xf numFmtId="1" fontId="4" fillId="0" borderId="935" xfId="0" applyNumberFormat="1" applyFont="1" applyBorder="1" applyAlignment="1">
      <alignment horizontal="center" vertical="center" wrapText="1"/>
    </xf>
    <xf numFmtId="1" fontId="4" fillId="0" borderId="907" xfId="0" applyNumberFormat="1" applyFont="1" applyBorder="1" applyAlignment="1">
      <alignment wrapText="1"/>
    </xf>
    <xf numFmtId="1" fontId="4" fillId="0" borderId="914" xfId="0" applyNumberFormat="1" applyFont="1" applyBorder="1" applyAlignment="1">
      <alignment wrapText="1"/>
    </xf>
    <xf numFmtId="1" fontId="4" fillId="0" borderId="928" xfId="0" applyNumberFormat="1" applyFont="1" applyBorder="1" applyAlignment="1">
      <alignment horizontal="center" vertical="center" wrapText="1"/>
    </xf>
    <xf numFmtId="1" fontId="4" fillId="0" borderId="907" xfId="0" applyNumberFormat="1" applyFont="1" applyBorder="1" applyAlignment="1">
      <alignment horizontal="left" wrapText="1"/>
    </xf>
    <xf numFmtId="1" fontId="4" fillId="0" borderId="914" xfId="0" applyNumberFormat="1" applyFont="1" applyBorder="1" applyAlignment="1">
      <alignment horizontal="left" wrapText="1"/>
    </xf>
    <xf numFmtId="1" fontId="4" fillId="8" borderId="878" xfId="0" applyNumberFormat="1" applyFont="1" applyFill="1" applyBorder="1" applyAlignment="1">
      <alignment horizontal="center" vertical="center" wrapText="1"/>
    </xf>
    <xf numFmtId="1" fontId="4" fillId="8" borderId="888" xfId="0" applyNumberFormat="1" applyFont="1" applyFill="1" applyBorder="1" applyAlignment="1">
      <alignment horizontal="center" vertical="center" wrapText="1"/>
    </xf>
    <xf numFmtId="1" fontId="4" fillId="8" borderId="926" xfId="0" applyNumberFormat="1" applyFont="1" applyFill="1" applyBorder="1" applyAlignment="1">
      <alignment horizontal="center" vertical="center" wrapText="1"/>
    </xf>
    <xf numFmtId="1" fontId="4" fillId="3" borderId="877" xfId="0" applyNumberFormat="1" applyFont="1" applyFill="1" applyBorder="1" applyAlignment="1">
      <alignment horizontal="center" vertical="center" wrapText="1"/>
    </xf>
    <xf numFmtId="1" fontId="4" fillId="3" borderId="878" xfId="0" applyNumberFormat="1" applyFont="1" applyFill="1" applyBorder="1" applyAlignment="1">
      <alignment horizontal="center" vertical="center" wrapText="1"/>
    </xf>
    <xf numFmtId="1" fontId="8" fillId="0" borderId="897" xfId="0" applyNumberFormat="1" applyFont="1" applyBorder="1" applyAlignment="1">
      <alignment horizontal="center" vertical="center" wrapText="1"/>
    </xf>
    <xf numFmtId="1" fontId="4" fillId="8" borderId="876" xfId="0" applyNumberFormat="1" applyFont="1" applyFill="1" applyBorder="1" applyAlignment="1">
      <alignment horizontal="center" vertical="center" wrapText="1"/>
    </xf>
    <xf numFmtId="1" fontId="4" fillId="8" borderId="877" xfId="0" applyNumberFormat="1" applyFont="1" applyFill="1" applyBorder="1" applyAlignment="1">
      <alignment horizontal="center" vertical="center" wrapText="1"/>
    </xf>
    <xf numFmtId="1" fontId="8" fillId="0" borderId="877" xfId="0" applyNumberFormat="1" applyFont="1" applyBorder="1" applyAlignment="1">
      <alignment horizontal="center" vertical="center" wrapText="1"/>
    </xf>
    <xf numFmtId="1" fontId="8" fillId="0" borderId="878" xfId="0" applyNumberFormat="1" applyFont="1" applyBorder="1" applyAlignment="1">
      <alignment horizontal="center" vertical="center" wrapText="1"/>
    </xf>
    <xf numFmtId="1" fontId="8" fillId="3" borderId="877" xfId="0" applyNumberFormat="1" applyFont="1" applyFill="1" applyBorder="1" applyAlignment="1">
      <alignment horizontal="center" vertical="center" wrapText="1"/>
    </xf>
    <xf numFmtId="1" fontId="8" fillId="3" borderId="878" xfId="0" applyNumberFormat="1" applyFont="1" applyFill="1" applyBorder="1" applyAlignment="1">
      <alignment horizontal="center" vertical="center" wrapText="1"/>
    </xf>
    <xf numFmtId="1" fontId="8" fillId="3" borderId="875" xfId="0" applyNumberFormat="1" applyFont="1" applyFill="1" applyBorder="1" applyAlignment="1">
      <alignment horizontal="center" vertical="center" wrapText="1"/>
    </xf>
    <xf numFmtId="1" fontId="8" fillId="3" borderId="928" xfId="0" applyNumberFormat="1" applyFont="1" applyFill="1" applyBorder="1" applyAlignment="1">
      <alignment horizontal="center" vertical="center" wrapText="1"/>
    </xf>
    <xf numFmtId="1" fontId="4" fillId="0" borderId="928" xfId="0" applyNumberFormat="1" applyFont="1" applyBorder="1" applyAlignment="1">
      <alignment horizontal="left"/>
    </xf>
    <xf numFmtId="1" fontId="4" fillId="0" borderId="877" xfId="0" applyNumberFormat="1" applyFont="1" applyBorder="1" applyAlignment="1" applyProtection="1">
      <alignment wrapText="1"/>
      <protection hidden="1"/>
    </xf>
    <xf numFmtId="1" fontId="4" fillId="0" borderId="878" xfId="0" applyNumberFormat="1" applyFont="1" applyBorder="1" applyAlignment="1" applyProtection="1">
      <alignment wrapText="1"/>
      <protection hidden="1"/>
    </xf>
    <xf numFmtId="1" fontId="4" fillId="0" borderId="907" xfId="0" applyNumberFormat="1" applyFont="1" applyBorder="1"/>
    <xf numFmtId="1" fontId="4" fillId="0" borderId="914" xfId="0" applyNumberFormat="1" applyFont="1" applyBorder="1"/>
    <xf numFmtId="1" fontId="4" fillId="0" borderId="877" xfId="0" applyNumberFormat="1" applyFont="1" applyBorder="1" applyAlignment="1" applyProtection="1">
      <alignment horizontal="left" wrapText="1"/>
      <protection hidden="1"/>
    </xf>
    <xf numFmtId="1" fontId="4" fillId="0" borderId="878" xfId="0" applyNumberFormat="1" applyFont="1" applyBorder="1" applyAlignment="1" applyProtection="1">
      <alignment horizontal="left" wrapText="1"/>
      <protection hidden="1"/>
    </xf>
    <xf numFmtId="1" fontId="4" fillId="0" borderId="876" xfId="0" applyNumberFormat="1" applyFont="1" applyBorder="1" applyAlignment="1">
      <alignment horizontal="left" wrapText="1"/>
    </xf>
    <xf numFmtId="1" fontId="4" fillId="0" borderId="878" xfId="0" applyNumberFormat="1" applyFont="1" applyBorder="1" applyAlignment="1">
      <alignment horizontal="left" wrapText="1"/>
    </xf>
    <xf numFmtId="1" fontId="4" fillId="0" borderId="919" xfId="0" applyNumberFormat="1" applyFont="1" applyBorder="1" applyAlignment="1">
      <alignment horizontal="center" vertical="center" wrapText="1"/>
    </xf>
    <xf numFmtId="1" fontId="4" fillId="0" borderId="884" xfId="0" applyNumberFormat="1" applyFont="1" applyBorder="1"/>
    <xf numFmtId="1" fontId="4" fillId="0" borderId="916" xfId="0" applyNumberFormat="1" applyFont="1" applyBorder="1" applyAlignment="1">
      <alignment horizontal="center" vertical="center"/>
    </xf>
    <xf numFmtId="1" fontId="4" fillId="0" borderId="917" xfId="0" applyNumberFormat="1" applyFont="1" applyBorder="1" applyAlignment="1">
      <alignment horizontal="center" vertical="center"/>
    </xf>
    <xf numFmtId="1" fontId="4" fillId="0" borderId="918" xfId="0" applyNumberFormat="1" applyFont="1" applyBorder="1" applyAlignment="1">
      <alignment horizontal="center" vertical="center"/>
    </xf>
    <xf numFmtId="1" fontId="4" fillId="0" borderId="925" xfId="0" applyNumberFormat="1" applyFont="1" applyBorder="1" applyAlignment="1">
      <alignment horizontal="center" vertical="center" wrapText="1"/>
    </xf>
    <xf numFmtId="1" fontId="4" fillId="0" borderId="1051" xfId="0" applyNumberFormat="1" applyFont="1" applyBorder="1" applyAlignment="1">
      <alignment horizontal="center" vertical="center" wrapText="1"/>
    </xf>
    <xf numFmtId="0" fontId="4" fillId="8" borderId="1056" xfId="0" applyFont="1" applyFill="1" applyBorder="1" applyAlignment="1">
      <alignment horizontal="center" vertical="center" wrapText="1"/>
    </xf>
    <xf numFmtId="1" fontId="4" fillId="0" borderId="1068" xfId="0" applyNumberFormat="1" applyFont="1" applyBorder="1" applyAlignment="1">
      <alignment horizontal="center" vertical="center" wrapText="1"/>
    </xf>
    <xf numFmtId="1" fontId="4" fillId="0" borderId="1056" xfId="0" applyNumberFormat="1" applyFont="1" applyBorder="1" applyAlignment="1">
      <alignment horizontal="center" vertical="center" wrapText="1"/>
    </xf>
    <xf numFmtId="1" fontId="4" fillId="0" borderId="1052" xfId="0" applyNumberFormat="1" applyFont="1" applyBorder="1" applyAlignment="1">
      <alignment horizontal="center" vertical="center" wrapText="1"/>
    </xf>
    <xf numFmtId="1" fontId="4" fillId="0" borderId="1055" xfId="0" applyNumberFormat="1" applyFont="1" applyBorder="1" applyAlignment="1">
      <alignment horizontal="center" vertical="center" wrapText="1"/>
    </xf>
    <xf numFmtId="1" fontId="4" fillId="0" borderId="1053" xfId="0" applyNumberFormat="1" applyFont="1" applyBorder="1" applyAlignment="1">
      <alignment horizontal="center" vertical="center" wrapText="1"/>
    </xf>
    <xf numFmtId="1" fontId="4" fillId="0" borderId="1052" xfId="0" applyNumberFormat="1" applyFont="1" applyBorder="1" applyAlignment="1">
      <alignment horizontal="center"/>
    </xf>
    <xf numFmtId="1" fontId="4" fillId="0" borderId="1055" xfId="0" applyNumberFormat="1" applyFont="1" applyBorder="1" applyAlignment="1">
      <alignment horizontal="center"/>
    </xf>
    <xf numFmtId="1" fontId="4" fillId="0" borderId="1054" xfId="0" applyNumberFormat="1" applyFont="1" applyBorder="1" applyAlignment="1">
      <alignment horizontal="center" vertical="center" wrapText="1"/>
    </xf>
    <xf numFmtId="1" fontId="4" fillId="0" borderId="1056" xfId="0" applyNumberFormat="1" applyFont="1" applyBorder="1" applyAlignment="1">
      <alignment horizontal="left" vertical="center" wrapText="1"/>
    </xf>
    <xf numFmtId="1" fontId="4" fillId="0" borderId="1068" xfId="0" applyNumberFormat="1" applyFont="1" applyBorder="1" applyAlignment="1">
      <alignment horizontal="left" vertical="center" wrapText="1"/>
    </xf>
    <xf numFmtId="1" fontId="4" fillId="0" borderId="1056" xfId="0" applyNumberFormat="1" applyFont="1" applyBorder="1" applyAlignment="1">
      <alignment horizontal="center" vertical="center"/>
    </xf>
    <xf numFmtId="1" fontId="4" fillId="0" borderId="1050" xfId="0" applyNumberFormat="1" applyFont="1" applyBorder="1" applyAlignment="1">
      <alignment horizontal="center" vertical="center" wrapText="1"/>
    </xf>
    <xf numFmtId="1" fontId="4" fillId="0" borderId="1052" xfId="0" applyNumberFormat="1" applyFont="1" applyBorder="1" applyAlignment="1" applyProtection="1">
      <alignment horizontal="center" vertical="center" wrapText="1"/>
      <protection locked="0"/>
    </xf>
    <xf numFmtId="1" fontId="4" fillId="0" borderId="1053" xfId="0" applyNumberFormat="1" applyFont="1" applyBorder="1" applyAlignment="1" applyProtection="1">
      <alignment horizontal="center" vertical="center" wrapText="1"/>
      <protection locked="0"/>
    </xf>
    <xf numFmtId="1" fontId="4" fillId="0" borderId="1054" xfId="0" applyNumberFormat="1" applyFont="1" applyBorder="1" applyAlignment="1" applyProtection="1">
      <alignment horizontal="center" vertical="center" wrapText="1"/>
      <protection locked="0"/>
    </xf>
    <xf numFmtId="1" fontId="4" fillId="0" borderId="1051" xfId="0" applyNumberFormat="1" applyFont="1" applyBorder="1" applyAlignment="1">
      <alignment horizontal="center" vertical="center"/>
    </xf>
    <xf numFmtId="1" fontId="4" fillId="0" borderId="1074" xfId="0" applyNumberFormat="1" applyFont="1" applyBorder="1" applyAlignment="1">
      <alignment horizontal="center" vertical="center" wrapText="1"/>
    </xf>
    <xf numFmtId="1" fontId="4" fillId="0" borderId="1070" xfId="0" applyNumberFormat="1" applyFont="1" applyBorder="1" applyAlignment="1">
      <alignment horizontal="center" vertical="center" wrapText="1"/>
    </xf>
    <xf numFmtId="1" fontId="4" fillId="0" borderId="1080" xfId="0" applyNumberFormat="1" applyFont="1" applyBorder="1" applyAlignment="1">
      <alignment horizontal="center" vertical="center" wrapText="1"/>
    </xf>
    <xf numFmtId="1" fontId="8" fillId="0" borderId="1077" xfId="4" applyNumberFormat="1" applyFont="1" applyBorder="1" applyAlignment="1">
      <alignment horizontal="center" vertical="center" wrapText="1"/>
    </xf>
    <xf numFmtId="1" fontId="4" fillId="0" borderId="1050" xfId="0" applyNumberFormat="1" applyFont="1" applyBorder="1" applyAlignment="1">
      <alignment horizontal="center" vertical="center"/>
    </xf>
    <xf numFmtId="1" fontId="4" fillId="0" borderId="1068" xfId="0" applyNumberFormat="1" applyFont="1" applyBorder="1" applyAlignment="1">
      <alignment horizontal="center" vertical="center"/>
    </xf>
    <xf numFmtId="1" fontId="15" fillId="0" borderId="1077" xfId="4" applyNumberFormat="1" applyFont="1" applyBorder="1" applyAlignment="1">
      <alignment horizontal="center" vertical="center" wrapText="1"/>
    </xf>
    <xf numFmtId="0" fontId="15" fillId="0" borderId="1056" xfId="0" applyFont="1" applyBorder="1" applyAlignment="1">
      <alignment horizontal="center" vertical="center" wrapText="1"/>
    </xf>
    <xf numFmtId="1" fontId="4" fillId="0" borderId="1051" xfId="0" applyNumberFormat="1" applyFont="1" applyBorder="1"/>
    <xf numFmtId="1" fontId="4" fillId="0" borderId="1052" xfId="0" applyNumberFormat="1" applyFont="1" applyBorder="1" applyAlignment="1">
      <alignment horizontal="center" vertical="center"/>
    </xf>
    <xf numFmtId="1" fontId="4" fillId="0" borderId="1055" xfId="0" applyNumberFormat="1" applyFont="1" applyBorder="1" applyAlignment="1">
      <alignment horizontal="center" vertical="center"/>
    </xf>
    <xf numFmtId="1" fontId="4" fillId="0" borderId="1053" xfId="0" applyNumberFormat="1" applyFont="1" applyBorder="1" applyAlignment="1">
      <alignment horizontal="center" vertical="center"/>
    </xf>
    <xf numFmtId="1" fontId="4" fillId="0" borderId="1054" xfId="0" applyNumberFormat="1" applyFont="1" applyBorder="1" applyAlignment="1">
      <alignment horizontal="center" vertical="center"/>
    </xf>
    <xf numFmtId="1" fontId="4" fillId="0" borderId="1047" xfId="0" applyNumberFormat="1" applyFont="1" applyBorder="1" applyAlignment="1">
      <alignment horizontal="center" vertical="center" wrapText="1"/>
    </xf>
    <xf numFmtId="0" fontId="4" fillId="0" borderId="1053" xfId="0" applyFont="1" applyBorder="1" applyAlignment="1">
      <alignment wrapText="1"/>
    </xf>
    <xf numFmtId="0" fontId="4" fillId="0" borderId="1055" xfId="0" applyFont="1" applyBorder="1" applyAlignment="1">
      <alignment wrapText="1"/>
    </xf>
    <xf numFmtId="1" fontId="4" fillId="0" borderId="1051" xfId="0" applyNumberFormat="1" applyFont="1" applyBorder="1" applyAlignment="1">
      <alignment wrapText="1"/>
    </xf>
    <xf numFmtId="1" fontId="4" fillId="0" borderId="1069" xfId="0" applyNumberFormat="1" applyFont="1" applyBorder="1" applyAlignment="1">
      <alignment horizontal="center" vertical="center"/>
    </xf>
    <xf numFmtId="1" fontId="4" fillId="0" borderId="1069" xfId="0" applyNumberFormat="1" applyFont="1" applyBorder="1" applyAlignment="1">
      <alignment horizontal="center" vertical="center" wrapText="1"/>
    </xf>
    <xf numFmtId="1" fontId="4" fillId="0" borderId="1068" xfId="0" applyNumberFormat="1" applyFont="1" applyBorder="1" applyAlignment="1">
      <alignment horizontal="left" vertical="center"/>
    </xf>
    <xf numFmtId="1" fontId="4" fillId="0" borderId="806" xfId="0" applyNumberFormat="1" applyFont="1" applyBorder="1" applyAlignment="1" applyProtection="1">
      <alignment horizontal="left" vertical="center" wrapText="1"/>
      <protection hidden="1"/>
    </xf>
    <xf numFmtId="1" fontId="4" fillId="0" borderId="1024" xfId="0" applyNumberFormat="1" applyFont="1" applyBorder="1" applyAlignment="1" applyProtection="1">
      <alignment horizontal="center" vertical="center"/>
      <protection hidden="1"/>
    </xf>
    <xf numFmtId="1" fontId="4" fillId="0" borderId="1044" xfId="0" applyNumberFormat="1" applyFont="1" applyBorder="1" applyAlignment="1" applyProtection="1">
      <alignment horizontal="center" vertical="center"/>
      <protection hidden="1"/>
    </xf>
    <xf numFmtId="1" fontId="4" fillId="0" borderId="1025" xfId="0" applyNumberFormat="1" applyFont="1" applyBorder="1" applyAlignment="1" applyProtection="1">
      <alignment horizontal="center" vertical="center"/>
      <protection hidden="1"/>
    </xf>
    <xf numFmtId="1" fontId="4" fillId="0" borderId="1037" xfId="0" applyNumberFormat="1" applyFont="1" applyBorder="1" applyAlignment="1">
      <alignment horizontal="center" vertical="center"/>
    </xf>
    <xf numFmtId="1" fontId="4" fillId="0" borderId="1024" xfId="0" applyNumberFormat="1" applyFont="1" applyBorder="1" applyAlignment="1">
      <alignment horizontal="center" vertical="center"/>
    </xf>
    <xf numFmtId="1" fontId="4" fillId="0" borderId="1043" xfId="0" applyNumberFormat="1" applyFont="1" applyBorder="1" applyAlignment="1">
      <alignment horizontal="center" vertical="center"/>
    </xf>
    <xf numFmtId="1" fontId="4" fillId="0" borderId="1037" xfId="0" applyNumberFormat="1" applyFont="1" applyBorder="1" applyAlignment="1">
      <alignment horizontal="center" vertical="center" wrapText="1"/>
    </xf>
    <xf numFmtId="1" fontId="4" fillId="0" borderId="806" xfId="0" applyNumberFormat="1" applyFont="1" applyBorder="1" applyAlignment="1" applyProtection="1">
      <alignment horizontal="center" vertical="center"/>
      <protection hidden="1"/>
    </xf>
    <xf numFmtId="1" fontId="4" fillId="0" borderId="806" xfId="0" applyNumberFormat="1" applyFont="1" applyBorder="1" applyAlignment="1" applyProtection="1">
      <alignment horizontal="center" vertical="center" wrapText="1"/>
      <protection hidden="1"/>
    </xf>
    <xf numFmtId="1" fontId="8" fillId="0" borderId="806" xfId="0" applyNumberFormat="1" applyFont="1" applyBorder="1" applyAlignment="1">
      <alignment horizontal="left" vertical="center" wrapText="1"/>
    </xf>
    <xf numFmtId="1" fontId="8" fillId="0" borderId="996" xfId="0" applyNumberFormat="1" applyFont="1" applyBorder="1" applyAlignment="1">
      <alignment horizontal="left" wrapText="1"/>
    </xf>
    <xf numFmtId="1" fontId="8" fillId="0" borderId="997" xfId="0" applyNumberFormat="1" applyFont="1" applyBorder="1" applyAlignment="1">
      <alignment horizontal="left" wrapText="1"/>
    </xf>
    <xf numFmtId="1" fontId="3" fillId="0" borderId="1024" xfId="0" applyNumberFormat="1" applyFont="1" applyBorder="1" applyAlignment="1">
      <alignment wrapText="1"/>
    </xf>
    <xf numFmtId="1" fontId="3" fillId="0" borderId="1043" xfId="0" applyNumberFormat="1" applyFont="1" applyBorder="1" applyAlignment="1">
      <alignment wrapText="1"/>
    </xf>
    <xf numFmtId="1" fontId="4" fillId="0" borderId="1024" xfId="0" applyNumberFormat="1" applyFont="1" applyBorder="1" applyAlignment="1">
      <alignment wrapText="1"/>
    </xf>
    <xf numFmtId="1" fontId="4" fillId="0" borderId="1043" xfId="0" applyNumberFormat="1" applyFont="1" applyBorder="1" applyAlignment="1">
      <alignment wrapText="1"/>
    </xf>
    <xf numFmtId="1" fontId="3" fillId="0" borderId="1024" xfId="0" applyNumberFormat="1" applyFont="1" applyBorder="1"/>
    <xf numFmtId="1" fontId="3" fillId="0" borderId="1043" xfId="0" applyNumberFormat="1" applyFont="1" applyBorder="1"/>
    <xf numFmtId="1" fontId="4" fillId="0" borderId="1024" xfId="0" applyNumberFormat="1" applyFont="1" applyBorder="1" applyAlignment="1">
      <alignment horizontal="center" vertical="center" wrapText="1"/>
    </xf>
    <xf numFmtId="1" fontId="4" fillId="0" borderId="1026" xfId="0" applyNumberFormat="1" applyFont="1" applyBorder="1" applyAlignment="1">
      <alignment horizontal="center" vertical="center" wrapText="1"/>
    </xf>
    <xf numFmtId="1" fontId="4" fillId="0" borderId="1044" xfId="0" applyNumberFormat="1" applyFont="1" applyBorder="1" applyAlignment="1">
      <alignment horizontal="center" vertical="center" wrapText="1"/>
    </xf>
    <xf numFmtId="1" fontId="4" fillId="0" borderId="918" xfId="0" applyNumberFormat="1" applyFont="1" applyBorder="1" applyAlignment="1">
      <alignment horizontal="center" vertical="center" wrapText="1"/>
    </xf>
    <xf numFmtId="1" fontId="4" fillId="0" borderId="997" xfId="0" applyNumberFormat="1" applyFont="1" applyBorder="1" applyAlignment="1">
      <alignment horizontal="center" vertical="center" wrapText="1"/>
    </xf>
    <xf numFmtId="1" fontId="4" fillId="0" borderId="987" xfId="0" applyNumberFormat="1" applyFont="1" applyBorder="1" applyAlignment="1">
      <alignment horizontal="center" vertical="center" wrapText="1"/>
    </xf>
    <xf numFmtId="1" fontId="4" fillId="0" borderId="994" xfId="0" applyNumberFormat="1" applyFont="1" applyBorder="1" applyAlignment="1">
      <alignment horizontal="center" vertical="center" wrapText="1"/>
    </xf>
    <xf numFmtId="1" fontId="4" fillId="0" borderId="994" xfId="0" applyNumberFormat="1" applyFont="1" applyBorder="1" applyAlignment="1">
      <alignment horizontal="center" vertical="center"/>
    </xf>
    <xf numFmtId="1" fontId="3" fillId="0" borderId="985" xfId="0" applyNumberFormat="1" applyFont="1" applyBorder="1"/>
    <xf numFmtId="1" fontId="3" fillId="0" borderId="994" xfId="0" applyNumberFormat="1" applyFont="1" applyBorder="1"/>
    <xf numFmtId="1" fontId="3" fillId="0" borderId="994" xfId="0" applyNumberFormat="1" applyFont="1" applyBorder="1" applyAlignment="1">
      <alignment wrapText="1"/>
    </xf>
    <xf numFmtId="1" fontId="4" fillId="0" borderId="994" xfId="0" applyNumberFormat="1" applyFont="1" applyBorder="1" applyAlignment="1">
      <alignment wrapText="1"/>
    </xf>
    <xf numFmtId="1" fontId="4" fillId="0" borderId="1008" xfId="0" applyNumberFormat="1" applyFont="1" applyBorder="1" applyAlignment="1">
      <alignment horizontal="center" vertical="center" wrapText="1"/>
    </xf>
    <xf numFmtId="1" fontId="4" fillId="0" borderId="985" xfId="0" applyNumberFormat="1" applyFont="1" applyBorder="1" applyAlignment="1">
      <alignment horizontal="center" vertical="center" wrapText="1"/>
    </xf>
    <xf numFmtId="1" fontId="4" fillId="0" borderId="1025" xfId="0" applyNumberFormat="1" applyFont="1" applyBorder="1" applyAlignment="1">
      <alignment horizontal="center" vertical="center" wrapText="1"/>
    </xf>
    <xf numFmtId="1" fontId="4" fillId="0" borderId="1037" xfId="0" applyNumberFormat="1" applyFont="1" applyBorder="1" applyAlignment="1">
      <alignment horizontal="center"/>
    </xf>
    <xf numFmtId="1" fontId="4" fillId="0" borderId="978" xfId="0" applyNumberFormat="1" applyFont="1" applyBorder="1" applyAlignment="1">
      <alignment horizontal="center"/>
    </xf>
    <xf numFmtId="1" fontId="4" fillId="0" borderId="933" xfId="0" applyNumberFormat="1" applyFont="1" applyBorder="1" applyAlignment="1">
      <alignment horizontal="left" vertical="center" wrapText="1"/>
    </xf>
    <xf numFmtId="1" fontId="4" fillId="0" borderId="1013" xfId="0" applyNumberFormat="1" applyFont="1" applyBorder="1" applyAlignment="1">
      <alignment horizontal="center" vertical="center" wrapText="1"/>
    </xf>
    <xf numFmtId="1" fontId="4" fillId="0" borderId="917" xfId="0" applyNumberFormat="1" applyFont="1" applyBorder="1" applyAlignment="1">
      <alignment horizontal="center" vertical="center" wrapText="1"/>
    </xf>
    <xf numFmtId="1" fontId="4" fillId="0" borderId="1014" xfId="0" applyNumberFormat="1" applyFont="1" applyBorder="1" applyAlignment="1">
      <alignment horizontal="center" vertical="center" wrapText="1"/>
    </xf>
    <xf numFmtId="1" fontId="4" fillId="0" borderId="996" xfId="0" applyNumberFormat="1" applyFont="1" applyBorder="1" applyAlignment="1">
      <alignment horizontal="left" wrapText="1"/>
    </xf>
    <xf numFmtId="1" fontId="4" fillId="0" borderId="997" xfId="0" applyNumberFormat="1" applyFont="1" applyBorder="1" applyAlignment="1">
      <alignment horizontal="left" wrapText="1"/>
    </xf>
    <xf numFmtId="1" fontId="4" fillId="0" borderId="978" xfId="0" applyNumberFormat="1" applyFont="1" applyBorder="1" applyAlignment="1">
      <alignment horizontal="center" vertical="center"/>
    </xf>
    <xf numFmtId="1" fontId="4" fillId="0" borderId="984" xfId="0" applyNumberFormat="1" applyFont="1" applyBorder="1" applyAlignment="1">
      <alignment horizontal="center" vertical="center" wrapText="1"/>
    </xf>
    <xf numFmtId="1" fontId="4" fillId="0" borderId="1015" xfId="0" applyNumberFormat="1" applyFont="1" applyBorder="1" applyAlignment="1">
      <alignment horizontal="center" vertical="center" wrapText="1"/>
    </xf>
    <xf numFmtId="1" fontId="4" fillId="0" borderId="1010" xfId="0" applyNumberFormat="1" applyFont="1" applyBorder="1" applyAlignment="1">
      <alignment horizontal="center"/>
    </xf>
    <xf numFmtId="1" fontId="4" fillId="0" borderId="973" xfId="0" applyNumberFormat="1" applyFont="1" applyBorder="1" applyAlignment="1">
      <alignment horizontal="center"/>
    </xf>
    <xf numFmtId="1" fontId="4" fillId="0" borderId="986" xfId="0" applyNumberFormat="1" applyFont="1" applyBorder="1" applyAlignment="1">
      <alignment horizontal="center" vertical="center" wrapText="1"/>
    </xf>
    <xf numFmtId="1" fontId="4" fillId="0" borderId="984" xfId="0" applyNumberFormat="1" applyFont="1" applyBorder="1"/>
    <xf numFmtId="1" fontId="4" fillId="0" borderId="994" xfId="0" applyNumberFormat="1" applyFont="1" applyBorder="1"/>
    <xf numFmtId="1" fontId="4" fillId="0" borderId="1007" xfId="0" applyNumberFormat="1" applyFont="1" applyBorder="1" applyAlignment="1">
      <alignment horizontal="center"/>
    </xf>
    <xf numFmtId="1" fontId="4" fillId="0" borderId="985" xfId="0" applyNumberFormat="1" applyFont="1" applyBorder="1" applyAlignment="1">
      <alignment horizontal="center"/>
    </xf>
    <xf numFmtId="1" fontId="4" fillId="0" borderId="986" xfId="0" applyNumberFormat="1" applyFont="1" applyBorder="1" applyAlignment="1">
      <alignment horizontal="center"/>
    </xf>
    <xf numFmtId="1" fontId="4" fillId="0" borderId="978" xfId="0" applyNumberFormat="1" applyFont="1" applyBorder="1" applyAlignment="1">
      <alignment horizontal="left" vertical="center" wrapText="1"/>
    </xf>
    <xf numFmtId="1" fontId="4" fillId="0" borderId="984" xfId="0" applyNumberFormat="1" applyFont="1" applyBorder="1" applyAlignment="1">
      <alignment horizontal="center" vertical="center"/>
    </xf>
    <xf numFmtId="1" fontId="4" fillId="0" borderId="984" xfId="0" applyNumberFormat="1" applyFont="1" applyBorder="1" applyAlignment="1">
      <alignment wrapText="1"/>
    </xf>
    <xf numFmtId="1" fontId="4" fillId="0" borderId="996" xfId="0" applyNumberFormat="1" applyFont="1" applyBorder="1" applyAlignment="1">
      <alignment wrapText="1"/>
    </xf>
    <xf numFmtId="1" fontId="4" fillId="0" borderId="997" xfId="0" applyNumberFormat="1" applyFont="1" applyBorder="1" applyAlignment="1">
      <alignment wrapText="1"/>
    </xf>
    <xf numFmtId="1" fontId="4" fillId="0" borderId="978" xfId="0" applyNumberFormat="1" applyFont="1" applyBorder="1" applyAlignment="1">
      <alignment horizontal="center" vertical="center" wrapText="1"/>
    </xf>
    <xf numFmtId="1" fontId="4" fillId="8" borderId="994" xfId="0" applyNumberFormat="1" applyFont="1" applyFill="1" applyBorder="1" applyAlignment="1">
      <alignment horizontal="center" vertical="center" wrapText="1"/>
    </xf>
    <xf numFmtId="1" fontId="4" fillId="8" borderId="978" xfId="0" applyNumberFormat="1" applyFont="1" applyFill="1" applyBorder="1" applyAlignment="1">
      <alignment horizontal="center" vertical="center" wrapText="1"/>
    </xf>
    <xf numFmtId="1" fontId="4" fillId="8" borderId="973" xfId="0" applyNumberFormat="1" applyFont="1" applyFill="1" applyBorder="1" applyAlignment="1">
      <alignment horizontal="center" vertical="center" wrapText="1"/>
    </xf>
    <xf numFmtId="1" fontId="4" fillId="3" borderId="985" xfId="0" applyNumberFormat="1" applyFont="1" applyFill="1" applyBorder="1" applyAlignment="1">
      <alignment horizontal="center" vertical="center" wrapText="1"/>
    </xf>
    <xf numFmtId="1" fontId="4" fillId="3" borderId="994" xfId="0" applyNumberFormat="1" applyFont="1" applyFill="1" applyBorder="1" applyAlignment="1">
      <alignment horizontal="center" vertical="center" wrapText="1"/>
    </xf>
    <xf numFmtId="1" fontId="8" fillId="0" borderId="1001" xfId="0" applyNumberFormat="1" applyFont="1" applyBorder="1" applyAlignment="1">
      <alignment horizontal="center" vertical="center" wrapText="1"/>
    </xf>
    <xf numFmtId="1" fontId="4" fillId="8" borderId="984" xfId="0" applyNumberFormat="1" applyFont="1" applyFill="1" applyBorder="1" applyAlignment="1">
      <alignment horizontal="center" vertical="center" wrapText="1"/>
    </xf>
    <xf numFmtId="1" fontId="4" fillId="8" borderId="985" xfId="0" applyNumberFormat="1" applyFont="1" applyFill="1" applyBorder="1" applyAlignment="1">
      <alignment horizontal="center" vertical="center" wrapText="1"/>
    </xf>
    <xf numFmtId="1" fontId="8" fillId="0" borderId="985" xfId="0" applyNumberFormat="1" applyFont="1" applyBorder="1" applyAlignment="1">
      <alignment horizontal="center" vertical="center" wrapText="1"/>
    </xf>
    <xf numFmtId="1" fontId="8" fillId="0" borderId="994" xfId="0" applyNumberFormat="1" applyFont="1" applyBorder="1" applyAlignment="1">
      <alignment horizontal="center" vertical="center" wrapText="1"/>
    </xf>
    <xf numFmtId="1" fontId="8" fillId="3" borderId="985" xfId="0" applyNumberFormat="1" applyFont="1" applyFill="1" applyBorder="1" applyAlignment="1">
      <alignment horizontal="center" vertical="center" wrapText="1"/>
    </xf>
    <xf numFmtId="1" fontId="8" fillId="3" borderId="994" xfId="0" applyNumberFormat="1" applyFont="1" applyFill="1" applyBorder="1" applyAlignment="1">
      <alignment horizontal="center" vertical="center" wrapText="1"/>
    </xf>
    <xf numFmtId="1" fontId="8" fillId="3" borderId="932" xfId="0" applyNumberFormat="1" applyFont="1" applyFill="1" applyBorder="1" applyAlignment="1">
      <alignment horizontal="center" vertical="center" wrapText="1"/>
    </xf>
    <xf numFmtId="1" fontId="8" fillId="0" borderId="933" xfId="0" applyNumberFormat="1" applyFont="1" applyBorder="1" applyAlignment="1">
      <alignment horizontal="left" vertical="center" wrapText="1"/>
    </xf>
    <xf numFmtId="1" fontId="4" fillId="0" borderId="985" xfId="0" applyNumberFormat="1" applyFont="1" applyBorder="1" applyAlignment="1" applyProtection="1">
      <alignment wrapText="1"/>
      <protection hidden="1"/>
    </xf>
    <xf numFmtId="1" fontId="4" fillId="0" borderId="994" xfId="0" applyNumberFormat="1" applyFont="1" applyBorder="1" applyAlignment="1" applyProtection="1">
      <alignment wrapText="1"/>
      <protection hidden="1"/>
    </xf>
    <xf numFmtId="1" fontId="4" fillId="0" borderId="978" xfId="0" applyNumberFormat="1" applyFont="1" applyBorder="1"/>
    <xf numFmtId="1" fontId="4" fillId="0" borderId="996" xfId="0" applyNumberFormat="1" applyFont="1" applyBorder="1"/>
    <xf numFmtId="1" fontId="4" fillId="0" borderId="997" xfId="0" applyNumberFormat="1" applyFont="1" applyBorder="1"/>
    <xf numFmtId="1" fontId="4" fillId="0" borderId="985" xfId="0" applyNumberFormat="1" applyFont="1" applyBorder="1" applyAlignment="1" applyProtection="1">
      <alignment horizontal="left" wrapText="1"/>
      <protection hidden="1"/>
    </xf>
    <xf numFmtId="1" fontId="4" fillId="0" borderId="994" xfId="0" applyNumberFormat="1" applyFont="1" applyBorder="1" applyAlignment="1" applyProtection="1">
      <alignment horizontal="left" wrapText="1"/>
      <protection hidden="1"/>
    </xf>
    <xf numFmtId="1" fontId="4" fillId="0" borderId="985" xfId="0" applyNumberFormat="1" applyFont="1" applyBorder="1" applyAlignment="1">
      <alignment horizontal="center" vertical="center"/>
    </xf>
    <xf numFmtId="1" fontId="4" fillId="0" borderId="986" xfId="0" applyNumberFormat="1" applyFont="1" applyBorder="1" applyAlignment="1">
      <alignment horizontal="center" vertical="center"/>
    </xf>
    <xf numFmtId="1" fontId="4" fillId="0" borderId="984" xfId="0" applyNumberFormat="1" applyFont="1" applyBorder="1" applyAlignment="1">
      <alignment horizontal="left" wrapText="1"/>
    </xf>
    <xf numFmtId="1" fontId="4" fillId="0" borderId="994" xfId="0" applyNumberFormat="1" applyFont="1" applyBorder="1" applyAlignment="1">
      <alignment horizontal="left" wrapText="1"/>
    </xf>
    <xf numFmtId="1" fontId="4" fillId="0" borderId="987" xfId="0" applyNumberFormat="1" applyFont="1" applyBorder="1"/>
    <xf numFmtId="1" fontId="4" fillId="0" borderId="944" xfId="0" applyNumberFormat="1" applyFont="1" applyBorder="1" applyAlignment="1">
      <alignment horizontal="center" vertical="center" wrapText="1"/>
    </xf>
    <xf numFmtId="1" fontId="4" fillId="0" borderId="993" xfId="0" applyNumberFormat="1" applyFont="1" applyBorder="1" applyAlignment="1">
      <alignment horizontal="center" vertical="center" wrapText="1"/>
    </xf>
    <xf numFmtId="0" fontId="4" fillId="8" borderId="1098" xfId="0" applyFont="1" applyFill="1" applyBorder="1" applyAlignment="1">
      <alignment horizontal="center" vertical="center" wrapText="1"/>
    </xf>
    <xf numFmtId="1" fontId="4" fillId="0" borderId="1107" xfId="0" applyNumberFormat="1" applyFont="1" applyBorder="1" applyAlignment="1">
      <alignment horizontal="center" vertical="center" wrapText="1"/>
    </xf>
    <xf numFmtId="1" fontId="4" fillId="0" borderId="1098" xfId="0" applyNumberFormat="1" applyFont="1" applyBorder="1" applyAlignment="1">
      <alignment horizontal="center" vertical="center" wrapText="1"/>
    </xf>
    <xf numFmtId="1" fontId="4" fillId="0" borderId="1094" xfId="0" applyNumberFormat="1" applyFont="1" applyBorder="1" applyAlignment="1">
      <alignment horizontal="center" vertical="center" wrapText="1"/>
    </xf>
    <xf numFmtId="1" fontId="4" fillId="0" borderId="1097" xfId="0" applyNumberFormat="1" applyFont="1" applyBorder="1" applyAlignment="1">
      <alignment horizontal="center" vertical="center" wrapText="1"/>
    </xf>
    <xf numFmtId="1" fontId="4" fillId="0" borderId="1095" xfId="0" applyNumberFormat="1" applyFont="1" applyBorder="1" applyAlignment="1">
      <alignment horizontal="center" vertical="center" wrapText="1"/>
    </xf>
    <xf numFmtId="1" fontId="4" fillId="0" borderId="1094" xfId="0" applyNumberFormat="1" applyFont="1" applyBorder="1" applyAlignment="1">
      <alignment horizontal="center"/>
    </xf>
    <xf numFmtId="1" fontId="4" fillId="0" borderId="1097" xfId="0" applyNumberFormat="1" applyFont="1" applyBorder="1" applyAlignment="1">
      <alignment horizontal="center"/>
    </xf>
    <xf numFmtId="1" fontId="4" fillId="0" borderId="1096" xfId="0" applyNumberFormat="1" applyFont="1" applyBorder="1" applyAlignment="1">
      <alignment horizontal="center" vertical="center" wrapText="1"/>
    </xf>
    <xf numFmtId="1" fontId="4" fillId="0" borderId="1098" xfId="0" applyNumberFormat="1" applyFont="1" applyBorder="1" applyAlignment="1">
      <alignment horizontal="left" vertical="center" wrapText="1"/>
    </xf>
    <xf numFmtId="1" fontId="4" fillId="0" borderId="1107" xfId="0" applyNumberFormat="1" applyFont="1" applyBorder="1" applyAlignment="1">
      <alignment horizontal="left" vertical="center" wrapText="1"/>
    </xf>
    <xf numFmtId="1" fontId="4" fillId="0" borderId="1098" xfId="0" applyNumberFormat="1" applyFont="1" applyBorder="1" applyAlignment="1">
      <alignment horizontal="center" vertical="center"/>
    </xf>
    <xf numFmtId="1" fontId="4" fillId="0" borderId="1093" xfId="0" applyNumberFormat="1" applyFont="1" applyBorder="1" applyAlignment="1">
      <alignment horizontal="center" vertical="center" wrapText="1"/>
    </xf>
    <xf numFmtId="1" fontId="4" fillId="0" borderId="1108" xfId="0" applyNumberFormat="1" applyFont="1" applyBorder="1" applyAlignment="1">
      <alignment horizontal="center" vertical="center" wrapText="1"/>
    </xf>
    <xf numFmtId="1" fontId="4" fillId="0" borderId="1094" xfId="0" applyNumberFormat="1" applyFont="1" applyBorder="1" applyAlignment="1" applyProtection="1">
      <alignment horizontal="center" vertical="center" wrapText="1"/>
      <protection locked="0"/>
    </xf>
    <xf numFmtId="1" fontId="4" fillId="0" borderId="1095" xfId="0" applyNumberFormat="1" applyFont="1" applyBorder="1" applyAlignment="1" applyProtection="1">
      <alignment horizontal="center" vertical="center" wrapText="1"/>
      <protection locked="0"/>
    </xf>
    <xf numFmtId="1" fontId="4" fillId="0" borderId="1096" xfId="0" applyNumberFormat="1" applyFont="1" applyBorder="1" applyAlignment="1" applyProtection="1">
      <alignment horizontal="center" vertical="center" wrapText="1"/>
      <protection locked="0"/>
    </xf>
    <xf numFmtId="1" fontId="4" fillId="0" borderId="1112" xfId="0" applyNumberFormat="1" applyFont="1" applyBorder="1" applyAlignment="1">
      <alignment horizontal="center" vertical="center" wrapText="1"/>
    </xf>
    <xf numFmtId="1" fontId="4" fillId="0" borderId="1109" xfId="0" applyNumberFormat="1" applyFont="1" applyBorder="1" applyAlignment="1">
      <alignment horizontal="center" vertical="center" wrapText="1"/>
    </xf>
    <xf numFmtId="1" fontId="4" fillId="0" borderId="1117" xfId="0" applyNumberFormat="1" applyFont="1" applyBorder="1" applyAlignment="1">
      <alignment horizontal="center" vertical="center" wrapText="1"/>
    </xf>
    <xf numFmtId="1" fontId="4" fillId="0" borderId="1099" xfId="0" applyNumberFormat="1" applyFont="1" applyBorder="1" applyAlignment="1">
      <alignment horizontal="center" vertical="center" wrapText="1"/>
    </xf>
    <xf numFmtId="1" fontId="8" fillId="0" borderId="1113" xfId="4" applyNumberFormat="1" applyFont="1" applyBorder="1" applyAlignment="1">
      <alignment horizontal="center" vertical="center" wrapText="1"/>
    </xf>
    <xf numFmtId="1" fontId="4" fillId="0" borderId="1093" xfId="0" applyNumberFormat="1" applyFont="1" applyBorder="1" applyAlignment="1">
      <alignment horizontal="center" vertical="center"/>
    </xf>
    <xf numFmtId="1" fontId="4" fillId="0" borderId="1107" xfId="0" applyNumberFormat="1" applyFont="1" applyBorder="1" applyAlignment="1">
      <alignment horizontal="center" vertical="center"/>
    </xf>
    <xf numFmtId="1" fontId="15" fillId="0" borderId="1113" xfId="4" applyNumberFormat="1" applyFont="1" applyBorder="1" applyAlignment="1">
      <alignment horizontal="center" vertical="center" wrapText="1"/>
    </xf>
    <xf numFmtId="0" fontId="15" fillId="0" borderId="1098" xfId="0" applyFont="1" applyBorder="1" applyAlignment="1">
      <alignment horizontal="center" vertical="center" wrapText="1"/>
    </xf>
    <xf numFmtId="1" fontId="4" fillId="0" borderId="1094" xfId="0" applyNumberFormat="1" applyFont="1" applyBorder="1" applyAlignment="1">
      <alignment horizontal="center" vertical="center"/>
    </xf>
    <xf numFmtId="1" fontId="4" fillId="0" borderId="1097" xfId="0" applyNumberFormat="1" applyFont="1" applyBorder="1" applyAlignment="1">
      <alignment horizontal="center" vertical="center"/>
    </xf>
    <xf numFmtId="1" fontId="4" fillId="0" borderId="1095" xfId="0" applyNumberFormat="1" applyFont="1" applyBorder="1" applyAlignment="1">
      <alignment horizontal="center" vertical="center"/>
    </xf>
    <xf numFmtId="1" fontId="4" fillId="0" borderId="1096" xfId="0" applyNumberFormat="1" applyFont="1" applyBorder="1" applyAlignment="1">
      <alignment horizontal="center" vertical="center"/>
    </xf>
    <xf numFmtId="1" fontId="4" fillId="0" borderId="1092" xfId="0" applyNumberFormat="1" applyFont="1" applyBorder="1" applyAlignment="1">
      <alignment horizontal="center" vertical="center" wrapText="1"/>
    </xf>
    <xf numFmtId="0" fontId="4" fillId="0" borderId="1095" xfId="0" applyFont="1" applyBorder="1" applyAlignment="1">
      <alignment wrapText="1"/>
    </xf>
    <xf numFmtId="0" fontId="4" fillId="0" borderId="1097" xfId="0" applyFont="1" applyBorder="1" applyAlignment="1">
      <alignment wrapText="1"/>
    </xf>
    <xf numFmtId="1" fontId="4" fillId="0" borderId="1108" xfId="0" applyNumberFormat="1" applyFont="1" applyBorder="1" applyAlignment="1">
      <alignment horizontal="center" vertical="center"/>
    </xf>
    <xf numFmtId="1" fontId="4" fillId="0" borderId="1107" xfId="0" applyNumberFormat="1" applyFont="1" applyBorder="1" applyAlignment="1">
      <alignment horizontal="left" vertical="center"/>
    </xf>
    <xf numFmtId="1" fontId="4" fillId="0" borderId="1072" xfId="0" applyNumberFormat="1" applyFont="1" applyBorder="1" applyAlignment="1">
      <alignment horizontal="center" vertical="center" wrapText="1"/>
    </xf>
    <xf numFmtId="1" fontId="4" fillId="0" borderId="1068" xfId="0" applyNumberFormat="1" applyFont="1" applyBorder="1"/>
    <xf numFmtId="1" fontId="8" fillId="3" borderId="1068" xfId="0" applyNumberFormat="1" applyFont="1" applyFill="1" applyBorder="1" applyAlignment="1">
      <alignment horizontal="center" vertical="center" wrapText="1"/>
    </xf>
    <xf numFmtId="1" fontId="4" fillId="0" borderId="1068" xfId="0" applyNumberFormat="1" applyFont="1" applyBorder="1" applyAlignment="1">
      <alignment horizontal="left"/>
    </xf>
    <xf numFmtId="1" fontId="4" fillId="0" borderId="1118" xfId="0" applyNumberFormat="1" applyFont="1" applyBorder="1"/>
    <xf numFmtId="1" fontId="4" fillId="4" borderId="1124" xfId="0" applyNumberFormat="1" applyFont="1" applyFill="1" applyBorder="1" applyProtection="1">
      <protection locked="0"/>
    </xf>
    <xf numFmtId="1" fontId="4" fillId="0" borderId="1110" xfId="0" applyNumberFormat="1" applyFont="1" applyBorder="1" applyAlignment="1">
      <alignment horizontal="center" vertical="center" wrapText="1"/>
    </xf>
    <xf numFmtId="1" fontId="4" fillId="0" borderId="1094" xfId="0" applyNumberFormat="1" applyFont="1" applyBorder="1" applyAlignment="1">
      <alignment horizontal="left" wrapText="1"/>
    </xf>
    <xf numFmtId="1" fontId="4" fillId="0" borderId="1097" xfId="0" applyNumberFormat="1" applyFont="1" applyBorder="1" applyAlignment="1">
      <alignment horizontal="left" wrapText="1"/>
    </xf>
    <xf numFmtId="1" fontId="4" fillId="4" borderId="1089" xfId="0" applyNumberFormat="1" applyFont="1" applyFill="1" applyBorder="1" applyProtection="1">
      <protection locked="0"/>
    </xf>
    <xf numFmtId="1" fontId="4" fillId="0" borderId="1123" xfId="0" applyNumberFormat="1" applyFont="1" applyBorder="1" applyAlignment="1">
      <alignment horizontal="left" wrapText="1"/>
    </xf>
    <xf numFmtId="1" fontId="4" fillId="0" borderId="1116" xfId="0" applyNumberFormat="1" applyFont="1" applyBorder="1" applyAlignment="1">
      <alignment horizontal="left" wrapText="1"/>
    </xf>
    <xf numFmtId="1" fontId="4" fillId="0" borderId="1113" xfId="0" applyNumberFormat="1" applyFont="1" applyBorder="1" applyAlignment="1">
      <alignment horizontal="center" vertical="center" wrapText="1"/>
    </xf>
    <xf numFmtId="1" fontId="4" fillId="0" borderId="1100" xfId="0" applyNumberFormat="1" applyFont="1" applyBorder="1" applyAlignment="1">
      <alignment horizontal="center" vertical="center"/>
    </xf>
    <xf numFmtId="1" fontId="4" fillId="0" borderId="1114" xfId="0" applyNumberFormat="1" applyFont="1" applyBorder="1"/>
    <xf numFmtId="1" fontId="4" fillId="0" borderId="1114" xfId="0" applyNumberFormat="1" applyFont="1" applyBorder="1"/>
    <xf numFmtId="1" fontId="4" fillId="0" borderId="1092" xfId="0" applyNumberFormat="1" applyFont="1" applyBorder="1"/>
    <xf numFmtId="1" fontId="4" fillId="0" borderId="1123" xfId="0" applyNumberFormat="1" applyFont="1" applyBorder="1"/>
    <xf numFmtId="1" fontId="4" fillId="0" borderId="1116" xfId="0" applyNumberFormat="1" applyFont="1" applyBorder="1"/>
    <xf numFmtId="1" fontId="4" fillId="7" borderId="1122" xfId="0" applyNumberFormat="1" applyFont="1" applyFill="1" applyBorder="1"/>
    <xf numFmtId="1" fontId="4" fillId="0" borderId="1114" xfId="0" applyNumberFormat="1" applyFont="1" applyBorder="1" applyAlignment="1">
      <alignment horizontal="left" vertical="center" wrapText="1"/>
    </xf>
    <xf numFmtId="1" fontId="4" fillId="0" borderId="1116" xfId="0" applyNumberFormat="1" applyFont="1" applyBorder="1" applyAlignment="1" applyProtection="1">
      <alignment horizontal="left" wrapText="1"/>
      <protection hidden="1"/>
    </xf>
    <xf numFmtId="1" fontId="4" fillId="0" borderId="1125" xfId="0" applyNumberFormat="1" applyFont="1" applyBorder="1" applyAlignment="1">
      <alignment horizontal="left"/>
    </xf>
    <xf numFmtId="1" fontId="8" fillId="0" borderId="1098" xfId="0" applyNumberFormat="1" applyFont="1" applyBorder="1" applyAlignment="1">
      <alignment horizontal="left" vertical="center" wrapText="1"/>
    </xf>
    <xf numFmtId="1" fontId="8" fillId="0" borderId="1118" xfId="0" applyNumberFormat="1" applyFont="1" applyBorder="1" applyAlignment="1" applyProtection="1">
      <alignment horizontal="left" wrapText="1"/>
      <protection hidden="1"/>
    </xf>
    <xf numFmtId="1" fontId="4" fillId="0" borderId="1118" xfId="0" applyNumberFormat="1" applyFont="1" applyBorder="1" applyAlignment="1" applyProtection="1">
      <alignment horizontal="left" wrapText="1"/>
      <protection hidden="1"/>
    </xf>
    <xf numFmtId="1" fontId="4" fillId="0" borderId="1095" xfId="0" applyNumberFormat="1" applyFont="1" applyBorder="1" applyAlignment="1" applyProtection="1">
      <alignment horizontal="left" wrapText="1"/>
      <protection hidden="1"/>
    </xf>
    <xf numFmtId="1" fontId="4" fillId="0" borderId="1097" xfId="0" applyNumberFormat="1" applyFont="1" applyBorder="1" applyAlignment="1" applyProtection="1">
      <alignment horizontal="left" wrapText="1"/>
      <protection hidden="1"/>
    </xf>
    <xf numFmtId="1" fontId="4" fillId="0" borderId="1095" xfId="0" applyNumberFormat="1" applyFont="1" applyBorder="1" applyAlignment="1" applyProtection="1">
      <alignment wrapText="1"/>
      <protection hidden="1"/>
    </xf>
    <xf numFmtId="1" fontId="4" fillId="0" borderId="1097" xfId="0" applyNumberFormat="1" applyFont="1" applyBorder="1" applyAlignment="1" applyProtection="1">
      <alignment wrapText="1"/>
      <protection hidden="1"/>
    </xf>
    <xf numFmtId="1" fontId="4" fillId="0" borderId="1114" xfId="0" applyNumberFormat="1" applyFont="1" applyBorder="1" applyAlignment="1">
      <alignment horizontal="center" vertical="center" wrapText="1"/>
    </xf>
    <xf numFmtId="1" fontId="4" fillId="4" borderId="1114" xfId="0" applyNumberFormat="1" applyFont="1" applyFill="1" applyBorder="1" applyProtection="1">
      <protection locked="0"/>
    </xf>
    <xf numFmtId="1" fontId="4" fillId="0" borderId="1094" xfId="0" applyNumberFormat="1" applyFont="1" applyBorder="1"/>
    <xf numFmtId="1" fontId="4" fillId="0" borderId="1097" xfId="0" applyNumberFormat="1" applyFont="1" applyBorder="1"/>
    <xf numFmtId="1" fontId="4" fillId="8" borderId="1114" xfId="0" applyNumberFormat="1" applyFont="1" applyFill="1" applyBorder="1" applyAlignment="1">
      <alignment horizontal="center" vertical="center" wrapText="1"/>
    </xf>
    <xf numFmtId="1" fontId="4" fillId="8" borderId="1095" xfId="0" applyNumberFormat="1" applyFont="1" applyFill="1" applyBorder="1" applyAlignment="1">
      <alignment horizontal="center" vertical="center" wrapText="1"/>
    </xf>
    <xf numFmtId="1" fontId="4" fillId="8" borderId="1097" xfId="0" applyNumberFormat="1" applyFont="1" applyFill="1" applyBorder="1" applyAlignment="1">
      <alignment horizontal="center" vertical="center" wrapText="1"/>
    </xf>
    <xf numFmtId="1" fontId="4" fillId="0" borderId="1114" xfId="0" applyNumberFormat="1" applyFont="1" applyBorder="1" applyAlignment="1">
      <alignment horizontal="center" vertical="center" wrapText="1"/>
    </xf>
    <xf numFmtId="1" fontId="8" fillId="3" borderId="1095" xfId="0" applyNumberFormat="1" applyFont="1" applyFill="1" applyBorder="1" applyAlignment="1">
      <alignment horizontal="center" vertical="center" wrapText="1"/>
    </xf>
    <xf numFmtId="1" fontId="8" fillId="3" borderId="1097" xfId="0" applyNumberFormat="1" applyFont="1" applyFill="1" applyBorder="1" applyAlignment="1">
      <alignment horizontal="center" vertical="center" wrapText="1"/>
    </xf>
    <xf numFmtId="1" fontId="8" fillId="3" borderId="1093" xfId="0" applyNumberFormat="1" applyFont="1" applyFill="1" applyBorder="1" applyAlignment="1">
      <alignment horizontal="center" vertical="center" wrapText="1"/>
    </xf>
    <xf numFmtId="1" fontId="8" fillId="0" borderId="1117" xfId="0" applyNumberFormat="1" applyFont="1" applyBorder="1" applyAlignment="1">
      <alignment horizontal="center" vertical="center" wrapText="1"/>
    </xf>
    <xf numFmtId="1" fontId="4" fillId="0" borderId="1125" xfId="0" applyNumberFormat="1" applyFont="1" applyBorder="1" applyAlignment="1">
      <alignment horizontal="center" vertical="center" wrapText="1"/>
    </xf>
    <xf numFmtId="1" fontId="8" fillId="0" borderId="1095" xfId="0" applyNumberFormat="1" applyFont="1" applyBorder="1" applyAlignment="1">
      <alignment horizontal="center" vertical="center" wrapText="1"/>
    </xf>
    <xf numFmtId="1" fontId="8" fillId="0" borderId="1097" xfId="0" applyNumberFormat="1" applyFont="1" applyBorder="1" applyAlignment="1">
      <alignment horizontal="center" vertical="center" wrapText="1"/>
    </xf>
    <xf numFmtId="1" fontId="8" fillId="3" borderId="1125" xfId="0" applyNumberFormat="1" applyFont="1" applyFill="1" applyBorder="1" applyAlignment="1">
      <alignment horizontal="center" vertical="center" wrapText="1"/>
    </xf>
    <xf numFmtId="1" fontId="8" fillId="0" borderId="1097" xfId="0" applyNumberFormat="1" applyFont="1" applyBorder="1" applyAlignment="1">
      <alignment horizontal="center" vertical="center" wrapText="1"/>
    </xf>
    <xf numFmtId="1" fontId="8" fillId="0" borderId="1114" xfId="0" applyNumberFormat="1" applyFont="1" applyBorder="1" applyAlignment="1">
      <alignment horizontal="center" vertical="center" wrapText="1"/>
    </xf>
    <xf numFmtId="1" fontId="4" fillId="0" borderId="1123" xfId="0" applyNumberFormat="1" applyFont="1" applyBorder="1"/>
    <xf numFmtId="1" fontId="4" fillId="0" borderId="1119" xfId="0" applyNumberFormat="1" applyFont="1" applyBorder="1"/>
    <xf numFmtId="1" fontId="4" fillId="0" borderId="1121" xfId="0" applyNumberFormat="1" applyFont="1" applyBorder="1"/>
    <xf numFmtId="1" fontId="4" fillId="0" borderId="1125" xfId="0" applyNumberFormat="1" applyFont="1" applyBorder="1"/>
    <xf numFmtId="1" fontId="4" fillId="8" borderId="1094" xfId="0" applyNumberFormat="1" applyFont="1" applyFill="1" applyBorder="1" applyAlignment="1">
      <alignment horizontal="center" vertical="center" wrapText="1"/>
    </xf>
    <xf numFmtId="1" fontId="4" fillId="8" borderId="1092" xfId="0" applyNumberFormat="1" applyFont="1" applyFill="1" applyBorder="1" applyAlignment="1">
      <alignment horizontal="center" vertical="center" wrapText="1"/>
    </xf>
    <xf numFmtId="1" fontId="4" fillId="3" borderId="1095" xfId="0" applyNumberFormat="1" applyFont="1" applyFill="1" applyBorder="1" applyAlignment="1">
      <alignment horizontal="center" vertical="center" wrapText="1"/>
    </xf>
    <xf numFmtId="1" fontId="4" fillId="3" borderId="1097" xfId="0" applyNumberFormat="1" applyFont="1" applyFill="1" applyBorder="1" applyAlignment="1">
      <alignment horizontal="center" vertical="center" wrapText="1"/>
    </xf>
    <xf numFmtId="1" fontId="4" fillId="0" borderId="1122" xfId="0" applyNumberFormat="1" applyFont="1" applyBorder="1"/>
    <xf numFmtId="1" fontId="4" fillId="0" borderId="1112" xfId="0" applyNumberFormat="1" applyFont="1" applyBorder="1" applyAlignment="1">
      <alignment horizontal="center" vertical="center"/>
    </xf>
    <xf numFmtId="1" fontId="4" fillId="0" borderId="1094" xfId="0" applyNumberFormat="1" applyFont="1" applyBorder="1" applyAlignment="1">
      <alignment wrapText="1"/>
    </xf>
    <xf numFmtId="1" fontId="4" fillId="0" borderId="1097" xfId="0" applyNumberFormat="1" applyFont="1" applyBorder="1" applyAlignment="1">
      <alignment wrapText="1"/>
    </xf>
    <xf numFmtId="1" fontId="4" fillId="3" borderId="1085" xfId="1" applyNumberFormat="1" applyFont="1" applyFill="1" applyBorder="1"/>
    <xf numFmtId="1" fontId="4" fillId="3" borderId="1086" xfId="1" applyNumberFormat="1" applyFont="1" applyFill="1" applyBorder="1"/>
    <xf numFmtId="1" fontId="4" fillId="0" borderId="1123" xfId="0" applyNumberFormat="1" applyFont="1" applyBorder="1" applyAlignment="1">
      <alignment wrapText="1"/>
    </xf>
    <xf numFmtId="1" fontId="4" fillId="0" borderId="1116" xfId="0" applyNumberFormat="1" applyFont="1" applyBorder="1" applyAlignment="1">
      <alignment wrapText="1"/>
    </xf>
    <xf numFmtId="1" fontId="4" fillId="3" borderId="1119" xfId="1" applyNumberFormat="1" applyFont="1" applyFill="1" applyBorder="1"/>
    <xf numFmtId="1" fontId="4" fillId="3" borderId="1126" xfId="1" applyNumberFormat="1" applyFont="1" applyFill="1" applyBorder="1"/>
    <xf numFmtId="1" fontId="4" fillId="0" borderId="1114" xfId="0" applyNumberFormat="1" applyFont="1" applyBorder="1" applyAlignment="1">
      <alignment horizontal="center" vertical="center"/>
    </xf>
    <xf numFmtId="1" fontId="6" fillId="0" borderId="1127" xfId="0" applyNumberFormat="1" applyFont="1" applyBorder="1"/>
    <xf numFmtId="1" fontId="4" fillId="0" borderId="1128" xfId="0" applyNumberFormat="1" applyFont="1" applyBorder="1" applyAlignment="1">
      <alignment horizontal="center" vertical="center" wrapText="1"/>
    </xf>
    <xf numFmtId="1" fontId="4" fillId="0" borderId="1129" xfId="0" applyNumberFormat="1" applyFont="1" applyBorder="1" applyAlignment="1">
      <alignment horizontal="center" vertical="center" wrapText="1"/>
    </xf>
    <xf numFmtId="1" fontId="4" fillId="0" borderId="1130" xfId="0" applyNumberFormat="1" applyFont="1" applyBorder="1" applyAlignment="1">
      <alignment horizontal="center" vertical="center" wrapText="1"/>
    </xf>
    <xf numFmtId="1" fontId="4" fillId="0" borderId="1131" xfId="0" applyNumberFormat="1" applyFont="1" applyBorder="1" applyAlignment="1">
      <alignment horizontal="center" vertical="center" wrapText="1"/>
    </xf>
    <xf numFmtId="1" fontId="4" fillId="0" borderId="1132" xfId="0" applyNumberFormat="1" applyFont="1" applyBorder="1" applyAlignment="1">
      <alignment horizontal="center" vertical="center" wrapText="1"/>
    </xf>
    <xf numFmtId="1" fontId="4" fillId="0" borderId="1084" xfId="0" applyNumberFormat="1" applyFont="1" applyBorder="1" applyAlignment="1">
      <alignment horizontal="center"/>
    </xf>
    <xf numFmtId="1" fontId="4" fillId="0" borderId="1131" xfId="0" applyNumberFormat="1" applyFont="1" applyBorder="1" applyAlignment="1">
      <alignment horizontal="center"/>
    </xf>
    <xf numFmtId="1" fontId="4" fillId="0" borderId="1132" xfId="0" applyNumberFormat="1" applyFont="1" applyBorder="1" applyAlignment="1">
      <alignment horizontal="center"/>
    </xf>
    <xf numFmtId="1" fontId="4" fillId="0" borderId="1133" xfId="0" applyNumberFormat="1" applyFont="1" applyBorder="1" applyAlignment="1">
      <alignment horizontal="center" vertical="center" wrapText="1"/>
    </xf>
    <xf numFmtId="1" fontId="4" fillId="0" borderId="1134" xfId="0" applyNumberFormat="1" applyFont="1" applyBorder="1" applyAlignment="1">
      <alignment horizontal="center" vertical="center" wrapText="1"/>
    </xf>
    <xf numFmtId="1" fontId="4" fillId="0" borderId="1135" xfId="0" applyNumberFormat="1" applyFont="1" applyBorder="1" applyAlignment="1">
      <alignment horizontal="center" vertical="center" wrapText="1"/>
    </xf>
    <xf numFmtId="1" fontId="4" fillId="0" borderId="1134" xfId="0" applyNumberFormat="1" applyFont="1" applyBorder="1" applyAlignment="1">
      <alignment horizontal="center" vertical="center" wrapText="1"/>
    </xf>
    <xf numFmtId="1" fontId="4" fillId="0" borderId="1136" xfId="0" applyNumberFormat="1" applyFont="1" applyBorder="1" applyAlignment="1">
      <alignment horizontal="center" vertical="center" wrapText="1"/>
    </xf>
    <xf numFmtId="1" fontId="4" fillId="0" borderId="1137" xfId="0" applyNumberFormat="1" applyFont="1" applyBorder="1" applyAlignment="1">
      <alignment horizontal="center" vertical="center" wrapText="1"/>
    </xf>
    <xf numFmtId="1" fontId="4" fillId="0" borderId="1130" xfId="0" applyNumberFormat="1" applyFont="1" applyBorder="1"/>
    <xf numFmtId="1" fontId="4" fillId="0" borderId="1134" xfId="0" applyNumberFormat="1" applyFont="1" applyBorder="1"/>
    <xf numFmtId="1" fontId="4" fillId="4" borderId="1115" xfId="0" applyNumberFormat="1" applyFont="1" applyFill="1" applyBorder="1" applyProtection="1">
      <protection locked="0"/>
    </xf>
    <xf numFmtId="1" fontId="4" fillId="4" borderId="1138" xfId="0" applyNumberFormat="1" applyFont="1" applyFill="1" applyBorder="1" applyProtection="1">
      <protection locked="0"/>
    </xf>
    <xf numFmtId="1" fontId="4" fillId="0" borderId="1129" xfId="0" applyNumberFormat="1" applyFont="1" applyBorder="1" applyAlignment="1">
      <alignment horizontal="left" vertical="center" wrapText="1"/>
    </xf>
    <xf numFmtId="1" fontId="4" fillId="0" borderId="1090" xfId="0" applyNumberFormat="1" applyFont="1" applyBorder="1" applyAlignment="1">
      <alignment horizontal="center"/>
    </xf>
    <xf numFmtId="1" fontId="4" fillId="0" borderId="1114" xfId="0" applyNumberFormat="1" applyFont="1" applyBorder="1" applyAlignment="1">
      <alignment horizontal="center"/>
    </xf>
    <xf numFmtId="1" fontId="4" fillId="0" borderId="1092" xfId="0" applyNumberFormat="1" applyFont="1" applyBorder="1" applyAlignment="1">
      <alignment horizontal="center"/>
    </xf>
    <xf numFmtId="1" fontId="4" fillId="0" borderId="1116" xfId="0" applyNumberFormat="1" applyFont="1" applyBorder="1"/>
    <xf numFmtId="1" fontId="4" fillId="0" borderId="1125" xfId="0" applyNumberFormat="1" applyFont="1" applyBorder="1"/>
    <xf numFmtId="1" fontId="6" fillId="0" borderId="1131" xfId="0" applyNumberFormat="1" applyFont="1" applyBorder="1"/>
    <xf numFmtId="1" fontId="6" fillId="0" borderId="1139" xfId="0" applyNumberFormat="1" applyFont="1" applyBorder="1"/>
    <xf numFmtId="1" fontId="4" fillId="0" borderId="1140" xfId="0" applyNumberFormat="1" applyFont="1" applyBorder="1" applyAlignment="1">
      <alignment horizontal="center" vertical="center" wrapText="1"/>
    </xf>
    <xf numFmtId="1" fontId="4" fillId="0" borderId="1141" xfId="0" applyNumberFormat="1" applyFont="1" applyBorder="1" applyAlignment="1">
      <alignment horizontal="center" vertical="center" wrapText="1"/>
    </xf>
    <xf numFmtId="1" fontId="4" fillId="0" borderId="1142" xfId="0" applyNumberFormat="1" applyFont="1" applyBorder="1"/>
    <xf numFmtId="1" fontId="4" fillId="0" borderId="1143" xfId="0" applyNumberFormat="1" applyFont="1" applyBorder="1"/>
    <xf numFmtId="1" fontId="4" fillId="0" borderId="1144" xfId="0" applyNumberFormat="1" applyFont="1" applyBorder="1"/>
    <xf numFmtId="1" fontId="4" fillId="0" borderId="1145" xfId="0" applyNumberFormat="1" applyFont="1" applyBorder="1"/>
    <xf numFmtId="1" fontId="4" fillId="0" borderId="1146" xfId="0" applyNumberFormat="1" applyFont="1" applyBorder="1" applyAlignment="1">
      <alignment horizontal="center"/>
    </xf>
    <xf numFmtId="1" fontId="4" fillId="0" borderId="1140" xfId="0" applyNumberFormat="1" applyFont="1" applyBorder="1"/>
    <xf numFmtId="1" fontId="4" fillId="0" borderId="1141" xfId="0" applyNumberFormat="1" applyFont="1" applyBorder="1"/>
    <xf numFmtId="1" fontId="4" fillId="0" borderId="1096" xfId="0" applyNumberFormat="1" applyFont="1" applyBorder="1"/>
    <xf numFmtId="1" fontId="4" fillId="0" borderId="1147" xfId="0" applyNumberFormat="1" applyFont="1" applyBorder="1"/>
    <xf numFmtId="1" fontId="6" fillId="0" borderId="1148" xfId="0" applyNumberFormat="1" applyFont="1" applyBorder="1"/>
    <xf numFmtId="1" fontId="6" fillId="0" borderId="1149" xfId="0" applyNumberFormat="1" applyFont="1" applyBorder="1"/>
    <xf numFmtId="1" fontId="4" fillId="0" borderId="1150" xfId="0" applyNumberFormat="1" applyFont="1" applyBorder="1" applyAlignment="1">
      <alignment horizontal="center" vertical="center" wrapText="1"/>
    </xf>
    <xf numFmtId="1" fontId="4" fillId="0" borderId="1151" xfId="0" applyNumberFormat="1" applyFont="1" applyBorder="1" applyAlignment="1">
      <alignment horizontal="center" vertical="center" wrapText="1"/>
    </xf>
    <xf numFmtId="1" fontId="4" fillId="0" borderId="1119" xfId="0" applyNumberFormat="1" applyFont="1" applyBorder="1" applyAlignment="1">
      <alignment horizontal="right" vertical="center" wrapText="1"/>
    </xf>
    <xf numFmtId="1" fontId="4" fillId="0" borderId="1152" xfId="0" applyNumberFormat="1" applyFont="1" applyBorder="1" applyAlignment="1">
      <alignment horizontal="right"/>
    </xf>
    <xf numFmtId="1" fontId="4" fillId="0" borderId="1145" xfId="0" applyNumberFormat="1" applyFont="1" applyBorder="1" applyAlignment="1">
      <alignment horizontal="right"/>
    </xf>
    <xf numFmtId="1" fontId="4" fillId="4" borderId="1145" xfId="0" applyNumberFormat="1" applyFont="1" applyFill="1" applyBorder="1" applyProtection="1">
      <protection locked="0"/>
    </xf>
    <xf numFmtId="1" fontId="4" fillId="4" borderId="1153" xfId="0" applyNumberFormat="1" applyFont="1" applyFill="1" applyBorder="1" applyProtection="1">
      <protection locked="0"/>
    </xf>
    <xf numFmtId="1" fontId="4" fillId="4" borderId="1154" xfId="0" applyNumberFormat="1" applyFont="1" applyFill="1" applyBorder="1" applyProtection="1">
      <protection locked="0"/>
    </xf>
    <xf numFmtId="1" fontId="4" fillId="4" borderId="1152" xfId="0" applyNumberFormat="1" applyFont="1" applyFill="1" applyBorder="1" applyProtection="1">
      <protection locked="0"/>
    </xf>
    <xf numFmtId="1" fontId="4" fillId="4" borderId="1155" xfId="0" applyNumberFormat="1" applyFont="1" applyFill="1" applyBorder="1" applyProtection="1">
      <protection locked="0"/>
    </xf>
    <xf numFmtId="1" fontId="4" fillId="0" borderId="1140" xfId="0" applyNumberFormat="1" applyFont="1" applyBorder="1" applyAlignment="1">
      <alignment horizontal="right"/>
    </xf>
    <xf numFmtId="1" fontId="4" fillId="0" borderId="1141" xfId="0" applyNumberFormat="1" applyFont="1" applyBorder="1" applyAlignment="1">
      <alignment horizontal="right"/>
    </xf>
    <xf numFmtId="1" fontId="4" fillId="0" borderId="1095" xfId="0" applyNumberFormat="1" applyFont="1" applyBorder="1" applyAlignment="1">
      <alignment horizontal="right"/>
    </xf>
    <xf numFmtId="1" fontId="4" fillId="0" borderId="1151" xfId="0" applyNumberFormat="1" applyFont="1" applyBorder="1" applyAlignment="1">
      <alignment horizontal="right"/>
    </xf>
    <xf numFmtId="1" fontId="4" fillId="0" borderId="1096" xfId="0" applyNumberFormat="1" applyFont="1" applyBorder="1" applyAlignment="1">
      <alignment horizontal="right"/>
    </xf>
    <xf numFmtId="1" fontId="4" fillId="0" borderId="1156" xfId="0" applyNumberFormat="1" applyFont="1" applyBorder="1" applyAlignment="1">
      <alignment horizontal="center" vertical="center" wrapText="1"/>
    </xf>
    <xf numFmtId="1" fontId="4" fillId="0" borderId="1146" xfId="0" applyNumberFormat="1" applyFont="1" applyBorder="1" applyAlignment="1">
      <alignment horizontal="center"/>
    </xf>
    <xf numFmtId="1" fontId="4" fillId="0" borderId="1146" xfId="0" applyNumberFormat="1" applyFont="1" applyBorder="1" applyAlignment="1">
      <alignment horizontal="center" vertical="center"/>
    </xf>
    <xf numFmtId="1" fontId="4" fillId="0" borderId="1146" xfId="0" applyNumberFormat="1" applyFont="1" applyBorder="1" applyAlignment="1">
      <alignment horizontal="center" vertical="center" wrapText="1"/>
    </xf>
    <xf numFmtId="1" fontId="4" fillId="0" borderId="1115" xfId="0" applyNumberFormat="1" applyFont="1" applyBorder="1" applyAlignment="1">
      <alignment horizontal="center" vertical="center" wrapText="1"/>
    </xf>
    <xf numFmtId="1" fontId="4" fillId="0" borderId="1142" xfId="0" applyNumberFormat="1" applyFont="1" applyBorder="1" applyAlignment="1">
      <alignment horizontal="center" vertical="center" wrapText="1"/>
    </xf>
    <xf numFmtId="1" fontId="4" fillId="0" borderId="1140" xfId="0" applyNumberFormat="1" applyFont="1" applyBorder="1" applyAlignment="1">
      <alignment horizontal="center" vertical="center"/>
    </xf>
    <xf numFmtId="1" fontId="4" fillId="0" borderId="1141" xfId="0" applyNumberFormat="1" applyFont="1" applyBorder="1" applyAlignment="1">
      <alignment horizontal="center" vertical="center"/>
    </xf>
    <xf numFmtId="1" fontId="3" fillId="0" borderId="1095" xfId="0" applyNumberFormat="1" applyFont="1" applyBorder="1"/>
    <xf numFmtId="1" fontId="3" fillId="0" borderId="1097" xfId="0" applyNumberFormat="1" applyFont="1" applyBorder="1"/>
    <xf numFmtId="1" fontId="4" fillId="0" borderId="1140" xfId="0" applyNumberFormat="1" applyFont="1" applyBorder="1" applyAlignment="1">
      <alignment wrapText="1"/>
    </xf>
    <xf numFmtId="1" fontId="4" fillId="0" borderId="1141" xfId="0" applyNumberFormat="1" applyFont="1" applyBorder="1" applyAlignment="1">
      <alignment wrapText="1"/>
    </xf>
    <xf numFmtId="1" fontId="4" fillId="4" borderId="1140" xfId="0" applyNumberFormat="1" applyFont="1" applyFill="1" applyBorder="1" applyProtection="1">
      <protection locked="0"/>
    </xf>
    <xf numFmtId="1" fontId="4" fillId="4" borderId="1147" xfId="0" applyNumberFormat="1" applyFont="1" applyFill="1" applyBorder="1" applyProtection="1">
      <protection locked="0"/>
    </xf>
    <xf numFmtId="1" fontId="4" fillId="4" borderId="1157" xfId="0" applyNumberFormat="1" applyFont="1" applyFill="1" applyBorder="1" applyProtection="1">
      <protection locked="0"/>
    </xf>
    <xf numFmtId="1" fontId="3" fillId="0" borderId="1094" xfId="0" applyNumberFormat="1" applyFont="1" applyBorder="1" applyAlignment="1">
      <alignment wrapText="1"/>
    </xf>
    <xf numFmtId="1" fontId="3" fillId="0" borderId="1097" xfId="0" applyNumberFormat="1" applyFont="1" applyBorder="1" applyAlignment="1">
      <alignment wrapText="1"/>
    </xf>
    <xf numFmtId="1" fontId="6" fillId="7" borderId="1094" xfId="0" applyNumberFormat="1" applyFont="1" applyFill="1" applyBorder="1" applyAlignment="1">
      <alignment horizontal="center"/>
    </xf>
    <xf numFmtId="1" fontId="6" fillId="7" borderId="1095" xfId="0" applyNumberFormat="1" applyFont="1" applyFill="1" applyBorder="1" applyAlignment="1">
      <alignment horizontal="center"/>
    </xf>
    <xf numFmtId="1" fontId="6" fillId="7" borderId="1097" xfId="0" applyNumberFormat="1" applyFont="1" applyFill="1" applyBorder="1" applyAlignment="1">
      <alignment horizontal="center"/>
    </xf>
    <xf numFmtId="1" fontId="4" fillId="0" borderId="1145" xfId="0" applyNumberFormat="1" applyFont="1" applyBorder="1" applyAlignment="1">
      <alignment wrapText="1"/>
    </xf>
    <xf numFmtId="1" fontId="4" fillId="0" borderId="1119" xfId="0" applyNumberFormat="1" applyFont="1" applyBorder="1" applyAlignment="1">
      <alignment wrapText="1"/>
    </xf>
    <xf numFmtId="1" fontId="4" fillId="0" borderId="329" xfId="0" applyNumberFormat="1" applyFont="1" applyBorder="1" applyAlignment="1">
      <alignment wrapText="1"/>
    </xf>
    <xf numFmtId="1" fontId="4" fillId="4" borderId="1142" xfId="0" applyNumberFormat="1" applyFont="1" applyFill="1" applyBorder="1" applyProtection="1">
      <protection locked="0"/>
    </xf>
    <xf numFmtId="1" fontId="4" fillId="4" borderId="1146" xfId="0" applyNumberFormat="1" applyFont="1" applyFill="1" applyBorder="1" applyProtection="1">
      <protection locked="0"/>
    </xf>
    <xf numFmtId="1" fontId="4" fillId="7" borderId="1119" xfId="0" applyNumberFormat="1" applyFont="1" applyFill="1" applyBorder="1"/>
    <xf numFmtId="1" fontId="4" fillId="7" borderId="1145" xfId="0" applyNumberFormat="1" applyFont="1" applyFill="1" applyBorder="1"/>
    <xf numFmtId="1" fontId="3" fillId="0" borderId="1094" xfId="0" applyNumberFormat="1" applyFont="1" applyBorder="1"/>
    <xf numFmtId="1" fontId="3" fillId="0" borderId="1095" xfId="0" applyNumberFormat="1" applyFont="1" applyBorder="1"/>
    <xf numFmtId="1" fontId="4" fillId="0" borderId="1153" xfId="0" applyNumberFormat="1" applyFont="1" applyBorder="1" applyAlignment="1">
      <alignment wrapText="1"/>
    </xf>
    <xf numFmtId="1" fontId="4" fillId="4" borderId="1117" xfId="0" applyNumberFormat="1" applyFont="1" applyFill="1" applyBorder="1" applyProtection="1">
      <protection locked="0"/>
    </xf>
    <xf numFmtId="1" fontId="4" fillId="9" borderId="1093" xfId="0" applyNumberFormat="1" applyFont="1" applyFill="1" applyBorder="1"/>
    <xf numFmtId="1" fontId="4" fillId="9" borderId="1083" xfId="0" applyNumberFormat="1" applyFont="1" applyFill="1" applyBorder="1"/>
    <xf numFmtId="1" fontId="4" fillId="9" borderId="1098" xfId="0" applyNumberFormat="1" applyFont="1" applyFill="1" applyBorder="1"/>
    <xf numFmtId="1" fontId="4" fillId="9" borderId="1125" xfId="0" applyNumberFormat="1" applyFont="1" applyFill="1" applyBorder="1"/>
    <xf numFmtId="1" fontId="4" fillId="0" borderId="1142" xfId="0" applyNumberFormat="1" applyFont="1" applyBorder="1" applyAlignment="1">
      <alignment wrapText="1"/>
    </xf>
    <xf numFmtId="1" fontId="4" fillId="4" borderId="1158" xfId="0" applyNumberFormat="1" applyFont="1" applyFill="1" applyBorder="1" applyProtection="1">
      <protection locked="0"/>
    </xf>
    <xf numFmtId="1" fontId="8" fillId="0" borderId="1159" xfId="0" applyNumberFormat="1" applyFont="1" applyBorder="1" applyAlignment="1">
      <alignment horizontal="left" wrapText="1"/>
    </xf>
    <xf numFmtId="1" fontId="8" fillId="0" borderId="1145" xfId="0" applyNumberFormat="1" applyFont="1" applyBorder="1" applyAlignment="1">
      <alignment horizontal="left" wrapText="1"/>
    </xf>
    <xf numFmtId="1" fontId="4" fillId="0" borderId="1121" xfId="0" applyNumberFormat="1" applyFont="1" applyBorder="1" applyAlignment="1">
      <alignment wrapText="1"/>
    </xf>
    <xf numFmtId="1" fontId="4" fillId="0" borderId="1145" xfId="0" applyNumberFormat="1" applyFont="1" applyBorder="1" applyAlignment="1">
      <alignment horizontal="center" vertical="center" wrapText="1"/>
    </xf>
    <xf numFmtId="1" fontId="3" fillId="0" borderId="1094" xfId="0" applyNumberFormat="1" applyFont="1" applyBorder="1"/>
    <xf numFmtId="1" fontId="4" fillId="7" borderId="1093" xfId="0" applyNumberFormat="1" applyFont="1" applyFill="1" applyBorder="1"/>
    <xf numFmtId="1" fontId="6" fillId="7" borderId="1095" xfId="0" applyNumberFormat="1" applyFont="1" applyFill="1" applyBorder="1"/>
    <xf numFmtId="1" fontId="6" fillId="7" borderId="1096" xfId="0" applyNumberFormat="1" applyFont="1" applyFill="1" applyBorder="1"/>
    <xf numFmtId="1" fontId="6" fillId="7" borderId="1097" xfId="0" applyNumberFormat="1" applyFont="1" applyFill="1" applyBorder="1"/>
    <xf numFmtId="1" fontId="6" fillId="4" borderId="1140" xfId="0" applyNumberFormat="1" applyFont="1" applyFill="1" applyBorder="1" applyProtection="1">
      <protection locked="0"/>
    </xf>
    <xf numFmtId="1" fontId="6" fillId="4" borderId="1097" xfId="0" applyNumberFormat="1" applyFont="1" applyFill="1" applyBorder="1" applyProtection="1">
      <protection locked="0"/>
    </xf>
    <xf numFmtId="1" fontId="4" fillId="4" borderId="1112" xfId="0" applyNumberFormat="1" applyFont="1" applyFill="1" applyBorder="1" applyProtection="1">
      <protection locked="0"/>
    </xf>
    <xf numFmtId="1" fontId="4" fillId="0" borderId="1098" xfId="0" applyNumberFormat="1" applyFont="1" applyBorder="1" applyAlignment="1" applyProtection="1">
      <alignment horizontal="center" vertical="center"/>
      <protection hidden="1"/>
    </xf>
    <xf numFmtId="1" fontId="4" fillId="0" borderId="1098" xfId="0" applyNumberFormat="1" applyFont="1" applyBorder="1" applyAlignment="1" applyProtection="1">
      <alignment horizontal="center" vertical="center" wrapText="1"/>
      <protection hidden="1"/>
    </xf>
    <xf numFmtId="1" fontId="4" fillId="0" borderId="1094" xfId="0" applyNumberFormat="1" applyFont="1" applyBorder="1" applyAlignment="1" applyProtection="1">
      <alignment horizontal="center" vertical="center"/>
      <protection hidden="1"/>
    </xf>
    <xf numFmtId="1" fontId="4" fillId="0" borderId="1095" xfId="0" applyNumberFormat="1" applyFont="1" applyBorder="1" applyAlignment="1" applyProtection="1">
      <alignment horizontal="center" vertical="center"/>
      <protection hidden="1"/>
    </xf>
    <xf numFmtId="1" fontId="4" fillId="0" borderId="1096" xfId="0" applyNumberFormat="1" applyFont="1" applyBorder="1" applyAlignment="1" applyProtection="1">
      <alignment horizontal="center" vertical="center"/>
      <protection hidden="1"/>
    </xf>
    <xf numFmtId="1" fontId="4" fillId="0" borderId="1160" xfId="0" applyNumberFormat="1" applyFont="1" applyBorder="1" applyAlignment="1">
      <alignment horizontal="center" vertical="center" wrapText="1"/>
    </xf>
    <xf numFmtId="1" fontId="4" fillId="0" borderId="1112" xfId="0" applyNumberFormat="1" applyFont="1" applyBorder="1" applyAlignment="1" applyProtection="1">
      <alignment horizontal="center" vertical="center" wrapText="1"/>
      <protection hidden="1"/>
    </xf>
    <xf numFmtId="1" fontId="4" fillId="0" borderId="1109" xfId="0" applyNumberFormat="1" applyFont="1" applyBorder="1" applyAlignment="1" applyProtection="1">
      <alignment horizontal="center" vertical="center" wrapText="1"/>
      <protection hidden="1"/>
    </xf>
    <xf numFmtId="1" fontId="4" fillId="0" borderId="1112" xfId="0" applyNumberFormat="1" applyFont="1" applyBorder="1" applyAlignment="1" applyProtection="1">
      <alignment horizontal="center" vertical="center"/>
      <protection hidden="1"/>
    </xf>
    <xf numFmtId="1" fontId="4" fillId="0" borderId="1098" xfId="0" applyNumberFormat="1" applyFont="1" applyBorder="1" applyAlignment="1" applyProtection="1">
      <alignment horizontal="center" vertical="center"/>
      <protection hidden="1"/>
    </xf>
    <xf numFmtId="1" fontId="4" fillId="0" borderId="1140" xfId="0" applyNumberFormat="1" applyFont="1" applyBorder="1" applyAlignment="1" applyProtection="1">
      <alignment horizontal="center" vertical="center"/>
      <protection hidden="1"/>
    </xf>
    <xf numFmtId="1" fontId="4" fillId="0" borderId="1083" xfId="0" applyNumberFormat="1" applyFont="1" applyBorder="1" applyAlignment="1" applyProtection="1">
      <alignment horizontal="center" vertical="center"/>
      <protection hidden="1"/>
    </xf>
    <xf numFmtId="1" fontId="4" fillId="0" borderId="1098" xfId="0" applyNumberFormat="1" applyFont="1" applyBorder="1" applyAlignment="1" applyProtection="1">
      <alignment horizontal="left" vertical="center" wrapText="1"/>
      <protection hidden="1"/>
    </xf>
    <xf numFmtId="1" fontId="4" fillId="0" borderId="1098" xfId="0" applyNumberFormat="1" applyFont="1" applyBorder="1" applyAlignment="1" applyProtection="1">
      <alignment wrapText="1"/>
      <protection hidden="1"/>
    </xf>
    <xf numFmtId="1" fontId="4" fillId="0" borderId="1112" xfId="0" applyNumberFormat="1" applyFont="1" applyBorder="1" applyAlignment="1">
      <alignment horizontal="right" wrapText="1"/>
    </xf>
    <xf numFmtId="1" fontId="4" fillId="0" borderId="1109" xfId="0" applyNumberFormat="1" applyFont="1" applyBorder="1" applyAlignment="1">
      <alignment horizontal="right" wrapText="1"/>
    </xf>
    <xf numFmtId="1" fontId="4" fillId="0" borderId="1161" xfId="0" applyNumberFormat="1" applyFont="1" applyBorder="1" applyAlignment="1">
      <alignment horizontal="center" vertical="center" wrapText="1"/>
    </xf>
    <xf numFmtId="1" fontId="4" fillId="0" borderId="1157" xfId="0" applyNumberFormat="1" applyFont="1" applyBorder="1" applyAlignment="1">
      <alignment horizontal="center" vertical="center" wrapText="1"/>
    </xf>
    <xf numFmtId="1" fontId="4" fillId="0" borderId="1157" xfId="0" applyNumberFormat="1" applyFont="1" applyBorder="1" applyAlignment="1">
      <alignment wrapText="1"/>
    </xf>
    <xf numFmtId="1" fontId="4" fillId="0" borderId="1156" xfId="0" applyNumberFormat="1" applyFont="1" applyBorder="1" applyAlignment="1">
      <alignment wrapText="1"/>
    </xf>
    <xf numFmtId="1" fontId="4" fillId="0" borderId="1146" xfId="0" applyNumberFormat="1" applyFont="1" applyBorder="1" applyAlignment="1">
      <alignment wrapText="1"/>
    </xf>
    <xf numFmtId="1" fontId="4" fillId="7" borderId="1079" xfId="0" applyNumberFormat="1" applyFont="1" applyFill="1" applyBorder="1"/>
    <xf numFmtId="1" fontId="4" fillId="7" borderId="1159" xfId="0" applyNumberFormat="1" applyFont="1" applyFill="1" applyBorder="1"/>
    <xf numFmtId="1" fontId="4" fillId="7" borderId="1153" xfId="0" applyNumberFormat="1" applyFont="1" applyFill="1" applyBorder="1"/>
    <xf numFmtId="1" fontId="4" fillId="7" borderId="1158" xfId="0" applyNumberFormat="1" applyFont="1" applyFill="1" applyBorder="1"/>
    <xf numFmtId="1" fontId="4" fillId="7" borderId="1155" xfId="0" applyNumberFormat="1" applyFont="1" applyFill="1" applyBorder="1"/>
    <xf numFmtId="1" fontId="4" fillId="0" borderId="1146" xfId="0" applyNumberFormat="1" applyFont="1" applyBorder="1" applyAlignment="1">
      <alignment wrapText="1"/>
    </xf>
    <xf numFmtId="1" fontId="4" fillId="0" borderId="1146" xfId="0" applyNumberFormat="1" applyFont="1" applyBorder="1"/>
    <xf numFmtId="1" fontId="3" fillId="0" borderId="1162" xfId="0" applyNumberFormat="1" applyFont="1" applyBorder="1"/>
    <xf numFmtId="1" fontId="6" fillId="0" borderId="1163" xfId="0" applyNumberFormat="1" applyFont="1" applyBorder="1"/>
    <xf numFmtId="1" fontId="4" fillId="0" borderId="1146" xfId="0" applyNumberFormat="1" applyFont="1" applyBorder="1" applyAlignment="1">
      <alignment horizontal="center" vertical="center"/>
    </xf>
    <xf numFmtId="1" fontId="4" fillId="0" borderId="1158" xfId="0" applyNumberFormat="1" applyFont="1" applyBorder="1" applyAlignment="1">
      <alignment horizontal="right" wrapText="1"/>
    </xf>
    <xf numFmtId="1" fontId="4" fillId="4" borderId="1159" xfId="0" applyNumberFormat="1" applyFont="1" applyFill="1" applyBorder="1" applyProtection="1">
      <protection locked="0"/>
    </xf>
    <xf numFmtId="1" fontId="4" fillId="9" borderId="1146" xfId="0" applyNumberFormat="1" applyFont="1" applyFill="1" applyBorder="1"/>
    <xf numFmtId="1" fontId="4" fillId="0" borderId="1142" xfId="0" applyNumberFormat="1" applyFont="1" applyBorder="1" applyAlignment="1">
      <alignment horizontal="right" wrapText="1"/>
    </xf>
    <xf numFmtId="1" fontId="4" fillId="8" borderId="1159" xfId="0" applyNumberFormat="1" applyFont="1" applyFill="1" applyBorder="1" applyAlignment="1">
      <alignment vertical="center" wrapText="1"/>
    </xf>
    <xf numFmtId="1" fontId="4" fillId="8" borderId="1145" xfId="0" applyNumberFormat="1" applyFont="1" applyFill="1" applyBorder="1" applyAlignment="1">
      <alignment horizontal="right"/>
    </xf>
    <xf numFmtId="1" fontId="4" fillId="0" borderId="1157" xfId="0" applyNumberFormat="1" applyFont="1" applyBorder="1"/>
    <xf numFmtId="1" fontId="4" fillId="0" borderId="1156" xfId="0" applyNumberFormat="1" applyFont="1" applyBorder="1"/>
    <xf numFmtId="1" fontId="4" fillId="0" borderId="1146" xfId="0" applyNumberFormat="1" applyFont="1" applyBorder="1"/>
    <xf numFmtId="1" fontId="4" fillId="0" borderId="1146" xfId="0" applyNumberFormat="1" applyFont="1" applyBorder="1" applyAlignment="1">
      <alignment horizontal="center" vertical="center" wrapText="1"/>
    </xf>
    <xf numFmtId="1" fontId="4" fillId="0" borderId="1159" xfId="0" applyNumberFormat="1" applyFont="1" applyBorder="1" applyAlignment="1">
      <alignment vertical="center" wrapText="1"/>
    </xf>
    <xf numFmtId="1" fontId="4" fillId="3" borderId="1142" xfId="0" applyNumberFormat="1" applyFont="1" applyFill="1" applyBorder="1"/>
    <xf numFmtId="1" fontId="4" fillId="7" borderId="1142" xfId="0" applyNumberFormat="1" applyFont="1" applyFill="1" applyBorder="1" applyAlignment="1">
      <alignment horizontal="right" wrapText="1"/>
    </xf>
    <xf numFmtId="1" fontId="4" fillId="12" borderId="1142" xfId="0" applyNumberFormat="1" applyFont="1" applyFill="1" applyBorder="1"/>
  </cellXfs>
  <cellStyles count="5">
    <cellStyle name="Normal" xfId="0" builtinId="0"/>
    <cellStyle name="Normal 2" xfId="2"/>
    <cellStyle name="Normal_REM 02-2002" xfId="4"/>
    <cellStyle name="Notas 2 2 2" xfId="3"/>
    <cellStyle name="Notas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MANUAL%20y%20FORMULARIOS%20REM%202024/&#218;LTIMA%20VERSI&#211;N/SA_24_V1.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ENERO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FEBRERO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MARZO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/>
          <cell r="C2"/>
          <cell r="D2"/>
          <cell r="E2"/>
          <cell r="F2"/>
          <cell r="G2"/>
        </row>
        <row r="3">
          <cell r="B3"/>
          <cell r="C3"/>
          <cell r="D3"/>
          <cell r="E3"/>
          <cell r="F3"/>
          <cell r="G3"/>
          <cell r="H3"/>
        </row>
        <row r="6">
          <cell r="B6"/>
          <cell r="C6"/>
          <cell r="D6"/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C186" sqref="C186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",[1]NOMBRE!B2," - ","( ",[1]NOMBRE!C2,[1]NOMBRE!D2,[1]NOMBRE!E2,[1]NOMBRE!F2,[1]NOMBRE!G2," )")</f>
        <v>COMUNA:  - ( 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",[1]NOMBRE!B3," - ","( ",[1]NOMBRE!C3,[1]NOMBRE!D3,[1]NOMBRE!E3,[1]NOMBRE!F3,[1]NOMBRE!G3,[1]NOMBRE!H3," )")</f>
        <v>ESTABLECIMIENTO/ESTRATEGIA:  - ( 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",[1]NOMBRE!B6," - ","( ",[1]NOMBRE!C6,[1]NOMBRE!D6," )")</f>
        <v>MES:  - ( 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",[1]NOMBRE!B7)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x14ac:dyDescent="0.25">
      <c r="A9" s="3014" t="s">
        <v>3</v>
      </c>
      <c r="B9" s="2989"/>
      <c r="C9" s="3006" t="s">
        <v>4</v>
      </c>
      <c r="D9" s="3008" t="s">
        <v>5</v>
      </c>
      <c r="E9" s="2911"/>
      <c r="F9" s="2911"/>
      <c r="G9" s="2911"/>
      <c r="H9" s="2911"/>
      <c r="I9" s="2911"/>
      <c r="J9" s="2911"/>
      <c r="K9" s="2911"/>
      <c r="L9" s="2911"/>
      <c r="M9" s="3058"/>
      <c r="N9" s="3006" t="s">
        <v>6</v>
      </c>
      <c r="O9" s="3006" t="s">
        <v>7</v>
      </c>
      <c r="P9" s="3006" t="s">
        <v>8</v>
      </c>
      <c r="Q9" s="3006" t="s">
        <v>9</v>
      </c>
      <c r="R9" s="3006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3056"/>
      <c r="B10" s="2848"/>
      <c r="C10" s="3057"/>
      <c r="D10" s="3" t="s">
        <v>11</v>
      </c>
      <c r="E10" s="4" t="s">
        <v>12</v>
      </c>
      <c r="F10" s="4" t="s">
        <v>13</v>
      </c>
      <c r="G10" s="4" t="s">
        <v>14</v>
      </c>
      <c r="H10" s="4" t="s">
        <v>15</v>
      </c>
      <c r="I10" s="4" t="s">
        <v>16</v>
      </c>
      <c r="J10" s="4" t="s">
        <v>17</v>
      </c>
      <c r="K10" s="4" t="s">
        <v>18</v>
      </c>
      <c r="L10" s="4" t="s">
        <v>19</v>
      </c>
      <c r="M10" s="5" t="s">
        <v>20</v>
      </c>
      <c r="N10" s="3057"/>
      <c r="O10" s="3057"/>
      <c r="P10" s="3057"/>
      <c r="Q10" s="3057"/>
      <c r="R10" s="3057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3062" t="s">
        <v>21</v>
      </c>
      <c r="B11" s="3062"/>
      <c r="C11" s="6">
        <f>SUM(D11:M11)</f>
        <v>0</v>
      </c>
      <c r="D11" s="7"/>
      <c r="E11" s="8"/>
      <c r="F11" s="8"/>
      <c r="G11" s="8"/>
      <c r="H11" s="8"/>
      <c r="I11" s="8"/>
      <c r="J11" s="8"/>
      <c r="K11" s="8"/>
      <c r="L11" s="9"/>
      <c r="M11" s="10"/>
      <c r="N11" s="11"/>
      <c r="O11" s="11"/>
      <c r="P11" s="11"/>
      <c r="Q11" s="11"/>
      <c r="R11" s="11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x14ac:dyDescent="0.25">
      <c r="A16" s="3014" t="s">
        <v>26</v>
      </c>
      <c r="B16" s="2989"/>
      <c r="C16" s="3066" t="s">
        <v>27</v>
      </c>
      <c r="D16" s="3068" t="s">
        <v>28</v>
      </c>
      <c r="E16" s="3065" t="s">
        <v>7</v>
      </c>
      <c r="F16" s="2989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3056"/>
      <c r="B17" s="2848"/>
      <c r="C17" s="3067"/>
      <c r="D17" s="3069"/>
      <c r="E17" s="2929"/>
      <c r="F17" s="2849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3060" t="s">
        <v>29</v>
      </c>
      <c r="B18" s="3061"/>
      <c r="C18" s="29">
        <f>SUM(ENERO:DICIEMBRE!C18)</f>
        <v>1143</v>
      </c>
      <c r="D18" s="29">
        <f>SUM(ENERO:DICIEMBRE!D18)</f>
        <v>0</v>
      </c>
      <c r="E18" s="29">
        <f>SUM(ENERO:DICIEMBRE!E18)</f>
        <v>7</v>
      </c>
      <c r="F18" s="29">
        <f>SUM(ENERO:DICIEMBRE!F18)</f>
        <v>44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2980" t="s">
        <v>30</v>
      </c>
      <c r="B19" s="2981"/>
      <c r="C19" s="29">
        <f>SUM(ENERO:DICIEMBRE!C19)</f>
        <v>1</v>
      </c>
      <c r="D19" s="29">
        <f>SUM(ENERO:DICIEMBRE!D19)</f>
        <v>0</v>
      </c>
      <c r="E19" s="29">
        <f>SUM(ENERO:DICIEMBRE!E19)</f>
        <v>0</v>
      </c>
      <c r="F19" s="29">
        <f>SUM(ENERO:DICIEMBRE!F19)</f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x14ac:dyDescent="0.25">
      <c r="A20" s="2937" t="s">
        <v>31</v>
      </c>
      <c r="B20" s="2938"/>
      <c r="C20" s="29">
        <f>SUM(ENERO:DICIEMBRE!C20)</f>
        <v>8</v>
      </c>
      <c r="D20" s="29">
        <f>SUM(ENERO:DICIEMBRE!D20)</f>
        <v>0</v>
      </c>
      <c r="E20" s="29">
        <f>SUM(ENERO:DICIEMBRE!E20)</f>
        <v>0</v>
      </c>
      <c r="F20" s="29">
        <f>SUM(ENERO:DICIEMBRE!F20)</f>
        <v>1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x14ac:dyDescent="0.25">
      <c r="A21" s="2937" t="s">
        <v>32</v>
      </c>
      <c r="B21" s="2938"/>
      <c r="C21" s="29">
        <f>SUM(ENERO:DICIEMBRE!C21)</f>
        <v>139</v>
      </c>
      <c r="D21" s="29">
        <f>SUM(ENERO:DICIEMBRE!D21)</f>
        <v>0</v>
      </c>
      <c r="E21" s="29">
        <f>SUM(ENERO:DICIEMBRE!E21)</f>
        <v>3</v>
      </c>
      <c r="F21" s="29">
        <f>SUM(ENERO:DICIEMBRE!F21)</f>
        <v>3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x14ac:dyDescent="0.25">
      <c r="A22" s="2937" t="s">
        <v>33</v>
      </c>
      <c r="B22" s="2938"/>
      <c r="C22" s="29">
        <f>SUM(ENERO:DICIEMBRE!C22)</f>
        <v>37</v>
      </c>
      <c r="D22" s="29">
        <f>SUM(ENERO:DICIEMBRE!D22)</f>
        <v>0</v>
      </c>
      <c r="E22" s="29">
        <f>SUM(ENERO:DICIEMBRE!E22)</f>
        <v>0</v>
      </c>
      <c r="F22" s="29">
        <f>SUM(ENERO:DICIEMBRE!F22)</f>
        <v>4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29">
        <f>SUM(ENERO:DICIEMBRE!C23)</f>
        <v>2</v>
      </c>
      <c r="D23" s="29">
        <f>SUM(ENERO:DICIEMBRE!D23)</f>
        <v>0</v>
      </c>
      <c r="E23" s="29">
        <f>SUM(ENERO:DICIEMBRE!E23)</f>
        <v>0</v>
      </c>
      <c r="F23" s="29">
        <f>SUM(ENERO:DICIEMBRE!F23)</f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29">
        <f>SUM(ENERO:DICIEMBRE!C24)</f>
        <v>1</v>
      </c>
      <c r="D24" s="29">
        <f>SUM(ENERO:DICIEMBRE!D24)</f>
        <v>0</v>
      </c>
      <c r="E24" s="29">
        <f>SUM(ENERO:DICIEMBRE!E24)</f>
        <v>0</v>
      </c>
      <c r="F24" s="29">
        <f>SUM(ENERO:DICIEMBRE!F24)</f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29">
        <f>SUM(ENERO:DICIEMBRE!C25)</f>
        <v>25</v>
      </c>
      <c r="D25" s="29">
        <f>SUM(ENERO:DICIEMBRE!D25)</f>
        <v>0</v>
      </c>
      <c r="E25" s="29">
        <f>SUM(ENERO:DICIEMBRE!E25)</f>
        <v>0</v>
      </c>
      <c r="F25" s="29">
        <f>SUM(ENERO:DICIEMBRE!F25)</f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29">
        <f>SUM(ENERO:DICIEMBRE!C26)</f>
        <v>229</v>
      </c>
      <c r="D26" s="29">
        <f>SUM(ENERO:DICIEMBRE!D26)</f>
        <v>0</v>
      </c>
      <c r="E26" s="29">
        <f>SUM(ENERO:DICIEMBRE!E26)</f>
        <v>0</v>
      </c>
      <c r="F26" s="29">
        <f>SUM(ENERO:DICIEMBRE!F26)</f>
        <v>12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29">
        <f>SUM(ENERO:DICIEMBRE!C27)</f>
        <v>17</v>
      </c>
      <c r="D27" s="29">
        <f>SUM(ENERO:DICIEMBRE!D27)</f>
        <v>0</v>
      </c>
      <c r="E27" s="29">
        <f>SUM(ENERO:DICIEMBRE!E27)</f>
        <v>0</v>
      </c>
      <c r="F27" s="29">
        <f>SUM(ENERO:DICIEMBRE!F27)</f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29">
        <f>SUM(ENERO:DICIEMBRE!C28)</f>
        <v>54</v>
      </c>
      <c r="D28" s="29">
        <f>SUM(ENERO:DICIEMBRE!D28)</f>
        <v>0</v>
      </c>
      <c r="E28" s="29">
        <f>SUM(ENERO:DICIEMBRE!E28)</f>
        <v>0</v>
      </c>
      <c r="F28" s="29">
        <f>SUM(ENERO:DICIEMBRE!F28)</f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29">
        <f>SUM(ENERO:DICIEMBRE!C29)</f>
        <v>159</v>
      </c>
      <c r="D29" s="29">
        <f>SUM(ENERO:DICIEMBRE!D29)</f>
        <v>0</v>
      </c>
      <c r="E29" s="29">
        <f>SUM(ENERO:DICIEMBRE!E29)</f>
        <v>0</v>
      </c>
      <c r="F29" s="29">
        <f>SUM(ENERO:DICIEMBRE!F29)</f>
        <v>4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29">
        <f>SUM(ENERO:DICIEMBRE!C30)</f>
        <v>46</v>
      </c>
      <c r="D30" s="29">
        <f>SUM(ENERO:DICIEMBRE!D30)</f>
        <v>0</v>
      </c>
      <c r="E30" s="29">
        <f>SUM(ENERO:DICIEMBRE!E30)</f>
        <v>1</v>
      </c>
      <c r="F30" s="29">
        <f>SUM(ENERO:DICIEMBRE!F30)</f>
        <v>2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9">
        <f>SUM(ENERO:DICIEMBRE!C31)</f>
        <v>425</v>
      </c>
      <c r="D31" s="29">
        <f>SUM(ENERO:DICIEMBRE!D31)</f>
        <v>0</v>
      </c>
      <c r="E31" s="29">
        <f>SUM(ENERO:DICIEMBRE!E31)</f>
        <v>3</v>
      </c>
      <c r="F31" s="29">
        <f>SUM(ENERO:DICIEMBRE!F31)</f>
        <v>18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44"/>
      <c r="C32" s="45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x14ac:dyDescent="0.25">
      <c r="A33" s="3014" t="s">
        <v>44</v>
      </c>
      <c r="B33" s="2989"/>
      <c r="C33" s="3006" t="s">
        <v>4</v>
      </c>
      <c r="D33" s="3008" t="s">
        <v>5</v>
      </c>
      <c r="E33" s="2911"/>
      <c r="F33" s="2911"/>
      <c r="G33" s="2911"/>
      <c r="H33" s="2911"/>
      <c r="I33" s="2911"/>
      <c r="J33" s="2911"/>
      <c r="K33" s="2911"/>
      <c r="L33" s="2911"/>
      <c r="M33" s="2911"/>
      <c r="N33" s="2911"/>
      <c r="O33" s="2911"/>
      <c r="P33" s="3058"/>
      <c r="Q33" s="3059" t="s">
        <v>45</v>
      </c>
      <c r="R33" s="3006" t="s">
        <v>46</v>
      </c>
      <c r="S33" s="2989" t="s">
        <v>7</v>
      </c>
      <c r="T33" s="2989" t="s">
        <v>8</v>
      </c>
      <c r="U33" s="2989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3056"/>
      <c r="B34" s="2848"/>
      <c r="C34" s="3057"/>
      <c r="D34" s="3" t="s">
        <v>11</v>
      </c>
      <c r="E34" s="4" t="s">
        <v>12</v>
      </c>
      <c r="F34" s="4" t="s">
        <v>13</v>
      </c>
      <c r="G34" s="4" t="s">
        <v>14</v>
      </c>
      <c r="H34" s="4" t="s">
        <v>15</v>
      </c>
      <c r="I34" s="4" t="s">
        <v>16</v>
      </c>
      <c r="J34" s="4" t="s">
        <v>17</v>
      </c>
      <c r="K34" s="4" t="s">
        <v>18</v>
      </c>
      <c r="L34" s="4" t="s">
        <v>19</v>
      </c>
      <c r="M34" s="4" t="s">
        <v>48</v>
      </c>
      <c r="N34" s="48" t="s">
        <v>49</v>
      </c>
      <c r="O34" s="4" t="s">
        <v>50</v>
      </c>
      <c r="P34" s="5" t="s">
        <v>51</v>
      </c>
      <c r="Q34" s="2986"/>
      <c r="R34" s="3057"/>
      <c r="S34" s="2849"/>
      <c r="T34" s="2849"/>
      <c r="U34" s="2849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3049" t="s">
        <v>52</v>
      </c>
      <c r="B35" s="3049"/>
      <c r="C35" s="49">
        <f>SUM(D35:P35)</f>
        <v>0</v>
      </c>
      <c r="D35" s="49">
        <f>SUM(D36:D48)</f>
        <v>0</v>
      </c>
      <c r="E35" s="49">
        <f>SUM(E36:E48)</f>
        <v>0</v>
      </c>
      <c r="F35" s="49">
        <f t="shared" ref="F35:L35" si="18">SUM(F36:F48)</f>
        <v>0</v>
      </c>
      <c r="G35" s="49">
        <f t="shared" si="18"/>
        <v>0</v>
      </c>
      <c r="H35" s="49">
        <f t="shared" si="18"/>
        <v>0</v>
      </c>
      <c r="I35" s="49">
        <f t="shared" si="18"/>
        <v>0</v>
      </c>
      <c r="J35" s="49">
        <f t="shared" si="18"/>
        <v>0</v>
      </c>
      <c r="K35" s="49">
        <f t="shared" si="18"/>
        <v>0</v>
      </c>
      <c r="L35" s="49">
        <f t="shared" si="18"/>
        <v>0</v>
      </c>
      <c r="M35" s="49">
        <f>SUM(M36:M48)</f>
        <v>0</v>
      </c>
      <c r="N35" s="49">
        <f>SUM(N51:N55)</f>
        <v>0</v>
      </c>
      <c r="O35" s="49">
        <f t="shared" ref="O35:P35" si="19">SUM(O51:O55)</f>
        <v>0</v>
      </c>
      <c r="P35" s="50">
        <f t="shared" si="19"/>
        <v>0</v>
      </c>
      <c r="Q35" s="51">
        <f>SUM(Q36:Q48)</f>
        <v>0</v>
      </c>
      <c r="R35" s="51">
        <f>SUM(R36:R48)</f>
        <v>0</v>
      </c>
      <c r="S35" s="51">
        <f t="shared" ref="S35:U35" si="20">SUM(S36:S48)</f>
        <v>0</v>
      </c>
      <c r="T35" s="51">
        <f t="shared" si="20"/>
        <v>0</v>
      </c>
      <c r="U35" s="51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3050" t="s">
        <v>53</v>
      </c>
      <c r="B36" s="3051"/>
      <c r="C36" s="52">
        <f>SUM(D36:M36)</f>
        <v>0</v>
      </c>
      <c r="D36" s="7"/>
      <c r="E36" s="8"/>
      <c r="F36" s="8"/>
      <c r="G36" s="8"/>
      <c r="H36" s="8"/>
      <c r="I36" s="8"/>
      <c r="J36" s="8"/>
      <c r="K36" s="8"/>
      <c r="L36" s="8"/>
      <c r="M36" s="8"/>
      <c r="N36" s="53"/>
      <c r="O36" s="54"/>
      <c r="P36" s="55"/>
      <c r="Q36" s="56"/>
      <c r="R36" s="56"/>
      <c r="S36" s="56"/>
      <c r="T36" s="56"/>
      <c r="U36" s="56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3005" t="s">
        <v>55</v>
      </c>
      <c r="B38" s="62" t="s">
        <v>56</v>
      </c>
      <c r="C38" s="52">
        <f t="shared" si="24"/>
        <v>0</v>
      </c>
      <c r="D38" s="7"/>
      <c r="E38" s="8"/>
      <c r="F38" s="8"/>
      <c r="G38" s="8"/>
      <c r="H38" s="8"/>
      <c r="I38" s="8"/>
      <c r="J38" s="8"/>
      <c r="K38" s="8"/>
      <c r="L38" s="8"/>
      <c r="M38" s="8"/>
      <c r="N38" s="53"/>
      <c r="O38" s="54"/>
      <c r="P38" s="55"/>
      <c r="Q38" s="56"/>
      <c r="R38" s="56"/>
      <c r="S38" s="56"/>
      <c r="T38" s="56"/>
      <c r="U38" s="56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3005"/>
      <c r="B39" s="63" t="s">
        <v>57</v>
      </c>
      <c r="C39" s="64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3005"/>
      <c r="B40" s="63" t="s">
        <v>58</v>
      </c>
      <c r="C40" s="64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3005"/>
      <c r="B41" s="63" t="s">
        <v>59</v>
      </c>
      <c r="C41" s="64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3005"/>
      <c r="B42" s="63" t="s">
        <v>60</v>
      </c>
      <c r="C42" s="64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3005"/>
      <c r="B43" s="68" t="s">
        <v>61</v>
      </c>
      <c r="C43" s="69">
        <f t="shared" si="24"/>
        <v>0</v>
      </c>
      <c r="D43" s="70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3005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3004" t="s">
        <v>63</v>
      </c>
      <c r="B45" s="62" t="s">
        <v>64</v>
      </c>
      <c r="C45" s="52">
        <f t="shared" si="24"/>
        <v>0</v>
      </c>
      <c r="D45" s="7"/>
      <c r="E45" s="8"/>
      <c r="F45" s="8"/>
      <c r="G45" s="8"/>
      <c r="H45" s="8"/>
      <c r="I45" s="8"/>
      <c r="J45" s="8"/>
      <c r="K45" s="8"/>
      <c r="L45" s="8"/>
      <c r="M45" s="8"/>
      <c r="N45" s="53"/>
      <c r="O45" s="54"/>
      <c r="P45" s="55"/>
      <c r="Q45" s="56"/>
      <c r="R45" s="56"/>
      <c r="S45" s="56"/>
      <c r="T45" s="56"/>
      <c r="U45" s="56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3046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3004" t="s">
        <v>66</v>
      </c>
      <c r="B47" s="62" t="s">
        <v>64</v>
      </c>
      <c r="C47" s="52">
        <f>SUM(D47:M47)</f>
        <v>0</v>
      </c>
      <c r="D47" s="7"/>
      <c r="E47" s="8"/>
      <c r="F47" s="8"/>
      <c r="G47" s="8"/>
      <c r="H47" s="8"/>
      <c r="I47" s="8"/>
      <c r="J47" s="8"/>
      <c r="K47" s="8"/>
      <c r="L47" s="8"/>
      <c r="M47" s="8"/>
      <c r="N47" s="53"/>
      <c r="O47" s="54"/>
      <c r="P47" s="55"/>
      <c r="Q47" s="56"/>
      <c r="R47" s="56"/>
      <c r="S47" s="56"/>
      <c r="T47" s="56"/>
      <c r="U47" s="56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3042" t="s">
        <v>68</v>
      </c>
      <c r="B50" s="3043"/>
      <c r="C50" s="91">
        <f t="shared" si="24"/>
        <v>0</v>
      </c>
      <c r="D50" s="92"/>
      <c r="E50" s="93"/>
      <c r="F50" s="93"/>
      <c r="G50" s="93"/>
      <c r="H50" s="93"/>
      <c r="I50" s="93"/>
      <c r="J50" s="93"/>
      <c r="K50" s="93"/>
      <c r="L50" s="93"/>
      <c r="M50" s="93"/>
      <c r="N50" s="94"/>
      <c r="O50" s="95"/>
      <c r="P50" s="96"/>
      <c r="Q50" s="97"/>
      <c r="R50" s="97"/>
      <c r="S50" s="97"/>
      <c r="T50" s="97"/>
      <c r="U50" s="97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3044" t="s">
        <v>69</v>
      </c>
      <c r="B51" s="98" t="s">
        <v>64</v>
      </c>
      <c r="C51" s="52">
        <f>SUM(D51:P51)</f>
        <v>0</v>
      </c>
      <c r="D51" s="7"/>
      <c r="E51" s="8"/>
      <c r="F51" s="8"/>
      <c r="G51" s="8"/>
      <c r="H51" s="8"/>
      <c r="I51" s="8"/>
      <c r="J51" s="8"/>
      <c r="K51" s="8"/>
      <c r="L51" s="8"/>
      <c r="M51" s="8"/>
      <c r="N51" s="99"/>
      <c r="O51" s="8"/>
      <c r="P51" s="10"/>
      <c r="Q51" s="56"/>
      <c r="R51" s="56"/>
      <c r="S51" s="56"/>
      <c r="T51" s="56"/>
      <c r="U51" s="56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3045"/>
      <c r="B52" s="101" t="s">
        <v>65</v>
      </c>
      <c r="C52" s="91">
        <f>SUM(D52:P52)</f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3"/>
      <c r="N52" s="102"/>
      <c r="O52" s="93"/>
      <c r="P52" s="103"/>
      <c r="Q52" s="97"/>
      <c r="R52" s="97"/>
      <c r="S52" s="97"/>
      <c r="T52" s="97"/>
      <c r="U52" s="97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3004" t="s">
        <v>70</v>
      </c>
      <c r="B53" s="104" t="s">
        <v>64</v>
      </c>
      <c r="C53" s="52">
        <f>SUM(D53:P53)</f>
        <v>0</v>
      </c>
      <c r="D53" s="7"/>
      <c r="E53" s="8"/>
      <c r="F53" s="8"/>
      <c r="G53" s="8"/>
      <c r="H53" s="8"/>
      <c r="I53" s="8"/>
      <c r="J53" s="8"/>
      <c r="K53" s="8"/>
      <c r="L53" s="8"/>
      <c r="M53" s="8"/>
      <c r="N53" s="99"/>
      <c r="O53" s="8"/>
      <c r="P53" s="10"/>
      <c r="Q53" s="56"/>
      <c r="R53" s="56"/>
      <c r="S53" s="56"/>
      <c r="T53" s="56"/>
      <c r="U53" s="56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3046"/>
      <c r="B54" s="105" t="s">
        <v>65</v>
      </c>
      <c r="C54" s="91">
        <f>SUM(D54:P54)</f>
        <v>0</v>
      </c>
      <c r="D54" s="92"/>
      <c r="E54" s="93"/>
      <c r="F54" s="93"/>
      <c r="G54" s="93"/>
      <c r="H54" s="93"/>
      <c r="I54" s="93"/>
      <c r="J54" s="93"/>
      <c r="K54" s="93"/>
      <c r="L54" s="93"/>
      <c r="M54" s="93"/>
      <c r="N54" s="102"/>
      <c r="O54" s="93"/>
      <c r="P54" s="103"/>
      <c r="Q54" s="97"/>
      <c r="R54" s="97"/>
      <c r="S54" s="97"/>
      <c r="T54" s="97"/>
      <c r="U54" s="97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3054" t="s">
        <v>71</v>
      </c>
      <c r="B55" s="3055"/>
      <c r="C55" s="91">
        <f>SUM(D55:P55)</f>
        <v>0</v>
      </c>
      <c r="D55" s="92"/>
      <c r="E55" s="93"/>
      <c r="F55" s="93"/>
      <c r="G55" s="93"/>
      <c r="H55" s="93"/>
      <c r="I55" s="93"/>
      <c r="J55" s="93"/>
      <c r="K55" s="93"/>
      <c r="L55" s="93"/>
      <c r="M55" s="93"/>
      <c r="N55" s="102"/>
      <c r="O55" s="93"/>
      <c r="P55" s="103"/>
      <c r="Q55" s="97"/>
      <c r="R55" s="97"/>
      <c r="S55" s="97"/>
      <c r="T55" s="97"/>
      <c r="U55" s="97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44"/>
      <c r="C56" s="45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x14ac:dyDescent="0.25">
      <c r="A57" s="3014" t="s">
        <v>44</v>
      </c>
      <c r="B57" s="2989"/>
      <c r="C57" s="3006" t="s">
        <v>4</v>
      </c>
      <c r="D57" s="3008" t="s">
        <v>5</v>
      </c>
      <c r="E57" s="2911"/>
      <c r="F57" s="2911"/>
      <c r="G57" s="2911"/>
      <c r="H57" s="2911"/>
      <c r="I57" s="2911"/>
      <c r="J57" s="2911"/>
      <c r="K57" s="2911"/>
      <c r="L57" s="2911"/>
      <c r="M57" s="2911"/>
      <c r="N57" s="2911"/>
      <c r="O57" s="2911"/>
      <c r="P57" s="3058"/>
      <c r="Q57" s="2989" t="s">
        <v>7</v>
      </c>
      <c r="R57" s="2989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3056"/>
      <c r="B58" s="2848"/>
      <c r="C58" s="3057"/>
      <c r="D58" s="3" t="s">
        <v>11</v>
      </c>
      <c r="E58" s="4" t="s">
        <v>12</v>
      </c>
      <c r="F58" s="4" t="s">
        <v>13</v>
      </c>
      <c r="G58" s="4" t="s">
        <v>14</v>
      </c>
      <c r="H58" s="4" t="s">
        <v>15</v>
      </c>
      <c r="I58" s="4" t="s">
        <v>16</v>
      </c>
      <c r="J58" s="4" t="s">
        <v>17</v>
      </c>
      <c r="K58" s="4" t="s">
        <v>18</v>
      </c>
      <c r="L58" s="4" t="s">
        <v>19</v>
      </c>
      <c r="M58" s="4" t="s">
        <v>48</v>
      </c>
      <c r="N58" s="48" t="s">
        <v>49</v>
      </c>
      <c r="O58" s="4" t="s">
        <v>50</v>
      </c>
      <c r="P58" s="5" t="s">
        <v>51</v>
      </c>
      <c r="Q58" s="2849"/>
      <c r="R58" s="2849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3049" t="s">
        <v>52</v>
      </c>
      <c r="B59" s="3049"/>
      <c r="C59" s="49">
        <f>SUM(D59:P59)</f>
        <v>0</v>
      </c>
      <c r="D59" s="49">
        <f>SUM(D60:D72)</f>
        <v>0</v>
      </c>
      <c r="E59" s="49">
        <f t="shared" ref="E59:M59" si="33">SUM(E60:E72)</f>
        <v>0</v>
      </c>
      <c r="F59" s="49">
        <f>SUM(F60:F72)</f>
        <v>0</v>
      </c>
      <c r="G59" s="49">
        <f t="shared" si="33"/>
        <v>0</v>
      </c>
      <c r="H59" s="49">
        <f t="shared" si="33"/>
        <v>0</v>
      </c>
      <c r="I59" s="49">
        <f t="shared" si="33"/>
        <v>0</v>
      </c>
      <c r="J59" s="49">
        <f t="shared" si="33"/>
        <v>0</v>
      </c>
      <c r="K59" s="49">
        <f t="shared" si="33"/>
        <v>0</v>
      </c>
      <c r="L59" s="49">
        <f t="shared" si="33"/>
        <v>0</v>
      </c>
      <c r="M59" s="49">
        <f t="shared" si="33"/>
        <v>0</v>
      </c>
      <c r="N59" s="49">
        <f>SUM(N75:N79)</f>
        <v>0</v>
      </c>
      <c r="O59" s="49">
        <f t="shared" ref="O59:P59" si="34">SUM(O75:O79)</f>
        <v>0</v>
      </c>
      <c r="P59" s="50">
        <f t="shared" si="34"/>
        <v>0</v>
      </c>
      <c r="Q59" s="51">
        <f>SUM(Q60:Q72)</f>
        <v>0</v>
      </c>
      <c r="R59" s="51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3050" t="s">
        <v>53</v>
      </c>
      <c r="B60" s="3051"/>
      <c r="C60" s="52">
        <f>SUM(D60:M60)</f>
        <v>0</v>
      </c>
      <c r="D60" s="7"/>
      <c r="E60" s="8"/>
      <c r="F60" s="8"/>
      <c r="G60" s="8"/>
      <c r="H60" s="8"/>
      <c r="I60" s="8"/>
      <c r="J60" s="8"/>
      <c r="K60" s="8"/>
      <c r="L60" s="8"/>
      <c r="M60" s="8"/>
      <c r="N60" s="53"/>
      <c r="O60" s="54"/>
      <c r="P60" s="55"/>
      <c r="Q60" s="56"/>
      <c r="R60" s="56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3005" t="s">
        <v>55</v>
      </c>
      <c r="B62" s="62" t="s">
        <v>56</v>
      </c>
      <c r="C62" s="52">
        <f t="shared" ref="C62:C74" si="40">SUM(D62:M62)</f>
        <v>0</v>
      </c>
      <c r="D62" s="7"/>
      <c r="E62" s="8"/>
      <c r="F62" s="8"/>
      <c r="G62" s="8"/>
      <c r="H62" s="8"/>
      <c r="I62" s="8"/>
      <c r="J62" s="8"/>
      <c r="K62" s="8"/>
      <c r="L62" s="8"/>
      <c r="M62" s="8"/>
      <c r="N62" s="53"/>
      <c r="O62" s="54"/>
      <c r="P62" s="55"/>
      <c r="Q62" s="56"/>
      <c r="R62" s="56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3005"/>
      <c r="B63" s="63" t="s">
        <v>57</v>
      </c>
      <c r="C63" s="64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3005"/>
      <c r="B64" s="63" t="s">
        <v>58</v>
      </c>
      <c r="C64" s="64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3005"/>
      <c r="B65" s="63" t="s">
        <v>59</v>
      </c>
      <c r="C65" s="64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3005"/>
      <c r="B66" s="63" t="s">
        <v>60</v>
      </c>
      <c r="C66" s="64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3005"/>
      <c r="B67" s="68" t="s">
        <v>61</v>
      </c>
      <c r="C67" s="69">
        <f t="shared" si="40"/>
        <v>0</v>
      </c>
      <c r="D67" s="70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3005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004" t="s">
        <v>63</v>
      </c>
      <c r="B69" s="62" t="s">
        <v>64</v>
      </c>
      <c r="C69" s="52">
        <f t="shared" si="40"/>
        <v>0</v>
      </c>
      <c r="D69" s="7"/>
      <c r="E69" s="8"/>
      <c r="F69" s="8"/>
      <c r="G69" s="8"/>
      <c r="H69" s="8"/>
      <c r="I69" s="8"/>
      <c r="J69" s="8"/>
      <c r="K69" s="8"/>
      <c r="L69" s="8"/>
      <c r="M69" s="8"/>
      <c r="N69" s="53"/>
      <c r="O69" s="54"/>
      <c r="P69" s="55"/>
      <c r="Q69" s="56"/>
      <c r="R69" s="56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3046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004" t="s">
        <v>66</v>
      </c>
      <c r="B71" s="62" t="s">
        <v>64</v>
      </c>
      <c r="C71" s="52">
        <f t="shared" si="40"/>
        <v>0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53"/>
      <c r="O71" s="54"/>
      <c r="P71" s="55"/>
      <c r="Q71" s="56"/>
      <c r="R71" s="56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042" t="s">
        <v>68</v>
      </c>
      <c r="B74" s="3043"/>
      <c r="C74" s="91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4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3044" t="s">
        <v>69</v>
      </c>
      <c r="B75" s="98" t="s">
        <v>64</v>
      </c>
      <c r="C75" s="52">
        <f>SUM(D75:P75)</f>
        <v>0</v>
      </c>
      <c r="D75" s="7"/>
      <c r="E75" s="8"/>
      <c r="F75" s="8"/>
      <c r="G75" s="8"/>
      <c r="H75" s="8"/>
      <c r="I75" s="8"/>
      <c r="J75" s="8"/>
      <c r="K75" s="8"/>
      <c r="L75" s="8"/>
      <c r="M75" s="8"/>
      <c r="N75" s="99"/>
      <c r="O75" s="8"/>
      <c r="P75" s="10"/>
      <c r="Q75" s="56"/>
      <c r="R75" s="56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3045"/>
      <c r="B76" s="101" t="s">
        <v>65</v>
      </c>
      <c r="C76" s="91">
        <f>SUM(D76:P76)</f>
        <v>0</v>
      </c>
      <c r="D76" s="92"/>
      <c r="E76" s="93"/>
      <c r="F76" s="93"/>
      <c r="G76" s="93"/>
      <c r="H76" s="93"/>
      <c r="I76" s="93"/>
      <c r="J76" s="93"/>
      <c r="K76" s="93"/>
      <c r="L76" s="93"/>
      <c r="M76" s="93"/>
      <c r="N76" s="102"/>
      <c r="O76" s="93"/>
      <c r="P76" s="103"/>
      <c r="Q76" s="97"/>
      <c r="R76" s="97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004" t="s">
        <v>70</v>
      </c>
      <c r="B77" s="104" t="s">
        <v>64</v>
      </c>
      <c r="C77" s="52">
        <f>SUM(D77:P77)</f>
        <v>0</v>
      </c>
      <c r="D77" s="8"/>
      <c r="E77" s="8"/>
      <c r="F77" s="8"/>
      <c r="G77" s="8"/>
      <c r="H77" s="8"/>
      <c r="I77" s="8"/>
      <c r="J77" s="8"/>
      <c r="K77" s="8"/>
      <c r="L77" s="8"/>
      <c r="M77" s="8"/>
      <c r="N77" s="99"/>
      <c r="O77" s="8"/>
      <c r="P77" s="10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3046"/>
      <c r="B78" s="105" t="s">
        <v>65</v>
      </c>
      <c r="C78" s="91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102"/>
      <c r="O78" s="93"/>
      <c r="P78" s="103"/>
      <c r="Q78" s="97"/>
      <c r="R78" s="97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3047" t="s">
        <v>71</v>
      </c>
      <c r="B79" s="3048"/>
      <c r="C79" s="91">
        <f>SUM(D79:P79)</f>
        <v>0</v>
      </c>
      <c r="D79" s="92"/>
      <c r="E79" s="93"/>
      <c r="F79" s="93"/>
      <c r="G79" s="93"/>
      <c r="H79" s="93"/>
      <c r="I79" s="93"/>
      <c r="J79" s="93"/>
      <c r="K79" s="93"/>
      <c r="L79" s="93"/>
      <c r="M79" s="93"/>
      <c r="N79" s="102"/>
      <c r="O79" s="93"/>
      <c r="P79" s="103"/>
      <c r="Q79" s="97"/>
      <c r="R79" s="97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108" t="s">
        <v>75</v>
      </c>
      <c r="B81" s="108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109" t="s">
        <v>77</v>
      </c>
      <c r="B82" s="110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111" t="s">
        <v>78</v>
      </c>
      <c r="B83" s="46"/>
      <c r="C83" s="112"/>
      <c r="D83" s="112"/>
      <c r="E83" s="113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014" t="s">
        <v>79</v>
      </c>
      <c r="B84" s="2989"/>
      <c r="C84" s="108" t="s">
        <v>76</v>
      </c>
      <c r="D84" s="3" t="s">
        <v>80</v>
      </c>
      <c r="E84" s="114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2995" t="s">
        <v>82</v>
      </c>
      <c r="B85" s="2996"/>
      <c r="C85" s="49">
        <f>SUM(D85:E85)</f>
        <v>0</v>
      </c>
      <c r="D85" s="29"/>
      <c r="E85" s="31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111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x14ac:dyDescent="0.2">
      <c r="A87" s="3014" t="s">
        <v>84</v>
      </c>
      <c r="B87" s="2989"/>
      <c r="C87" s="3014" t="s">
        <v>85</v>
      </c>
      <c r="D87" s="2998"/>
      <c r="E87" s="2989"/>
      <c r="F87" s="3019" t="s">
        <v>86</v>
      </c>
      <c r="G87" s="3019"/>
      <c r="H87" s="3019"/>
      <c r="I87" s="3019"/>
      <c r="J87" s="3019"/>
      <c r="K87" s="3019"/>
      <c r="L87" s="3030" t="s">
        <v>87</v>
      </c>
      <c r="M87" s="3030"/>
      <c r="N87" s="3030"/>
      <c r="O87" s="3030"/>
      <c r="P87" s="3030"/>
      <c r="Q87" s="3018"/>
      <c r="R87" s="3016" t="s">
        <v>88</v>
      </c>
      <c r="S87" s="3016"/>
      <c r="T87" s="3016"/>
      <c r="U87" s="3016"/>
      <c r="V87" s="3016"/>
      <c r="W87" s="3017"/>
      <c r="X87" s="3033" t="s">
        <v>89</v>
      </c>
      <c r="Y87" s="3033"/>
      <c r="Z87" s="3033"/>
      <c r="AA87" s="3034"/>
      <c r="AB87" s="3035" t="s">
        <v>90</v>
      </c>
      <c r="AC87" s="3036"/>
      <c r="AD87" s="3023" t="s">
        <v>7</v>
      </c>
      <c r="AE87" s="3026" t="s">
        <v>8</v>
      </c>
    </row>
    <row r="88" spans="1:83" s="47" customFormat="1" ht="12" x14ac:dyDescent="0.2">
      <c r="A88" s="2910"/>
      <c r="B88" s="2848"/>
      <c r="C88" s="3015"/>
      <c r="D88" s="2871"/>
      <c r="E88" s="2849"/>
      <c r="F88" s="2983" t="s">
        <v>91</v>
      </c>
      <c r="G88" s="2854"/>
      <c r="H88" s="2983" t="s">
        <v>92</v>
      </c>
      <c r="I88" s="2854"/>
      <c r="J88" s="2983" t="s">
        <v>93</v>
      </c>
      <c r="K88" s="2854"/>
      <c r="L88" s="2983" t="s">
        <v>91</v>
      </c>
      <c r="M88" s="2854"/>
      <c r="N88" s="2983" t="s">
        <v>92</v>
      </c>
      <c r="O88" s="2854"/>
      <c r="P88" s="2983" t="s">
        <v>94</v>
      </c>
      <c r="Q88" s="2854"/>
      <c r="R88" s="2983" t="s">
        <v>91</v>
      </c>
      <c r="S88" s="2854"/>
      <c r="T88" s="2983" t="s">
        <v>92</v>
      </c>
      <c r="U88" s="2854"/>
      <c r="V88" s="2983" t="s">
        <v>94</v>
      </c>
      <c r="W88" s="2991"/>
      <c r="X88" s="3031" t="s">
        <v>95</v>
      </c>
      <c r="Y88" s="3031"/>
      <c r="Z88" s="3031"/>
      <c r="AA88" s="3032"/>
      <c r="AB88" s="3037"/>
      <c r="AC88" s="3038"/>
      <c r="AD88" s="3024"/>
      <c r="AE88" s="3027"/>
    </row>
    <row r="89" spans="1:83" s="47" customFormat="1" ht="31.5" x14ac:dyDescent="0.2">
      <c r="A89" s="3015"/>
      <c r="B89" s="2849"/>
      <c r="C89" s="3" t="s">
        <v>96</v>
      </c>
      <c r="D89" s="115" t="s">
        <v>65</v>
      </c>
      <c r="E89" s="116" t="s">
        <v>97</v>
      </c>
      <c r="F89" s="117" t="s">
        <v>65</v>
      </c>
      <c r="G89" s="118" t="s">
        <v>97</v>
      </c>
      <c r="H89" s="117" t="s">
        <v>65</v>
      </c>
      <c r="I89" s="118" t="s">
        <v>97</v>
      </c>
      <c r="J89" s="117" t="s">
        <v>65</v>
      </c>
      <c r="K89" s="118" t="s">
        <v>97</v>
      </c>
      <c r="L89" s="117" t="s">
        <v>65</v>
      </c>
      <c r="M89" s="118" t="s">
        <v>97</v>
      </c>
      <c r="N89" s="117" t="s">
        <v>65</v>
      </c>
      <c r="O89" s="118" t="s">
        <v>97</v>
      </c>
      <c r="P89" s="117" t="s">
        <v>65</v>
      </c>
      <c r="Q89" s="118" t="s">
        <v>97</v>
      </c>
      <c r="R89" s="117" t="s">
        <v>65</v>
      </c>
      <c r="S89" s="118" t="s">
        <v>97</v>
      </c>
      <c r="T89" s="117" t="s">
        <v>65</v>
      </c>
      <c r="U89" s="119" t="s">
        <v>97</v>
      </c>
      <c r="V89" s="117" t="s">
        <v>65</v>
      </c>
      <c r="W89" s="120" t="s">
        <v>97</v>
      </c>
      <c r="X89" s="121" t="s">
        <v>98</v>
      </c>
      <c r="Y89" s="122" t="s">
        <v>99</v>
      </c>
      <c r="Z89" s="122" t="s">
        <v>100</v>
      </c>
      <c r="AA89" s="122" t="s">
        <v>101</v>
      </c>
      <c r="AB89" s="122" t="s">
        <v>102</v>
      </c>
      <c r="AC89" s="122" t="s">
        <v>103</v>
      </c>
      <c r="AD89" s="3025"/>
      <c r="AE89" s="3028"/>
    </row>
    <row r="90" spans="1:83" s="47" customFormat="1" x14ac:dyDescent="0.25">
      <c r="A90" s="2980" t="s">
        <v>104</v>
      </c>
      <c r="B90" s="2981"/>
      <c r="C90" s="123">
        <f>SUM(D90:E90)</f>
        <v>0</v>
      </c>
      <c r="D90" s="124">
        <f>SUM(F90+H90+J90+L90+N90+P90+R90+T90+V90)</f>
        <v>0</v>
      </c>
      <c r="E90" s="125">
        <f>SUM(G90+I90+K90+M90+O90+Q90+S90+U90+W90)</f>
        <v>0</v>
      </c>
      <c r="F90" s="7"/>
      <c r="G90" s="56"/>
      <c r="H90" s="7"/>
      <c r="I90" s="56"/>
      <c r="J90" s="7"/>
      <c r="K90" s="56"/>
      <c r="L90" s="7"/>
      <c r="M90" s="56"/>
      <c r="N90" s="7"/>
      <c r="O90" s="56"/>
      <c r="P90" s="7"/>
      <c r="Q90" s="56"/>
      <c r="R90" s="7"/>
      <c r="S90" s="56"/>
      <c r="T90" s="7"/>
      <c r="U90" s="126"/>
      <c r="V90" s="7"/>
      <c r="W90" s="127"/>
      <c r="X90" s="99"/>
      <c r="Y90" s="7"/>
      <c r="Z90" s="128"/>
      <c r="AA90" s="128"/>
      <c r="AB90" s="128"/>
      <c r="AC90" s="129"/>
      <c r="AD90" s="7"/>
      <c r="AE90" s="11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138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144"/>
      <c r="AC93" s="144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111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x14ac:dyDescent="0.2">
      <c r="A95" s="3014" t="s">
        <v>84</v>
      </c>
      <c r="B95" s="2989"/>
      <c r="C95" s="3014" t="s">
        <v>85</v>
      </c>
      <c r="D95" s="2998"/>
      <c r="E95" s="2989"/>
      <c r="F95" s="3029" t="s">
        <v>109</v>
      </c>
      <c r="G95" s="3030"/>
      <c r="H95" s="3030"/>
      <c r="I95" s="3030"/>
      <c r="J95" s="3030"/>
      <c r="K95" s="3018"/>
      <c r="L95" s="3030" t="s">
        <v>110</v>
      </c>
      <c r="M95" s="3030"/>
      <c r="N95" s="3030"/>
      <c r="O95" s="3030"/>
      <c r="P95" s="3030"/>
      <c r="Q95" s="3018"/>
      <c r="R95" s="3018" t="s">
        <v>111</v>
      </c>
      <c r="S95" s="3019"/>
      <c r="T95" s="3019"/>
      <c r="U95" s="3019"/>
      <c r="V95" s="3019"/>
      <c r="W95" s="3020"/>
      <c r="X95" s="3021" t="s">
        <v>112</v>
      </c>
      <c r="Y95" s="3021"/>
      <c r="Z95" s="3021"/>
      <c r="AA95" s="3021"/>
      <c r="AB95" s="3021"/>
      <c r="AC95" s="3022"/>
      <c r="AD95" s="3023" t="s">
        <v>7</v>
      </c>
      <c r="AE95" s="3026" t="s">
        <v>8</v>
      </c>
    </row>
    <row r="96" spans="1:83" s="47" customFormat="1" ht="12" x14ac:dyDescent="0.2">
      <c r="A96" s="2910"/>
      <c r="B96" s="2848"/>
      <c r="C96" s="3015"/>
      <c r="D96" s="2871"/>
      <c r="E96" s="2849"/>
      <c r="F96" s="2983" t="s">
        <v>91</v>
      </c>
      <c r="G96" s="2854"/>
      <c r="H96" s="2983" t="s">
        <v>92</v>
      </c>
      <c r="I96" s="2854"/>
      <c r="J96" s="2983" t="s">
        <v>94</v>
      </c>
      <c r="K96" s="2854"/>
      <c r="L96" s="2983" t="s">
        <v>91</v>
      </c>
      <c r="M96" s="2854"/>
      <c r="N96" s="2983" t="s">
        <v>92</v>
      </c>
      <c r="O96" s="2854"/>
      <c r="P96" s="2983" t="s">
        <v>93</v>
      </c>
      <c r="Q96" s="2854"/>
      <c r="R96" s="2919" t="s">
        <v>91</v>
      </c>
      <c r="S96" s="2854"/>
      <c r="T96" s="2983" t="s">
        <v>92</v>
      </c>
      <c r="U96" s="2854"/>
      <c r="V96" s="3016" t="s">
        <v>93</v>
      </c>
      <c r="W96" s="3017"/>
      <c r="X96" s="2919" t="s">
        <v>95</v>
      </c>
      <c r="Y96" s="2919"/>
      <c r="Z96" s="2919"/>
      <c r="AA96" s="2854"/>
      <c r="AB96" s="2983" t="s">
        <v>113</v>
      </c>
      <c r="AC96" s="2854"/>
      <c r="AD96" s="3024"/>
      <c r="AE96" s="3027"/>
    </row>
    <row r="97" spans="1:83" s="47" customFormat="1" ht="31.5" x14ac:dyDescent="0.2">
      <c r="A97" s="3015"/>
      <c r="B97" s="2849"/>
      <c r="C97" s="3" t="s">
        <v>96</v>
      </c>
      <c r="D97" s="115" t="s">
        <v>65</v>
      </c>
      <c r="E97" s="116" t="s">
        <v>97</v>
      </c>
      <c r="F97" s="117" t="s">
        <v>65</v>
      </c>
      <c r="G97" s="118" t="s">
        <v>97</v>
      </c>
      <c r="H97" s="117" t="s">
        <v>65</v>
      </c>
      <c r="I97" s="118" t="s">
        <v>97</v>
      </c>
      <c r="J97" s="117" t="s">
        <v>65</v>
      </c>
      <c r="K97" s="118" t="s">
        <v>97</v>
      </c>
      <c r="L97" s="117" t="s">
        <v>65</v>
      </c>
      <c r="M97" s="118" t="s">
        <v>97</v>
      </c>
      <c r="N97" s="117" t="s">
        <v>65</v>
      </c>
      <c r="O97" s="118" t="s">
        <v>97</v>
      </c>
      <c r="P97" s="117" t="s">
        <v>65</v>
      </c>
      <c r="Q97" s="118" t="s">
        <v>97</v>
      </c>
      <c r="R97" s="145" t="s">
        <v>65</v>
      </c>
      <c r="S97" s="118" t="s">
        <v>97</v>
      </c>
      <c r="T97" s="117" t="s">
        <v>65</v>
      </c>
      <c r="U97" s="118" t="s">
        <v>97</v>
      </c>
      <c r="V97" s="146" t="s">
        <v>65</v>
      </c>
      <c r="W97" s="147" t="s">
        <v>97</v>
      </c>
      <c r="X97" s="118" t="s">
        <v>114</v>
      </c>
      <c r="Y97" s="108" t="s">
        <v>99</v>
      </c>
      <c r="Z97" s="148" t="s">
        <v>100</v>
      </c>
      <c r="AA97" s="148" t="s">
        <v>101</v>
      </c>
      <c r="AB97" s="149" t="s">
        <v>102</v>
      </c>
      <c r="AC97" s="108" t="s">
        <v>103</v>
      </c>
      <c r="AD97" s="3025"/>
      <c r="AE97" s="3028"/>
    </row>
    <row r="98" spans="1:83" s="47" customFormat="1" x14ac:dyDescent="0.25">
      <c r="A98" s="2980" t="s">
        <v>104</v>
      </c>
      <c r="B98" s="2981"/>
      <c r="C98" s="124">
        <f>SUM(D98:E98)</f>
        <v>0</v>
      </c>
      <c r="D98" s="150">
        <f>SUM(F98+H98+J98+L98+N98+P98+R98+T98+V98)</f>
        <v>0</v>
      </c>
      <c r="E98" s="125">
        <f>SUM(G98+I98+K98+M98+O98+Q98+S98+U98+W98)</f>
        <v>0</v>
      </c>
      <c r="F98" s="7"/>
      <c r="G98" s="56"/>
      <c r="H98" s="7"/>
      <c r="I98" s="56"/>
      <c r="J98" s="7"/>
      <c r="K98" s="56"/>
      <c r="L98" s="7"/>
      <c r="M98" s="56"/>
      <c r="N98" s="7"/>
      <c r="O98" s="56"/>
      <c r="P98" s="7"/>
      <c r="Q98" s="56"/>
      <c r="R98" s="99"/>
      <c r="S98" s="56"/>
      <c r="T98" s="7"/>
      <c r="U98" s="56"/>
      <c r="V98" s="7"/>
      <c r="W98" s="127"/>
      <c r="X98" s="99"/>
      <c r="Y98" s="7"/>
      <c r="Z98" s="128"/>
      <c r="AA98" s="128"/>
      <c r="AB98" s="128"/>
      <c r="AC98" s="129"/>
      <c r="AD98" s="7"/>
      <c r="AE98" s="11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152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144"/>
      <c r="AC101" s="144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111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x14ac:dyDescent="0.25">
      <c r="A103" s="3014" t="s">
        <v>116</v>
      </c>
      <c r="B103" s="2989"/>
      <c r="C103" s="3014" t="s">
        <v>76</v>
      </c>
      <c r="D103" s="2998"/>
      <c r="E103" s="2989"/>
      <c r="F103" s="2983" t="s">
        <v>117</v>
      </c>
      <c r="G103" s="2919"/>
      <c r="H103" s="2919"/>
      <c r="I103" s="2919"/>
      <c r="J103" s="2919"/>
      <c r="K103" s="2919"/>
      <c r="L103" s="2919"/>
      <c r="M103" s="2854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2983" t="s">
        <v>118</v>
      </c>
      <c r="G104" s="2854"/>
      <c r="H104" s="2983" t="s">
        <v>119</v>
      </c>
      <c r="I104" s="2854"/>
      <c r="J104" s="2983" t="s">
        <v>120</v>
      </c>
      <c r="K104" s="2854"/>
      <c r="L104" s="2983" t="s">
        <v>12</v>
      </c>
      <c r="M104" s="2854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015"/>
      <c r="B105" s="2849"/>
      <c r="C105" s="155" t="s">
        <v>96</v>
      </c>
      <c r="D105" s="115" t="s">
        <v>65</v>
      </c>
      <c r="E105" s="118" t="s">
        <v>97</v>
      </c>
      <c r="F105" s="3" t="s">
        <v>65</v>
      </c>
      <c r="G105" s="118" t="s">
        <v>97</v>
      </c>
      <c r="H105" s="3" t="s">
        <v>65</v>
      </c>
      <c r="I105" s="118" t="s">
        <v>97</v>
      </c>
      <c r="J105" s="3" t="s">
        <v>65</v>
      </c>
      <c r="K105" s="118" t="s">
        <v>97</v>
      </c>
      <c r="L105" s="3" t="s">
        <v>65</v>
      </c>
      <c r="M105" s="118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3009" t="s">
        <v>121</v>
      </c>
      <c r="B106" s="2959"/>
      <c r="C106" s="156">
        <f>SUM(D106:E106)</f>
        <v>0</v>
      </c>
      <c r="D106" s="157">
        <f t="shared" ref="D106:E109" si="53">+F106+H106+J106+L106</f>
        <v>0</v>
      </c>
      <c r="E106" s="158">
        <f t="shared" si="53"/>
        <v>0</v>
      </c>
      <c r="F106" s="159">
        <f>SUM(F107:F109)</f>
        <v>0</v>
      </c>
      <c r="G106" s="159">
        <f t="shared" ref="G106:M106" si="54">SUM(G107:G109)</f>
        <v>0</v>
      </c>
      <c r="H106" s="159">
        <f t="shared" si="54"/>
        <v>0</v>
      </c>
      <c r="I106" s="159">
        <f t="shared" si="54"/>
        <v>0</v>
      </c>
      <c r="J106" s="159">
        <f t="shared" si="54"/>
        <v>0</v>
      </c>
      <c r="K106" s="159">
        <f t="shared" si="54"/>
        <v>0</v>
      </c>
      <c r="L106" s="159">
        <f t="shared" si="54"/>
        <v>0</v>
      </c>
      <c r="M106" s="49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3010" t="s">
        <v>122</v>
      </c>
      <c r="B107" s="3011"/>
      <c r="C107" s="160">
        <f>SUM(D107:E107)</f>
        <v>0</v>
      </c>
      <c r="D107" s="161">
        <f t="shared" si="53"/>
        <v>0</v>
      </c>
      <c r="E107" s="162">
        <f t="shared" si="53"/>
        <v>0</v>
      </c>
      <c r="F107" s="7"/>
      <c r="G107" s="56"/>
      <c r="H107" s="7"/>
      <c r="I107" s="56"/>
      <c r="J107" s="7"/>
      <c r="K107" s="11"/>
      <c r="L107" s="7"/>
      <c r="M107" s="11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169" t="s">
        <v>125</v>
      </c>
      <c r="B110" s="170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x14ac:dyDescent="0.25">
      <c r="A111" s="3014" t="s">
        <v>75</v>
      </c>
      <c r="B111" s="2989"/>
      <c r="C111" s="3014" t="s">
        <v>76</v>
      </c>
      <c r="D111" s="2998"/>
      <c r="E111" s="2989"/>
      <c r="F111" s="2983" t="s">
        <v>117</v>
      </c>
      <c r="G111" s="2919"/>
      <c r="H111" s="2919"/>
      <c r="I111" s="2919"/>
      <c r="J111" s="2919"/>
      <c r="K111" s="2919"/>
      <c r="L111" s="2919"/>
      <c r="M111" s="2919"/>
      <c r="N111" s="2919"/>
      <c r="O111" s="2919"/>
      <c r="P111" s="2919"/>
      <c r="Q111" s="2919"/>
      <c r="R111" s="2919"/>
      <c r="S111" s="2919"/>
      <c r="T111" s="2919"/>
      <c r="U111" s="2919"/>
      <c r="V111" s="2919"/>
      <c r="W111" s="2919"/>
      <c r="X111" s="2919"/>
      <c r="Y111" s="2919"/>
      <c r="Z111" s="2919"/>
      <c r="AA111" s="2919"/>
      <c r="AB111" s="2919"/>
      <c r="AC111" s="2919"/>
      <c r="AD111" s="2919"/>
      <c r="AE111" s="2919"/>
      <c r="AF111" s="2919"/>
      <c r="AG111" s="2991"/>
      <c r="AH111" s="2998" t="s">
        <v>7</v>
      </c>
      <c r="AI111" s="3006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x14ac:dyDescent="0.25">
      <c r="A112" s="2910"/>
      <c r="B112" s="2848"/>
      <c r="C112" s="2910"/>
      <c r="D112" s="2999"/>
      <c r="E112" s="2848"/>
      <c r="F112" s="3008" t="s">
        <v>12</v>
      </c>
      <c r="G112" s="2905"/>
      <c r="H112" s="2982" t="s">
        <v>13</v>
      </c>
      <c r="I112" s="2982"/>
      <c r="J112" s="2982" t="s">
        <v>14</v>
      </c>
      <c r="K112" s="2982"/>
      <c r="L112" s="2982" t="s">
        <v>15</v>
      </c>
      <c r="M112" s="2982"/>
      <c r="N112" s="2982" t="s">
        <v>16</v>
      </c>
      <c r="O112" s="2982"/>
      <c r="P112" s="2982" t="s">
        <v>17</v>
      </c>
      <c r="Q112" s="2982"/>
      <c r="R112" s="2982" t="s">
        <v>18</v>
      </c>
      <c r="S112" s="2982"/>
      <c r="T112" s="2982" t="s">
        <v>19</v>
      </c>
      <c r="U112" s="2982"/>
      <c r="V112" s="2982" t="s">
        <v>48</v>
      </c>
      <c r="W112" s="2982"/>
      <c r="X112" s="2982" t="s">
        <v>49</v>
      </c>
      <c r="Y112" s="2982"/>
      <c r="Z112" s="2983" t="s">
        <v>50</v>
      </c>
      <c r="AA112" s="2854"/>
      <c r="AB112" s="2983" t="s">
        <v>126</v>
      </c>
      <c r="AC112" s="2854"/>
      <c r="AD112" s="2983" t="s">
        <v>127</v>
      </c>
      <c r="AE112" s="2854"/>
      <c r="AF112" s="2983" t="s">
        <v>128</v>
      </c>
      <c r="AG112" s="2991"/>
      <c r="AH112" s="2999"/>
      <c r="AI112" s="3007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2870"/>
      <c r="B113" s="2849"/>
      <c r="C113" s="3" t="s">
        <v>96</v>
      </c>
      <c r="D113" s="115" t="s">
        <v>65</v>
      </c>
      <c r="E113" s="118" t="s">
        <v>97</v>
      </c>
      <c r="F113" s="117" t="s">
        <v>65</v>
      </c>
      <c r="G113" s="171" t="s">
        <v>97</v>
      </c>
      <c r="H113" s="117" t="s">
        <v>65</v>
      </c>
      <c r="I113" s="171" t="s">
        <v>97</v>
      </c>
      <c r="J113" s="117" t="s">
        <v>65</v>
      </c>
      <c r="K113" s="171" t="s">
        <v>97</v>
      </c>
      <c r="L113" s="117" t="s">
        <v>65</v>
      </c>
      <c r="M113" s="171" t="s">
        <v>97</v>
      </c>
      <c r="N113" s="117" t="s">
        <v>65</v>
      </c>
      <c r="O113" s="171" t="s">
        <v>97</v>
      </c>
      <c r="P113" s="117" t="s">
        <v>65</v>
      </c>
      <c r="Q113" s="171" t="s">
        <v>97</v>
      </c>
      <c r="R113" s="117" t="s">
        <v>65</v>
      </c>
      <c r="S113" s="171" t="s">
        <v>97</v>
      </c>
      <c r="T113" s="117" t="s">
        <v>65</v>
      </c>
      <c r="U113" s="171" t="s">
        <v>97</v>
      </c>
      <c r="V113" s="117" t="s">
        <v>65</v>
      </c>
      <c r="W113" s="171" t="s">
        <v>97</v>
      </c>
      <c r="X113" s="117" t="s">
        <v>65</v>
      </c>
      <c r="Y113" s="171" t="s">
        <v>97</v>
      </c>
      <c r="Z113" s="117" t="s">
        <v>65</v>
      </c>
      <c r="AA113" s="171" t="s">
        <v>97</v>
      </c>
      <c r="AB113" s="117" t="s">
        <v>65</v>
      </c>
      <c r="AC113" s="171" t="s">
        <v>97</v>
      </c>
      <c r="AD113" s="117" t="s">
        <v>65</v>
      </c>
      <c r="AE113" s="171" t="s">
        <v>97</v>
      </c>
      <c r="AF113" s="117" t="s">
        <v>65</v>
      </c>
      <c r="AG113" s="172" t="s">
        <v>97</v>
      </c>
      <c r="AH113" s="2871"/>
      <c r="AI113" s="2852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2995" t="s">
        <v>129</v>
      </c>
      <c r="B114" s="2996"/>
      <c r="C114" s="159">
        <f>SUM(D114:E114)</f>
        <v>0</v>
      </c>
      <c r="D114" s="173">
        <f>SUM(F114+H114+J114+L114+N114+P114+R114+T114+V114+X114+Z114+AB114+AD114+AF114)</f>
        <v>0</v>
      </c>
      <c r="E114" s="174">
        <f>SUM(+G114+I114+K114+M114+O114+Q114+S114+U114+W114+Y114+AA114+AC114+AE114+AG114)</f>
        <v>0</v>
      </c>
      <c r="F114" s="7"/>
      <c r="G114" s="99"/>
      <c r="H114" s="7"/>
      <c r="I114" s="99"/>
      <c r="J114" s="7"/>
      <c r="K114" s="99"/>
      <c r="L114" s="7"/>
      <c r="M114" s="99"/>
      <c r="N114" s="7"/>
      <c r="O114" s="99"/>
      <c r="P114" s="7"/>
      <c r="Q114" s="99"/>
      <c r="R114" s="7"/>
      <c r="S114" s="99"/>
      <c r="T114" s="7"/>
      <c r="U114" s="99"/>
      <c r="V114" s="7"/>
      <c r="W114" s="99"/>
      <c r="X114" s="7"/>
      <c r="Y114" s="99"/>
      <c r="Z114" s="7"/>
      <c r="AA114" s="99"/>
      <c r="AB114" s="7"/>
      <c r="AC114" s="99"/>
      <c r="AD114" s="7"/>
      <c r="AE114" s="99"/>
      <c r="AF114" s="7"/>
      <c r="AG114" s="10"/>
      <c r="AH114" s="126"/>
      <c r="AI114" s="129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004" t="s">
        <v>130</v>
      </c>
      <c r="B115" s="52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7"/>
      <c r="G115" s="56"/>
      <c r="H115" s="7"/>
      <c r="I115" s="56"/>
      <c r="J115" s="7"/>
      <c r="K115" s="56"/>
      <c r="L115" s="7"/>
      <c r="M115" s="56"/>
      <c r="N115" s="7"/>
      <c r="O115" s="56"/>
      <c r="P115" s="7"/>
      <c r="Q115" s="56"/>
      <c r="R115" s="7"/>
      <c r="S115" s="56"/>
      <c r="T115" s="7"/>
      <c r="U115" s="56"/>
      <c r="V115" s="7"/>
      <c r="W115" s="56"/>
      <c r="X115" s="7"/>
      <c r="Y115" s="56"/>
      <c r="Z115" s="7"/>
      <c r="AA115" s="56"/>
      <c r="AB115" s="7"/>
      <c r="AC115" s="56"/>
      <c r="AD115" s="7"/>
      <c r="AE115" s="56"/>
      <c r="AF115" s="7"/>
      <c r="AG115" s="10"/>
      <c r="AH115" s="126"/>
      <c r="AI115" s="129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2970"/>
      <c r="B116" s="64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2970"/>
      <c r="B117" s="64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2970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2970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2970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2861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3005" t="s">
        <v>138</v>
      </c>
      <c r="B122" s="3005"/>
      <c r="C122" s="159">
        <f t="shared" si="55"/>
        <v>0</v>
      </c>
      <c r="D122" s="173">
        <f t="shared" si="56"/>
        <v>0</v>
      </c>
      <c r="E122" s="174">
        <f t="shared" si="62"/>
        <v>0</v>
      </c>
      <c r="F122" s="29"/>
      <c r="G122" s="31"/>
      <c r="H122" s="29"/>
      <c r="I122" s="31"/>
      <c r="J122" s="29"/>
      <c r="K122" s="31"/>
      <c r="L122" s="29"/>
      <c r="M122" s="31"/>
      <c r="N122" s="29"/>
      <c r="O122" s="31"/>
      <c r="P122" s="29"/>
      <c r="Q122" s="31"/>
      <c r="R122" s="29"/>
      <c r="S122" s="31"/>
      <c r="T122" s="29"/>
      <c r="U122" s="31"/>
      <c r="V122" s="29"/>
      <c r="W122" s="31"/>
      <c r="X122" s="29"/>
      <c r="Y122" s="31"/>
      <c r="Z122" s="29"/>
      <c r="AA122" s="31"/>
      <c r="AB122" s="29"/>
      <c r="AC122" s="31"/>
      <c r="AD122" s="29"/>
      <c r="AE122" s="31"/>
      <c r="AF122" s="29"/>
      <c r="AG122" s="30"/>
      <c r="AH122" s="187"/>
      <c r="AI122" s="110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111" t="s">
        <v>139</v>
      </c>
      <c r="B123" s="111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88"/>
      <c r="AM123" s="188"/>
    </row>
    <row r="124" spans="1:82" x14ac:dyDescent="0.25">
      <c r="A124" s="2997" t="s">
        <v>75</v>
      </c>
      <c r="B124" s="2989"/>
      <c r="C124" s="2990" t="s">
        <v>76</v>
      </c>
      <c r="D124" s="2990"/>
      <c r="E124" s="2990"/>
      <c r="F124" s="2983" t="s">
        <v>117</v>
      </c>
      <c r="G124" s="2919"/>
      <c r="H124" s="2919"/>
      <c r="I124" s="2919"/>
      <c r="J124" s="2919"/>
      <c r="K124" s="2919"/>
      <c r="L124" s="2919"/>
      <c r="M124" s="2919"/>
      <c r="N124" s="2919"/>
      <c r="O124" s="2919"/>
      <c r="P124" s="2919"/>
      <c r="Q124" s="2919"/>
      <c r="R124" s="2919"/>
      <c r="S124" s="2919"/>
      <c r="T124" s="2919"/>
      <c r="U124" s="2919"/>
      <c r="V124" s="2919"/>
      <c r="W124" s="2919"/>
      <c r="X124" s="2919"/>
      <c r="Y124" s="2919"/>
      <c r="Z124" s="2919"/>
      <c r="AA124" s="2919"/>
      <c r="AB124" s="2919"/>
      <c r="AC124" s="2919"/>
      <c r="AD124" s="2919"/>
      <c r="AE124" s="2919"/>
      <c r="AF124" s="2919"/>
      <c r="AG124" s="2991"/>
      <c r="AH124" s="3000" t="s">
        <v>140</v>
      </c>
      <c r="AI124" s="3001"/>
      <c r="AJ124" s="3001"/>
      <c r="AK124" s="3002"/>
      <c r="AL124" s="2992" t="s">
        <v>7</v>
      </c>
      <c r="AM124" s="2990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x14ac:dyDescent="0.25">
      <c r="A125" s="2910"/>
      <c r="B125" s="2848"/>
      <c r="C125" s="2851"/>
      <c r="D125" s="2851"/>
      <c r="E125" s="2851"/>
      <c r="F125" s="2982" t="s">
        <v>12</v>
      </c>
      <c r="G125" s="2982"/>
      <c r="H125" s="2982" t="s">
        <v>13</v>
      </c>
      <c r="I125" s="2982"/>
      <c r="J125" s="2982" t="s">
        <v>14</v>
      </c>
      <c r="K125" s="2982"/>
      <c r="L125" s="2982" t="s">
        <v>15</v>
      </c>
      <c r="M125" s="2982"/>
      <c r="N125" s="2982" t="s">
        <v>16</v>
      </c>
      <c r="O125" s="2982"/>
      <c r="P125" s="2982" t="s">
        <v>17</v>
      </c>
      <c r="Q125" s="2982"/>
      <c r="R125" s="2982" t="s">
        <v>18</v>
      </c>
      <c r="S125" s="2982"/>
      <c r="T125" s="2982" t="s">
        <v>19</v>
      </c>
      <c r="U125" s="2982"/>
      <c r="V125" s="2982" t="s">
        <v>48</v>
      </c>
      <c r="W125" s="2982"/>
      <c r="X125" s="2982" t="s">
        <v>49</v>
      </c>
      <c r="Y125" s="2982"/>
      <c r="Z125" s="2983" t="s">
        <v>50</v>
      </c>
      <c r="AA125" s="2854"/>
      <c r="AB125" s="2983" t="s">
        <v>126</v>
      </c>
      <c r="AC125" s="2854"/>
      <c r="AD125" s="2983" t="s">
        <v>127</v>
      </c>
      <c r="AE125" s="2854"/>
      <c r="AF125" s="2983" t="s">
        <v>128</v>
      </c>
      <c r="AG125" s="2991"/>
      <c r="AH125" s="2992" t="s">
        <v>141</v>
      </c>
      <c r="AI125" s="2990" t="s">
        <v>142</v>
      </c>
      <c r="AJ125" s="2990" t="s">
        <v>143</v>
      </c>
      <c r="AK125" s="2993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2870"/>
      <c r="B126" s="2849"/>
      <c r="C126" s="3" t="s">
        <v>96</v>
      </c>
      <c r="D126" s="115" t="s">
        <v>65</v>
      </c>
      <c r="E126" s="118" t="s">
        <v>97</v>
      </c>
      <c r="F126" s="189" t="s">
        <v>65</v>
      </c>
      <c r="G126" s="190" t="s">
        <v>97</v>
      </c>
      <c r="H126" s="189" t="s">
        <v>65</v>
      </c>
      <c r="I126" s="190" t="s">
        <v>97</v>
      </c>
      <c r="J126" s="189" t="s">
        <v>65</v>
      </c>
      <c r="K126" s="190" t="s">
        <v>97</v>
      </c>
      <c r="L126" s="189" t="s">
        <v>65</v>
      </c>
      <c r="M126" s="190" t="s">
        <v>97</v>
      </c>
      <c r="N126" s="189" t="s">
        <v>65</v>
      </c>
      <c r="O126" s="190" t="s">
        <v>97</v>
      </c>
      <c r="P126" s="189" t="s">
        <v>65</v>
      </c>
      <c r="Q126" s="190" t="s">
        <v>97</v>
      </c>
      <c r="R126" s="189" t="s">
        <v>65</v>
      </c>
      <c r="S126" s="190" t="s">
        <v>97</v>
      </c>
      <c r="T126" s="189" t="s">
        <v>65</v>
      </c>
      <c r="U126" s="190" t="s">
        <v>97</v>
      </c>
      <c r="V126" s="189" t="s">
        <v>65</v>
      </c>
      <c r="W126" s="190" t="s">
        <v>97</v>
      </c>
      <c r="X126" s="189" t="s">
        <v>65</v>
      </c>
      <c r="Y126" s="190" t="s">
        <v>97</v>
      </c>
      <c r="Z126" s="189" t="s">
        <v>65</v>
      </c>
      <c r="AA126" s="190" t="s">
        <v>97</v>
      </c>
      <c r="AB126" s="189" t="s">
        <v>65</v>
      </c>
      <c r="AC126" s="190" t="s">
        <v>97</v>
      </c>
      <c r="AD126" s="189" t="s">
        <v>65</v>
      </c>
      <c r="AE126" s="190" t="s">
        <v>97</v>
      </c>
      <c r="AF126" s="189" t="s">
        <v>65</v>
      </c>
      <c r="AG126" s="191" t="s">
        <v>97</v>
      </c>
      <c r="AH126" s="2986"/>
      <c r="AI126" s="2852"/>
      <c r="AJ126" s="2852"/>
      <c r="AK126" s="2994"/>
      <c r="AL126" s="2986"/>
      <c r="AM126" s="2852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2995" t="s">
        <v>145</v>
      </c>
      <c r="B127" s="2996"/>
      <c r="C127" s="159">
        <f>SUM(D127:E127)</f>
        <v>0</v>
      </c>
      <c r="D127" s="173">
        <f>SUM(F127+H127+J127+L127+N127+P127+R127+T127+V127+X127+Z127+AB127+AD127+AF127)</f>
        <v>0</v>
      </c>
      <c r="E127" s="174">
        <f>SUM(G127+I127+K127+M127+O127+Q127+S127+U127+W127+Y127+AA127+AC127+AE127+AG127)</f>
        <v>0</v>
      </c>
      <c r="F127" s="7"/>
      <c r="G127" s="56"/>
      <c r="H127" s="7"/>
      <c r="I127" s="56"/>
      <c r="J127" s="7"/>
      <c r="K127" s="56"/>
      <c r="L127" s="7"/>
      <c r="M127" s="56"/>
      <c r="N127" s="7"/>
      <c r="O127" s="56"/>
      <c r="P127" s="7"/>
      <c r="Q127" s="56"/>
      <c r="R127" s="7"/>
      <c r="S127" s="56"/>
      <c r="T127" s="7"/>
      <c r="U127" s="56"/>
      <c r="V127" s="7"/>
      <c r="W127" s="56"/>
      <c r="X127" s="7"/>
      <c r="Y127" s="56"/>
      <c r="Z127" s="7"/>
      <c r="AA127" s="56"/>
      <c r="AB127" s="7"/>
      <c r="AC127" s="56"/>
      <c r="AD127" s="7"/>
      <c r="AE127" s="56"/>
      <c r="AF127" s="7"/>
      <c r="AG127" s="127"/>
      <c r="AH127" s="192"/>
      <c r="AI127" s="129"/>
      <c r="AJ127" s="129"/>
      <c r="AK127" s="193"/>
      <c r="AL127" s="56"/>
      <c r="AM127" s="129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2974" t="s">
        <v>130</v>
      </c>
      <c r="B128" s="52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7"/>
      <c r="G128" s="56"/>
      <c r="H128" s="7"/>
      <c r="I128" s="56"/>
      <c r="J128" s="7"/>
      <c r="K128" s="56"/>
      <c r="L128" s="7"/>
      <c r="M128" s="56"/>
      <c r="N128" s="7"/>
      <c r="O128" s="56"/>
      <c r="P128" s="7"/>
      <c r="Q128" s="56"/>
      <c r="R128" s="7"/>
      <c r="S128" s="56"/>
      <c r="T128" s="7"/>
      <c r="U128" s="56"/>
      <c r="V128" s="7"/>
      <c r="W128" s="56"/>
      <c r="X128" s="7"/>
      <c r="Y128" s="56"/>
      <c r="Z128" s="7"/>
      <c r="AA128" s="56"/>
      <c r="AB128" s="7"/>
      <c r="AC128" s="56"/>
      <c r="AD128" s="7"/>
      <c r="AE128" s="56"/>
      <c r="AF128" s="7"/>
      <c r="AG128" s="127"/>
      <c r="AH128" s="192"/>
      <c r="AI128" s="129"/>
      <c r="AJ128" s="129"/>
      <c r="AK128" s="193"/>
      <c r="AL128" s="56"/>
      <c r="AM128" s="129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64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64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2861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111" t="s">
        <v>146</v>
      </c>
      <c r="B135" s="111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x14ac:dyDescent="0.25">
      <c r="A136" s="2997" t="s">
        <v>75</v>
      </c>
      <c r="B136" s="2989"/>
      <c r="C136" s="2997" t="s">
        <v>76</v>
      </c>
      <c r="D136" s="2998"/>
      <c r="E136" s="2989"/>
      <c r="F136" s="2983" t="s">
        <v>117</v>
      </c>
      <c r="G136" s="2919"/>
      <c r="H136" s="2919"/>
      <c r="I136" s="2919"/>
      <c r="J136" s="2919"/>
      <c r="K136" s="2919"/>
      <c r="L136" s="2919"/>
      <c r="M136" s="2919"/>
      <c r="N136" s="2919"/>
      <c r="O136" s="2919"/>
      <c r="P136" s="2919"/>
      <c r="Q136" s="2919"/>
      <c r="R136" s="2919"/>
      <c r="S136" s="2919"/>
      <c r="T136" s="2919"/>
      <c r="U136" s="2919"/>
      <c r="V136" s="2919"/>
      <c r="W136" s="2919"/>
      <c r="X136" s="2919"/>
      <c r="Y136" s="2919"/>
      <c r="Z136" s="2919"/>
      <c r="AA136" s="2919"/>
      <c r="AB136" s="2919"/>
      <c r="AC136" s="2919"/>
      <c r="AD136" s="2919"/>
      <c r="AE136" s="2919"/>
      <c r="AF136" s="2919"/>
      <c r="AG136" s="2919"/>
      <c r="AH136" s="2919"/>
      <c r="AI136" s="2919"/>
      <c r="AJ136" s="2919"/>
      <c r="AK136" s="2919"/>
      <c r="AL136" s="2919"/>
      <c r="AM136" s="2991"/>
      <c r="AN136" s="2987" t="s">
        <v>140</v>
      </c>
      <c r="AO136" s="2973"/>
      <c r="AP136" s="2988"/>
      <c r="AQ136" s="2989" t="s">
        <v>7</v>
      </c>
      <c r="AR136" s="2990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x14ac:dyDescent="0.25">
      <c r="A137" s="2910"/>
      <c r="B137" s="2848"/>
      <c r="C137" s="2910"/>
      <c r="D137" s="2999"/>
      <c r="E137" s="2848"/>
      <c r="F137" s="2983" t="s">
        <v>118</v>
      </c>
      <c r="G137" s="2854"/>
      <c r="H137" s="2983" t="s">
        <v>119</v>
      </c>
      <c r="I137" s="2854"/>
      <c r="J137" s="2983" t="s">
        <v>147</v>
      </c>
      <c r="K137" s="2854"/>
      <c r="L137" s="2983" t="s">
        <v>12</v>
      </c>
      <c r="M137" s="2854"/>
      <c r="N137" s="2982" t="s">
        <v>13</v>
      </c>
      <c r="O137" s="2982"/>
      <c r="P137" s="2982" t="s">
        <v>14</v>
      </c>
      <c r="Q137" s="2982"/>
      <c r="R137" s="2982" t="s">
        <v>15</v>
      </c>
      <c r="S137" s="2982"/>
      <c r="T137" s="2982" t="s">
        <v>16</v>
      </c>
      <c r="U137" s="2982"/>
      <c r="V137" s="2982" t="s">
        <v>17</v>
      </c>
      <c r="W137" s="2982"/>
      <c r="X137" s="2982" t="s">
        <v>18</v>
      </c>
      <c r="Y137" s="2982"/>
      <c r="Z137" s="2982" t="s">
        <v>19</v>
      </c>
      <c r="AA137" s="2982"/>
      <c r="AB137" s="2982" t="s">
        <v>48</v>
      </c>
      <c r="AC137" s="2982"/>
      <c r="AD137" s="2982" t="s">
        <v>49</v>
      </c>
      <c r="AE137" s="2982"/>
      <c r="AF137" s="2983" t="s">
        <v>50</v>
      </c>
      <c r="AG137" s="2854"/>
      <c r="AH137" s="2983" t="s">
        <v>126</v>
      </c>
      <c r="AI137" s="2854"/>
      <c r="AJ137" s="2983" t="s">
        <v>127</v>
      </c>
      <c r="AK137" s="2854"/>
      <c r="AL137" s="2983" t="s">
        <v>128</v>
      </c>
      <c r="AM137" s="2991"/>
      <c r="AN137" s="2992" t="s">
        <v>148</v>
      </c>
      <c r="AO137" s="2990" t="s">
        <v>149</v>
      </c>
      <c r="AP137" s="2993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2870"/>
      <c r="B138" s="2849"/>
      <c r="C138" s="3" t="s">
        <v>96</v>
      </c>
      <c r="D138" s="115" t="s">
        <v>65</v>
      </c>
      <c r="E138" s="118" t="s">
        <v>97</v>
      </c>
      <c r="F138" s="189" t="s">
        <v>65</v>
      </c>
      <c r="G138" s="190" t="s">
        <v>97</v>
      </c>
      <c r="H138" s="189" t="s">
        <v>65</v>
      </c>
      <c r="I138" s="190" t="s">
        <v>97</v>
      </c>
      <c r="J138" s="189" t="s">
        <v>65</v>
      </c>
      <c r="K138" s="190" t="s">
        <v>97</v>
      </c>
      <c r="L138" s="189" t="s">
        <v>65</v>
      </c>
      <c r="M138" s="190" t="s">
        <v>97</v>
      </c>
      <c r="N138" s="189" t="s">
        <v>65</v>
      </c>
      <c r="O138" s="190" t="s">
        <v>97</v>
      </c>
      <c r="P138" s="189" t="s">
        <v>65</v>
      </c>
      <c r="Q138" s="190" t="s">
        <v>97</v>
      </c>
      <c r="R138" s="189" t="s">
        <v>65</v>
      </c>
      <c r="S138" s="190" t="s">
        <v>97</v>
      </c>
      <c r="T138" s="189" t="s">
        <v>65</v>
      </c>
      <c r="U138" s="190" t="s">
        <v>97</v>
      </c>
      <c r="V138" s="189" t="s">
        <v>65</v>
      </c>
      <c r="W138" s="190" t="s">
        <v>97</v>
      </c>
      <c r="X138" s="189" t="s">
        <v>65</v>
      </c>
      <c r="Y138" s="190" t="s">
        <v>97</v>
      </c>
      <c r="Z138" s="189" t="s">
        <v>65</v>
      </c>
      <c r="AA138" s="190" t="s">
        <v>97</v>
      </c>
      <c r="AB138" s="189" t="s">
        <v>65</v>
      </c>
      <c r="AC138" s="190" t="s">
        <v>97</v>
      </c>
      <c r="AD138" s="189" t="s">
        <v>65</v>
      </c>
      <c r="AE138" s="190" t="s">
        <v>97</v>
      </c>
      <c r="AF138" s="189" t="s">
        <v>65</v>
      </c>
      <c r="AG138" s="190" t="s">
        <v>97</v>
      </c>
      <c r="AH138" s="189" t="s">
        <v>65</v>
      </c>
      <c r="AI138" s="190" t="s">
        <v>97</v>
      </c>
      <c r="AJ138" s="189" t="s">
        <v>65</v>
      </c>
      <c r="AK138" s="190" t="s">
        <v>97</v>
      </c>
      <c r="AL138" s="189" t="s">
        <v>65</v>
      </c>
      <c r="AM138" s="191" t="s">
        <v>97</v>
      </c>
      <c r="AN138" s="2986"/>
      <c r="AO138" s="2852"/>
      <c r="AP138" s="2994"/>
      <c r="AQ138" s="2849"/>
      <c r="AR138" s="2852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2980" t="s">
        <v>150</v>
      </c>
      <c r="B139" s="2981"/>
      <c r="C139" s="124">
        <f>SUM(D139:E139)</f>
        <v>0</v>
      </c>
      <c r="D139" s="201">
        <f>SUM(F139+H139+J139+L139+N139+P139+R139+T139+V139+X139+Z139+AB139+AD139+AF139+AH139+AJ139+AL139)</f>
        <v>0</v>
      </c>
      <c r="E139" s="202">
        <f>SUM(G139+I139+K139+M139+O139+Q139+S139+U139+W139+Y139+AA139+AC139+AE139+AG139+AI139+AK139+AM139)</f>
        <v>0</v>
      </c>
      <c r="F139" s="7"/>
      <c r="G139" s="56"/>
      <c r="H139" s="7"/>
      <c r="I139" s="56"/>
      <c r="J139" s="7"/>
      <c r="K139" s="56"/>
      <c r="L139" s="7"/>
      <c r="M139" s="56"/>
      <c r="N139" s="7"/>
      <c r="O139" s="56"/>
      <c r="P139" s="7"/>
      <c r="Q139" s="56"/>
      <c r="R139" s="7"/>
      <c r="S139" s="56"/>
      <c r="T139" s="7"/>
      <c r="U139" s="56"/>
      <c r="V139" s="7"/>
      <c r="W139" s="56"/>
      <c r="X139" s="7"/>
      <c r="Y139" s="56"/>
      <c r="Z139" s="7"/>
      <c r="AA139" s="56"/>
      <c r="AB139" s="7"/>
      <c r="AC139" s="56"/>
      <c r="AD139" s="7"/>
      <c r="AE139" s="56"/>
      <c r="AF139" s="7"/>
      <c r="AG139" s="56"/>
      <c r="AH139" s="7"/>
      <c r="AI139" s="56"/>
      <c r="AJ139" s="7"/>
      <c r="AK139" s="56"/>
      <c r="AL139" s="7"/>
      <c r="AM139" s="127"/>
      <c r="AN139" s="192"/>
      <c r="AO139" s="129"/>
      <c r="AP139" s="193"/>
      <c r="AQ139" s="56"/>
      <c r="AR139" s="129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2974" t="s">
        <v>152</v>
      </c>
      <c r="B141" s="52" t="s">
        <v>153</v>
      </c>
      <c r="C141" s="124">
        <f>SUM(D141:E141)</f>
        <v>0</v>
      </c>
      <c r="D141" s="201">
        <f t="shared" si="72"/>
        <v>0</v>
      </c>
      <c r="E141" s="202">
        <f t="shared" si="72"/>
        <v>0</v>
      </c>
      <c r="F141" s="7"/>
      <c r="G141" s="56"/>
      <c r="H141" s="7"/>
      <c r="I141" s="56"/>
      <c r="J141" s="7"/>
      <c r="K141" s="56"/>
      <c r="L141" s="7"/>
      <c r="M141" s="56"/>
      <c r="N141" s="7"/>
      <c r="O141" s="56"/>
      <c r="P141" s="7"/>
      <c r="Q141" s="56"/>
      <c r="R141" s="7"/>
      <c r="S141" s="56"/>
      <c r="T141" s="7"/>
      <c r="U141" s="56"/>
      <c r="V141" s="7"/>
      <c r="W141" s="56"/>
      <c r="X141" s="7"/>
      <c r="Y141" s="56"/>
      <c r="Z141" s="7"/>
      <c r="AA141" s="56"/>
      <c r="AB141" s="7"/>
      <c r="AC141" s="56"/>
      <c r="AD141" s="7"/>
      <c r="AE141" s="56"/>
      <c r="AF141" s="7"/>
      <c r="AG141" s="56"/>
      <c r="AH141" s="7"/>
      <c r="AI141" s="56"/>
      <c r="AJ141" s="7"/>
      <c r="AK141" s="56"/>
      <c r="AL141" s="7"/>
      <c r="AM141" s="127"/>
      <c r="AN141" s="192"/>
      <c r="AO141" s="129"/>
      <c r="AP141" s="193"/>
      <c r="AQ141" s="56"/>
      <c r="AR141" s="129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2861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205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2975" t="s">
        <v>155</v>
      </c>
      <c r="B143" s="2976"/>
      <c r="C143" s="207">
        <f>SUM(D143:E143)</f>
        <v>0</v>
      </c>
      <c r="D143" s="208">
        <f t="shared" si="72"/>
        <v>0</v>
      </c>
      <c r="E143" s="209">
        <f>SUM(G143+I143+K143+M143+O143+Q143+S143+U143+W143+Y143+AA143+AC143+AE143+AG143+AI143+AK143+AM143)</f>
        <v>0</v>
      </c>
      <c r="F143" s="210"/>
      <c r="G143" s="97"/>
      <c r="H143" s="210"/>
      <c r="I143" s="97"/>
      <c r="J143" s="210"/>
      <c r="K143" s="97"/>
      <c r="L143" s="210"/>
      <c r="M143" s="97"/>
      <c r="N143" s="210"/>
      <c r="O143" s="97"/>
      <c r="P143" s="210"/>
      <c r="Q143" s="97"/>
      <c r="R143" s="210"/>
      <c r="S143" s="97"/>
      <c r="T143" s="210"/>
      <c r="U143" s="97"/>
      <c r="V143" s="210"/>
      <c r="W143" s="97"/>
      <c r="X143" s="210"/>
      <c r="Y143" s="97"/>
      <c r="Z143" s="210"/>
      <c r="AA143" s="97"/>
      <c r="AB143" s="210"/>
      <c r="AC143" s="97"/>
      <c r="AD143" s="210"/>
      <c r="AE143" s="97"/>
      <c r="AF143" s="210"/>
      <c r="AG143" s="97"/>
      <c r="AH143" s="210"/>
      <c r="AI143" s="97"/>
      <c r="AJ143" s="210"/>
      <c r="AK143" s="97"/>
      <c r="AL143" s="210"/>
      <c r="AM143" s="211"/>
      <c r="AN143" s="212"/>
      <c r="AO143" s="213"/>
      <c r="AP143" s="214"/>
      <c r="AQ143" s="97"/>
      <c r="AR143" s="213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111" t="s">
        <v>156</v>
      </c>
      <c r="B144" s="111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215"/>
      <c r="N144" s="216"/>
      <c r="O144" s="217"/>
    </row>
    <row r="145" spans="1:82" x14ac:dyDescent="0.25">
      <c r="A145" s="2868" t="s">
        <v>3</v>
      </c>
      <c r="B145" s="2847"/>
      <c r="C145" s="2977" t="s">
        <v>76</v>
      </c>
      <c r="D145" s="2978"/>
      <c r="E145" s="2979"/>
      <c r="F145" s="2977" t="s">
        <v>50</v>
      </c>
      <c r="G145" s="2979"/>
      <c r="H145" s="2977" t="s">
        <v>126</v>
      </c>
      <c r="I145" s="2979"/>
      <c r="J145" s="2977" t="s">
        <v>127</v>
      </c>
      <c r="K145" s="2979"/>
      <c r="L145" s="2977" t="s">
        <v>128</v>
      </c>
      <c r="M145" s="2984"/>
      <c r="N145" s="2985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2870"/>
      <c r="B146" s="2849"/>
      <c r="C146" s="218" t="s">
        <v>96</v>
      </c>
      <c r="D146" s="219" t="s">
        <v>65</v>
      </c>
      <c r="E146" s="220" t="s">
        <v>97</v>
      </c>
      <c r="F146" s="218" t="s">
        <v>65</v>
      </c>
      <c r="G146" s="220" t="s">
        <v>97</v>
      </c>
      <c r="H146" s="218" t="s">
        <v>65</v>
      </c>
      <c r="I146" s="220" t="s">
        <v>97</v>
      </c>
      <c r="J146" s="218" t="s">
        <v>65</v>
      </c>
      <c r="K146" s="220" t="s">
        <v>97</v>
      </c>
      <c r="L146" s="218" t="s">
        <v>65</v>
      </c>
      <c r="M146" s="221" t="s">
        <v>97</v>
      </c>
      <c r="N146" s="2986"/>
      <c r="O146" s="2849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2859" t="s">
        <v>157</v>
      </c>
      <c r="B147" s="222" t="s">
        <v>158</v>
      </c>
      <c r="C147" s="223">
        <f>SUM(D147:E147)</f>
        <v>0</v>
      </c>
      <c r="D147" s="224">
        <f t="shared" ref="D147:E149" si="78">SUM(F147+H147+J147+L147)</f>
        <v>0</v>
      </c>
      <c r="E147" s="225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2970"/>
      <c r="B148" s="64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2970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2973" t="s">
        <v>161</v>
      </c>
      <c r="B150" s="2973"/>
      <c r="C150" s="159">
        <f>SUM(C147:C149)</f>
        <v>0</v>
      </c>
      <c r="D150" s="173">
        <f>SUM(D147:D149)</f>
        <v>0</v>
      </c>
      <c r="E150" s="51">
        <f>SUM(E147:E149)</f>
        <v>0</v>
      </c>
      <c r="F150" s="159">
        <f>SUM(F147:F149)</f>
        <v>0</v>
      </c>
      <c r="G150" s="51">
        <f t="shared" ref="G150:M150" si="84">SUM(G147:G149)</f>
        <v>0</v>
      </c>
      <c r="H150" s="159">
        <f t="shared" si="84"/>
        <v>0</v>
      </c>
      <c r="I150" s="51">
        <f t="shared" si="84"/>
        <v>0</v>
      </c>
      <c r="J150" s="159">
        <f t="shared" si="84"/>
        <v>0</v>
      </c>
      <c r="K150" s="51">
        <f t="shared" si="84"/>
        <v>0</v>
      </c>
      <c r="L150" s="159">
        <f t="shared" si="84"/>
        <v>0</v>
      </c>
      <c r="M150" s="230">
        <f t="shared" si="84"/>
        <v>0</v>
      </c>
      <c r="N150" s="231">
        <f>SUM(N147:N149)</f>
        <v>0</v>
      </c>
      <c r="O150" s="51">
        <f>SUM(O147:O149)</f>
        <v>0</v>
      </c>
    </row>
    <row r="151" spans="1:82" x14ac:dyDescent="0.25">
      <c r="A151" s="2859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2970"/>
      <c r="B152" s="64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2970"/>
      <c r="B153" s="64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2861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2972" t="s">
        <v>161</v>
      </c>
      <c r="B155" s="2973"/>
      <c r="C155" s="159">
        <f>SUM(C151:C154)</f>
        <v>0</v>
      </c>
      <c r="D155" s="173">
        <f>SUM(D151:D154)</f>
        <v>0</v>
      </c>
      <c r="E155" s="51">
        <f>SUM(E151:E154)</f>
        <v>0</v>
      </c>
      <c r="F155" s="159">
        <f>SUM(F151:F154)</f>
        <v>0</v>
      </c>
      <c r="G155" s="51">
        <f t="shared" ref="G155:M155" si="87">SUM(G151:G154)</f>
        <v>0</v>
      </c>
      <c r="H155" s="159">
        <f t="shared" si="87"/>
        <v>0</v>
      </c>
      <c r="I155" s="51">
        <f t="shared" si="87"/>
        <v>0</v>
      </c>
      <c r="J155" s="159">
        <f t="shared" si="87"/>
        <v>0</v>
      </c>
      <c r="K155" s="51">
        <f t="shared" si="87"/>
        <v>0</v>
      </c>
      <c r="L155" s="159">
        <f t="shared" si="87"/>
        <v>0</v>
      </c>
      <c r="M155" s="230">
        <f t="shared" si="87"/>
        <v>0</v>
      </c>
      <c r="N155" s="231">
        <f>SUM(N151:N154)</f>
        <v>0</v>
      </c>
      <c r="O155" s="51">
        <f>SUM(O151:O154)</f>
        <v>0</v>
      </c>
    </row>
    <row r="156" spans="1:82" x14ac:dyDescent="0.25">
      <c r="A156" s="2972" t="s">
        <v>167</v>
      </c>
      <c r="B156" s="2972"/>
      <c r="C156" s="207">
        <f>SUM(C150+C155)</f>
        <v>0</v>
      </c>
      <c r="D156" s="208">
        <f>SUM(D150+D155)</f>
        <v>0</v>
      </c>
      <c r="E156" s="209">
        <f>SUM(E150+E155)</f>
        <v>0</v>
      </c>
      <c r="F156" s="207">
        <f>SUM(F150+F155)</f>
        <v>0</v>
      </c>
      <c r="G156" s="209">
        <f>SUM(G150+G155)</f>
        <v>0</v>
      </c>
      <c r="H156" s="207">
        <f t="shared" ref="H156:M156" si="88">SUM(H150+H155)</f>
        <v>0</v>
      </c>
      <c r="I156" s="209">
        <f t="shared" si="88"/>
        <v>0</v>
      </c>
      <c r="J156" s="207">
        <f t="shared" si="88"/>
        <v>0</v>
      </c>
      <c r="K156" s="209">
        <f t="shared" si="88"/>
        <v>0</v>
      </c>
      <c r="L156" s="207">
        <f t="shared" si="88"/>
        <v>0</v>
      </c>
      <c r="M156" s="235">
        <f t="shared" si="88"/>
        <v>0</v>
      </c>
      <c r="N156" s="236">
        <f>SUM(N150+N155)</f>
        <v>0</v>
      </c>
      <c r="O156" s="209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111" t="s">
        <v>168</v>
      </c>
      <c r="B157" s="111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237"/>
      <c r="R157" s="238"/>
    </row>
    <row r="158" spans="1:82" x14ac:dyDescent="0.25">
      <c r="A158" s="2868" t="s">
        <v>3</v>
      </c>
      <c r="B158" s="2847"/>
      <c r="C158" s="2853" t="s">
        <v>76</v>
      </c>
      <c r="D158" s="2919"/>
      <c r="E158" s="2854"/>
      <c r="F158" s="2853" t="s">
        <v>50</v>
      </c>
      <c r="G158" s="2854"/>
      <c r="H158" s="2853" t="s">
        <v>126</v>
      </c>
      <c r="I158" s="2854"/>
      <c r="J158" s="2853" t="s">
        <v>127</v>
      </c>
      <c r="K158" s="2854"/>
      <c r="L158" s="2853" t="s">
        <v>128</v>
      </c>
      <c r="M158" s="2858"/>
      <c r="N158" s="2962" t="s">
        <v>140</v>
      </c>
      <c r="O158" s="2919"/>
      <c r="P158" s="2858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2870"/>
      <c r="B159" s="2849"/>
      <c r="C159" s="239" t="s">
        <v>96</v>
      </c>
      <c r="D159" s="240" t="s">
        <v>65</v>
      </c>
      <c r="E159" s="118" t="s">
        <v>97</v>
      </c>
      <c r="F159" s="239" t="s">
        <v>65</v>
      </c>
      <c r="G159" s="118" t="s">
        <v>97</v>
      </c>
      <c r="H159" s="239" t="s">
        <v>65</v>
      </c>
      <c r="I159" s="118" t="s">
        <v>97</v>
      </c>
      <c r="J159" s="239" t="s">
        <v>65</v>
      </c>
      <c r="K159" s="118" t="s">
        <v>97</v>
      </c>
      <c r="L159" s="239" t="s">
        <v>65</v>
      </c>
      <c r="M159" s="119" t="s">
        <v>97</v>
      </c>
      <c r="N159" s="241" t="s">
        <v>141</v>
      </c>
      <c r="O159" s="240" t="s">
        <v>142</v>
      </c>
      <c r="P159" s="242" t="s">
        <v>143</v>
      </c>
      <c r="Q159" s="2849"/>
      <c r="R159" s="2849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2859" t="s">
        <v>157</v>
      </c>
      <c r="B160" s="243" t="s">
        <v>158</v>
      </c>
      <c r="C160" s="244">
        <f>SUM(D160:E160)</f>
        <v>0</v>
      </c>
      <c r="D160" s="245">
        <f t="shared" ref="D160:E162" si="89">SUM(F160+H160+J160+L160)</f>
        <v>0</v>
      </c>
      <c r="E160" s="246">
        <f t="shared" si="89"/>
        <v>0</v>
      </c>
      <c r="F160" s="247"/>
      <c r="G160" s="248"/>
      <c r="H160" s="247"/>
      <c r="I160" s="248"/>
      <c r="J160" s="247"/>
      <c r="K160" s="248"/>
      <c r="L160" s="247"/>
      <c r="M160" s="249"/>
      <c r="N160" s="250"/>
      <c r="O160" s="251"/>
      <c r="P160" s="252"/>
      <c r="Q160" s="248"/>
      <c r="R160" s="248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2970"/>
      <c r="B161" s="64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2970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2971" t="s">
        <v>161</v>
      </c>
      <c r="B163" s="2971"/>
      <c r="C163" s="262">
        <f>SUM(C160:C162)</f>
        <v>0</v>
      </c>
      <c r="D163" s="263">
        <f>SUM(D160:D162)</f>
        <v>0</v>
      </c>
      <c r="E163" s="264">
        <f>SUM(E160:E162)</f>
        <v>0</v>
      </c>
      <c r="F163" s="262">
        <f>SUM(F160:F162)</f>
        <v>0</v>
      </c>
      <c r="G163" s="264">
        <f t="shared" ref="G163:P163" si="95">SUM(G160:G162)</f>
        <v>0</v>
      </c>
      <c r="H163" s="262">
        <f t="shared" si="95"/>
        <v>0</v>
      </c>
      <c r="I163" s="264">
        <f t="shared" si="95"/>
        <v>0</v>
      </c>
      <c r="J163" s="262">
        <f t="shared" si="95"/>
        <v>0</v>
      </c>
      <c r="K163" s="264">
        <f t="shared" si="95"/>
        <v>0</v>
      </c>
      <c r="L163" s="262">
        <f t="shared" si="95"/>
        <v>0</v>
      </c>
      <c r="M163" s="265">
        <f t="shared" si="95"/>
        <v>0</v>
      </c>
      <c r="N163" s="266">
        <f t="shared" si="95"/>
        <v>0</v>
      </c>
      <c r="O163" s="263">
        <f t="shared" si="95"/>
        <v>0</v>
      </c>
      <c r="P163" s="267">
        <f t="shared" si="95"/>
        <v>0</v>
      </c>
      <c r="Q163" s="264">
        <f>SUM(Q160:Q162)</f>
        <v>0</v>
      </c>
      <c r="R163" s="264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2859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2970"/>
      <c r="B165" s="64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2970"/>
      <c r="B166" s="64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2861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2972" t="s">
        <v>161</v>
      </c>
      <c r="B168" s="2971"/>
      <c r="C168" s="262">
        <f>SUM(C164:C167)</f>
        <v>0</v>
      </c>
      <c r="D168" s="263">
        <f>SUM(D164:D167)</f>
        <v>0</v>
      </c>
      <c r="E168" s="264">
        <f>SUM(E164:E167)</f>
        <v>0</v>
      </c>
      <c r="F168" s="262">
        <f>SUM(F164:F167)</f>
        <v>0</v>
      </c>
      <c r="G168" s="264">
        <f t="shared" ref="G168:P168" si="97">SUM(G164:G167)</f>
        <v>0</v>
      </c>
      <c r="H168" s="262">
        <f t="shared" si="97"/>
        <v>0</v>
      </c>
      <c r="I168" s="264">
        <f t="shared" si="97"/>
        <v>0</v>
      </c>
      <c r="J168" s="262">
        <f t="shared" si="97"/>
        <v>0</v>
      </c>
      <c r="K168" s="264">
        <f t="shared" si="97"/>
        <v>0</v>
      </c>
      <c r="L168" s="262">
        <f t="shared" si="97"/>
        <v>0</v>
      </c>
      <c r="M168" s="265">
        <f t="shared" si="97"/>
        <v>0</v>
      </c>
      <c r="N168" s="266">
        <f t="shared" si="97"/>
        <v>0</v>
      </c>
      <c r="O168" s="263">
        <f t="shared" si="97"/>
        <v>0</v>
      </c>
      <c r="P168" s="267">
        <f t="shared" si="97"/>
        <v>0</v>
      </c>
      <c r="Q168" s="264">
        <f>SUM(Q164:Q167)</f>
        <v>0</v>
      </c>
      <c r="R168" s="264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2972" t="s">
        <v>167</v>
      </c>
      <c r="B169" s="2972"/>
      <c r="C169" s="273">
        <f>SUM(C163+C168)</f>
        <v>0</v>
      </c>
      <c r="D169" s="274">
        <f t="shared" ref="D169:P169" si="98">SUM(D163+D168)</f>
        <v>0</v>
      </c>
      <c r="E169" s="275">
        <f t="shared" si="98"/>
        <v>0</v>
      </c>
      <c r="F169" s="273">
        <f t="shared" si="98"/>
        <v>0</v>
      </c>
      <c r="G169" s="275">
        <f t="shared" si="98"/>
        <v>0</v>
      </c>
      <c r="H169" s="273">
        <f t="shared" si="98"/>
        <v>0</v>
      </c>
      <c r="I169" s="275">
        <f t="shared" si="98"/>
        <v>0</v>
      </c>
      <c r="J169" s="273">
        <f t="shared" si="98"/>
        <v>0</v>
      </c>
      <c r="K169" s="275">
        <f t="shared" si="98"/>
        <v>0</v>
      </c>
      <c r="L169" s="273">
        <f t="shared" si="98"/>
        <v>0</v>
      </c>
      <c r="M169" s="276">
        <f t="shared" si="98"/>
        <v>0</v>
      </c>
      <c r="N169" s="277">
        <f t="shared" si="98"/>
        <v>0</v>
      </c>
      <c r="O169" s="274">
        <f t="shared" si="98"/>
        <v>0</v>
      </c>
      <c r="P169" s="278">
        <f t="shared" si="98"/>
        <v>0</v>
      </c>
      <c r="Q169" s="275">
        <f>SUM(Q163+Q168)</f>
        <v>0</v>
      </c>
      <c r="R169" s="275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111" t="s">
        <v>169</v>
      </c>
      <c r="B170" s="111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x14ac:dyDescent="0.25">
      <c r="A171" s="2868" t="s">
        <v>3</v>
      </c>
      <c r="B171" s="2847"/>
      <c r="C171" s="2919" t="s">
        <v>76</v>
      </c>
      <c r="D171" s="2919"/>
      <c r="E171" s="2854"/>
      <c r="F171" s="2853" t="s">
        <v>49</v>
      </c>
      <c r="G171" s="2854"/>
      <c r="H171" s="2853" t="s">
        <v>50</v>
      </c>
      <c r="I171" s="2854"/>
      <c r="J171" s="2853" t="s">
        <v>126</v>
      </c>
      <c r="K171" s="2854"/>
      <c r="L171" s="2853" t="s">
        <v>127</v>
      </c>
      <c r="M171" s="2854"/>
      <c r="N171" s="2853" t="s">
        <v>128</v>
      </c>
      <c r="O171" s="2858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2870"/>
      <c r="B172" s="2849"/>
      <c r="C172" s="239" t="s">
        <v>96</v>
      </c>
      <c r="D172" s="240" t="s">
        <v>65</v>
      </c>
      <c r="E172" s="118" t="s">
        <v>97</v>
      </c>
      <c r="F172" s="239" t="s">
        <v>65</v>
      </c>
      <c r="G172" s="118" t="s">
        <v>97</v>
      </c>
      <c r="H172" s="239" t="s">
        <v>65</v>
      </c>
      <c r="I172" s="118" t="s">
        <v>97</v>
      </c>
      <c r="J172" s="239" t="s">
        <v>65</v>
      </c>
      <c r="K172" s="118" t="s">
        <v>97</v>
      </c>
      <c r="L172" s="239" t="s">
        <v>65</v>
      </c>
      <c r="M172" s="118" t="s">
        <v>97</v>
      </c>
      <c r="N172" s="239" t="s">
        <v>65</v>
      </c>
      <c r="O172" s="279" t="s">
        <v>97</v>
      </c>
      <c r="P172" s="2849"/>
      <c r="Q172" s="2849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2859" t="s">
        <v>170</v>
      </c>
      <c r="B173" s="243" t="s">
        <v>158</v>
      </c>
      <c r="C173" s="280">
        <f>SUM(D173+E173)</f>
        <v>0</v>
      </c>
      <c r="D173" s="281">
        <f>SUM(F173+H173+J173+L173+N173)</f>
        <v>0</v>
      </c>
      <c r="E173" s="282">
        <f>SUM(G173+I173+K173+M173+O173)</f>
        <v>0</v>
      </c>
      <c r="F173" s="247"/>
      <c r="G173" s="248"/>
      <c r="H173" s="247"/>
      <c r="I173" s="248"/>
      <c r="J173" s="247"/>
      <c r="K173" s="248"/>
      <c r="L173" s="247"/>
      <c r="M173" s="248"/>
      <c r="N173" s="247"/>
      <c r="O173" s="283"/>
      <c r="P173" s="248"/>
      <c r="Q173" s="248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2970"/>
      <c r="B174" s="64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2970"/>
      <c r="B175" s="234" t="s">
        <v>160</v>
      </c>
      <c r="C175" s="139">
        <f>SUM(D175+E175)</f>
        <v>0</v>
      </c>
      <c r="D175" s="199">
        <f>SUM(H175+J175+L175+N175)</f>
        <v>0</v>
      </c>
      <c r="E175" s="205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2861"/>
      <c r="B176" s="288" t="s">
        <v>171</v>
      </c>
      <c r="C176" s="207">
        <f>SUM(C173:C175)</f>
        <v>0</v>
      </c>
      <c r="D176" s="208">
        <f>SUM(D173:D175)</f>
        <v>0</v>
      </c>
      <c r="E176" s="209">
        <f>SUM(E173:E175)</f>
        <v>0</v>
      </c>
      <c r="F176" s="207">
        <f>SUM(F173:F175)</f>
        <v>0</v>
      </c>
      <c r="G176" s="209">
        <f t="shared" ref="G176:O176" si="104">SUM(G173:G175)</f>
        <v>0</v>
      </c>
      <c r="H176" s="207">
        <f t="shared" si="104"/>
        <v>0</v>
      </c>
      <c r="I176" s="209">
        <f t="shared" si="104"/>
        <v>0</v>
      </c>
      <c r="J176" s="207">
        <f t="shared" si="104"/>
        <v>0</v>
      </c>
      <c r="K176" s="209">
        <f t="shared" si="104"/>
        <v>0</v>
      </c>
      <c r="L176" s="207">
        <f t="shared" si="104"/>
        <v>0</v>
      </c>
      <c r="M176" s="209">
        <f t="shared" si="104"/>
        <v>0</v>
      </c>
      <c r="N176" s="207">
        <f t="shared" si="104"/>
        <v>0</v>
      </c>
      <c r="O176" s="289">
        <f t="shared" si="104"/>
        <v>0</v>
      </c>
      <c r="P176" s="209">
        <f>SUM(P173:P175)</f>
        <v>0</v>
      </c>
      <c r="Q176" s="209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2970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293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2970"/>
      <c r="B178" s="64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2970"/>
      <c r="B179" s="64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2861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111" t="s">
        <v>176</v>
      </c>
      <c r="B183" s="111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x14ac:dyDescent="0.25">
      <c r="A184" s="2868" t="s">
        <v>177</v>
      </c>
      <c r="B184" s="2847"/>
      <c r="C184" s="2875" t="s">
        <v>76</v>
      </c>
      <c r="D184" s="2875"/>
      <c r="E184" s="2875"/>
      <c r="F184" s="2875" t="s">
        <v>178</v>
      </c>
      <c r="G184" s="2875"/>
      <c r="H184" s="2875" t="s">
        <v>179</v>
      </c>
      <c r="I184" s="2875"/>
      <c r="J184" s="2875" t="s">
        <v>180</v>
      </c>
      <c r="K184" s="2875"/>
      <c r="L184" s="2875" t="s">
        <v>12</v>
      </c>
      <c r="M184" s="2875"/>
      <c r="N184" s="2904" t="s">
        <v>13</v>
      </c>
      <c r="O184" s="2905"/>
      <c r="P184" s="2843" t="s">
        <v>14</v>
      </c>
      <c r="Q184" s="2843"/>
      <c r="R184" s="2843" t="s">
        <v>15</v>
      </c>
      <c r="S184" s="2843"/>
      <c r="T184" s="2843" t="s">
        <v>16</v>
      </c>
      <c r="U184" s="2843"/>
      <c r="V184" s="2843" t="s">
        <v>17</v>
      </c>
      <c r="W184" s="2843"/>
      <c r="X184" s="2843" t="s">
        <v>18</v>
      </c>
      <c r="Y184" s="2843"/>
      <c r="Z184" s="2843" t="s">
        <v>19</v>
      </c>
      <c r="AA184" s="2843"/>
      <c r="AB184" s="2843" t="s">
        <v>48</v>
      </c>
      <c r="AC184" s="2843"/>
      <c r="AD184" s="2843" t="s">
        <v>49</v>
      </c>
      <c r="AE184" s="2843"/>
      <c r="AF184" s="2843" t="s">
        <v>50</v>
      </c>
      <c r="AG184" s="2843"/>
      <c r="AH184" s="2843" t="s">
        <v>126</v>
      </c>
      <c r="AI184" s="2843"/>
      <c r="AJ184" s="2843" t="s">
        <v>127</v>
      </c>
      <c r="AK184" s="2843"/>
      <c r="AL184" s="2843" t="s">
        <v>128</v>
      </c>
      <c r="AM184" s="2853"/>
      <c r="AN184" s="2968" t="s">
        <v>181</v>
      </c>
      <c r="AO184" s="2965" t="s">
        <v>182</v>
      </c>
      <c r="AP184" s="2853" t="s">
        <v>7</v>
      </c>
      <c r="AQ184" s="2854"/>
      <c r="AR184" s="2850" t="s">
        <v>183</v>
      </c>
      <c r="AS184" s="2850" t="s">
        <v>184</v>
      </c>
      <c r="AT184" s="2853" t="s">
        <v>8</v>
      </c>
      <c r="AU184" s="2854"/>
      <c r="AV184" s="2904" t="s">
        <v>185</v>
      </c>
      <c r="AW184" s="2905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2870"/>
      <c r="B185" s="2849"/>
      <c r="C185" s="301" t="s">
        <v>96</v>
      </c>
      <c r="D185" s="302" t="s">
        <v>65</v>
      </c>
      <c r="E185" s="303" t="s">
        <v>97</v>
      </c>
      <c r="F185" s="301" t="s">
        <v>65</v>
      </c>
      <c r="G185" s="303" t="s">
        <v>97</v>
      </c>
      <c r="H185" s="301" t="s">
        <v>65</v>
      </c>
      <c r="I185" s="303" t="s">
        <v>97</v>
      </c>
      <c r="J185" s="301" t="s">
        <v>65</v>
      </c>
      <c r="K185" s="303" t="s">
        <v>97</v>
      </c>
      <c r="L185" s="301" t="s">
        <v>65</v>
      </c>
      <c r="M185" s="303" t="s">
        <v>97</v>
      </c>
      <c r="N185" s="301" t="s">
        <v>65</v>
      </c>
      <c r="O185" s="303" t="s">
        <v>97</v>
      </c>
      <c r="P185" s="301" t="s">
        <v>65</v>
      </c>
      <c r="Q185" s="303" t="s">
        <v>97</v>
      </c>
      <c r="R185" s="301" t="s">
        <v>65</v>
      </c>
      <c r="S185" s="303" t="s">
        <v>97</v>
      </c>
      <c r="T185" s="301" t="s">
        <v>65</v>
      </c>
      <c r="U185" s="303" t="s">
        <v>97</v>
      </c>
      <c r="V185" s="301" t="s">
        <v>65</v>
      </c>
      <c r="W185" s="303" t="s">
        <v>97</v>
      </c>
      <c r="X185" s="301" t="s">
        <v>65</v>
      </c>
      <c r="Y185" s="303" t="s">
        <v>97</v>
      </c>
      <c r="Z185" s="301" t="s">
        <v>65</v>
      </c>
      <c r="AA185" s="303" t="s">
        <v>97</v>
      </c>
      <c r="AB185" s="301" t="s">
        <v>65</v>
      </c>
      <c r="AC185" s="303" t="s">
        <v>97</v>
      </c>
      <c r="AD185" s="301" t="s">
        <v>65</v>
      </c>
      <c r="AE185" s="303" t="s">
        <v>97</v>
      </c>
      <c r="AF185" s="301" t="s">
        <v>65</v>
      </c>
      <c r="AG185" s="303" t="s">
        <v>97</v>
      </c>
      <c r="AH185" s="301" t="s">
        <v>65</v>
      </c>
      <c r="AI185" s="303" t="s">
        <v>97</v>
      </c>
      <c r="AJ185" s="301" t="s">
        <v>65</v>
      </c>
      <c r="AK185" s="303" t="s">
        <v>97</v>
      </c>
      <c r="AL185" s="301" t="s">
        <v>65</v>
      </c>
      <c r="AM185" s="304" t="s">
        <v>97</v>
      </c>
      <c r="AN185" s="2969"/>
      <c r="AO185" s="2966"/>
      <c r="AP185" s="301" t="s">
        <v>65</v>
      </c>
      <c r="AQ185" s="303" t="s">
        <v>97</v>
      </c>
      <c r="AR185" s="2852"/>
      <c r="AS185" s="2852"/>
      <c r="AT185" s="301" t="s">
        <v>65</v>
      </c>
      <c r="AU185" s="303" t="s">
        <v>97</v>
      </c>
      <c r="AV185" s="305" t="s">
        <v>187</v>
      </c>
      <c r="AW185" s="116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2967" t="s">
        <v>189</v>
      </c>
      <c r="B186" s="2961"/>
      <c r="C186" s="306">
        <f>SUM(D186+E186)</f>
        <v>313</v>
      </c>
      <c r="D186" s="307">
        <f>SUM(F186+H186+J186+L186+N186+P186+R186+T186+V186+X186+Z186+AB186+AD186+AF186+AH186+AJ186+AL186)</f>
        <v>111</v>
      </c>
      <c r="E186" s="308">
        <f>SUM(G186+I186+K186+M186+O186+Q186+S186+U186+W186+Y186+AA186+AC186+AE186+AG186+AI186+AK186+AM186)</f>
        <v>202</v>
      </c>
      <c r="F186" s="29">
        <f>SUM(ENERO:DICIEMBRE!F186)</f>
        <v>0</v>
      </c>
      <c r="G186" s="29">
        <f>SUM(ENERO:DICIEMBRE!G186)</f>
        <v>0</v>
      </c>
      <c r="H186" s="29">
        <f>SUM(ENERO:DICIEMBRE!H186)</f>
        <v>8</v>
      </c>
      <c r="I186" s="29">
        <f>SUM(ENERO:DICIEMBRE!I186)</f>
        <v>4</v>
      </c>
      <c r="J186" s="29">
        <f>SUM(ENERO:DICIEMBRE!J186)</f>
        <v>23</v>
      </c>
      <c r="K186" s="29">
        <f>SUM(ENERO:DICIEMBRE!K186)</f>
        <v>33</v>
      </c>
      <c r="L186" s="29">
        <f>SUM(ENERO:DICIEMBRE!L186)</f>
        <v>22</v>
      </c>
      <c r="M186" s="29">
        <f>SUM(ENERO:DICIEMBRE!M186)</f>
        <v>56</v>
      </c>
      <c r="N186" s="29">
        <f>SUM(ENERO:DICIEMBRE!N186)</f>
        <v>8</v>
      </c>
      <c r="O186" s="29">
        <f>SUM(ENERO:DICIEMBRE!O186)</f>
        <v>16</v>
      </c>
      <c r="P186" s="29">
        <f>SUM(ENERO:DICIEMBRE!P186)</f>
        <v>5</v>
      </c>
      <c r="Q186" s="29">
        <f>SUM(ENERO:DICIEMBRE!Q186)</f>
        <v>11</v>
      </c>
      <c r="R186" s="29">
        <f>SUM(ENERO:DICIEMBRE!R186)</f>
        <v>7</v>
      </c>
      <c r="S186" s="29">
        <f>SUM(ENERO:DICIEMBRE!S186)</f>
        <v>10</v>
      </c>
      <c r="T186" s="29">
        <f>SUM(ENERO:DICIEMBRE!T186)</f>
        <v>11</v>
      </c>
      <c r="U186" s="29">
        <f>SUM(ENERO:DICIEMBRE!U186)</f>
        <v>12</v>
      </c>
      <c r="V186" s="29">
        <f>SUM(ENERO:DICIEMBRE!V186)</f>
        <v>3</v>
      </c>
      <c r="W186" s="29">
        <f>SUM(ENERO:DICIEMBRE!W186)</f>
        <v>10</v>
      </c>
      <c r="X186" s="29">
        <f>SUM(ENERO:DICIEMBRE!X186)</f>
        <v>8</v>
      </c>
      <c r="Y186" s="29">
        <f>SUM(ENERO:DICIEMBRE!Y186)</f>
        <v>14</v>
      </c>
      <c r="Z186" s="29">
        <f>SUM(ENERO:DICIEMBRE!Z186)</f>
        <v>4</v>
      </c>
      <c r="AA186" s="29">
        <f>SUM(ENERO:DICIEMBRE!AA186)</f>
        <v>9</v>
      </c>
      <c r="AB186" s="29">
        <f>SUM(ENERO:DICIEMBRE!AB186)</f>
        <v>7</v>
      </c>
      <c r="AC186" s="29">
        <f>SUM(ENERO:DICIEMBRE!AC186)</f>
        <v>11</v>
      </c>
      <c r="AD186" s="29">
        <f>SUM(ENERO:DICIEMBRE!AD186)</f>
        <v>2</v>
      </c>
      <c r="AE186" s="29">
        <f>SUM(ENERO:DICIEMBRE!AE186)</f>
        <v>11</v>
      </c>
      <c r="AF186" s="29">
        <f>SUM(ENERO:DICIEMBRE!AF186)</f>
        <v>2</v>
      </c>
      <c r="AG186" s="29">
        <f>SUM(ENERO:DICIEMBRE!AG186)</f>
        <v>1</v>
      </c>
      <c r="AH186" s="29">
        <f>SUM(ENERO:DICIEMBRE!AH186)</f>
        <v>1</v>
      </c>
      <c r="AI186" s="29">
        <f>SUM(ENERO:DICIEMBRE!AI186)</f>
        <v>1</v>
      </c>
      <c r="AJ186" s="29">
        <f>SUM(ENERO:DICIEMBRE!AJ186)</f>
        <v>0</v>
      </c>
      <c r="AK186" s="29">
        <f>SUM(ENERO:DICIEMBRE!AK186)</f>
        <v>1</v>
      </c>
      <c r="AL186" s="29">
        <f>SUM(ENERO:DICIEMBRE!AL186)</f>
        <v>0</v>
      </c>
      <c r="AM186" s="29">
        <f>SUM(ENERO:DICIEMBRE!AM186)</f>
        <v>2</v>
      </c>
      <c r="AN186" s="29">
        <f>SUM(ENERO:DICIEMBRE!AN186)</f>
        <v>0</v>
      </c>
      <c r="AO186" s="29">
        <f>SUM(ENERO:DICIEMBRE!AO186)</f>
        <v>0</v>
      </c>
      <c r="AP186" s="29">
        <f>SUM(ENERO:DICIEMBRE!AP186)</f>
        <v>0</v>
      </c>
      <c r="AQ186" s="29">
        <f>SUM(ENERO:DICIEMBRE!AQ186)</f>
        <v>0</v>
      </c>
      <c r="AR186" s="29">
        <f>SUM(ENERO:DICIEMBRE!AR186)</f>
        <v>0</v>
      </c>
      <c r="AS186" s="29">
        <f>SUM(ENERO:DICIEMBRE!AS186)</f>
        <v>44</v>
      </c>
      <c r="AT186" s="29">
        <f>SUM(ENERO:DICIEMBRE!AT186)</f>
        <v>1</v>
      </c>
      <c r="AU186" s="29">
        <f>SUM(ENERO:DICIEMBRE!AU186)</f>
        <v>1</v>
      </c>
      <c r="AV186" s="29">
        <f>SUM(ENERO:DICIEMBRE!AV186)</f>
        <v>6</v>
      </c>
      <c r="AW186" s="29">
        <f>SUM(ENERO:DICIEMBRE!AW186)</f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x14ac:dyDescent="0.2">
      <c r="A187" s="2956" t="s">
        <v>190</v>
      </c>
      <c r="B187" s="2957"/>
      <c r="C187" s="311"/>
      <c r="D187" s="312"/>
      <c r="E187" s="312"/>
      <c r="F187" s="29">
        <f>SUM(ENERO:DICIEMBRE!F187)</f>
        <v>0</v>
      </c>
      <c r="G187" s="29">
        <f>SUM(ENERO:DICIEMBRE!G187)</f>
        <v>0</v>
      </c>
      <c r="H187" s="29">
        <f>SUM(ENERO:DICIEMBRE!H187)</f>
        <v>0</v>
      </c>
      <c r="I187" s="29">
        <f>SUM(ENERO:DICIEMBRE!I187)</f>
        <v>0</v>
      </c>
      <c r="J187" s="29">
        <f>SUM(ENERO:DICIEMBRE!J187)</f>
        <v>0</v>
      </c>
      <c r="K187" s="29">
        <f>SUM(ENERO:DICIEMBRE!K187)</f>
        <v>0</v>
      </c>
      <c r="L187" s="29">
        <f>SUM(ENERO:DICIEMBRE!L187)</f>
        <v>0</v>
      </c>
      <c r="M187" s="29">
        <f>SUM(ENERO:DICIEMBRE!M187)</f>
        <v>0</v>
      </c>
      <c r="N187" s="29">
        <f>SUM(ENERO:DICIEMBRE!N187)</f>
        <v>0</v>
      </c>
      <c r="O187" s="29">
        <f>SUM(ENERO:DICIEMBRE!O187)</f>
        <v>0</v>
      </c>
      <c r="P187" s="29">
        <f>SUM(ENERO:DICIEMBRE!P187)</f>
        <v>0</v>
      </c>
      <c r="Q187" s="29">
        <f>SUM(ENERO:DICIEMBRE!Q187)</f>
        <v>0</v>
      </c>
      <c r="R187" s="29">
        <f>SUM(ENERO:DICIEMBRE!R187)</f>
        <v>0</v>
      </c>
      <c r="S187" s="29">
        <f>SUM(ENERO:DICIEMBRE!S187)</f>
        <v>0</v>
      </c>
      <c r="T187" s="29">
        <f>SUM(ENERO:DICIEMBRE!T187)</f>
        <v>0</v>
      </c>
      <c r="U187" s="29">
        <f>SUM(ENERO:DICIEMBRE!U187)</f>
        <v>0</v>
      </c>
      <c r="V187" s="29">
        <f>SUM(ENERO:DICIEMBRE!V187)</f>
        <v>0</v>
      </c>
      <c r="W187" s="29">
        <f>SUM(ENERO:DICIEMBRE!W187)</f>
        <v>0</v>
      </c>
      <c r="X187" s="29">
        <f>SUM(ENERO:DICIEMBRE!X187)</f>
        <v>0</v>
      </c>
      <c r="Y187" s="29">
        <f>SUM(ENERO:DICIEMBRE!Y187)</f>
        <v>0</v>
      </c>
      <c r="Z187" s="29">
        <f>SUM(ENERO:DICIEMBRE!Z187)</f>
        <v>0</v>
      </c>
      <c r="AA187" s="29">
        <f>SUM(ENERO:DICIEMBRE!AA187)</f>
        <v>0</v>
      </c>
      <c r="AB187" s="29">
        <f>SUM(ENERO:DICIEMBRE!AB187)</f>
        <v>0</v>
      </c>
      <c r="AC187" s="29">
        <f>SUM(ENERO:DICIEMBRE!AC187)</f>
        <v>0</v>
      </c>
      <c r="AD187" s="29">
        <f>SUM(ENERO:DICIEMBRE!AD187)</f>
        <v>0</v>
      </c>
      <c r="AE187" s="29">
        <f>SUM(ENERO:DICIEMBRE!AE187)</f>
        <v>0</v>
      </c>
      <c r="AF187" s="29">
        <f>SUM(ENERO:DICIEMBRE!AF187)</f>
        <v>0</v>
      </c>
      <c r="AG187" s="29">
        <f>SUM(ENERO:DICIEMBRE!AG187)</f>
        <v>0</v>
      </c>
      <c r="AH187" s="29">
        <f>SUM(ENERO:DICIEMBRE!AH187)</f>
        <v>0</v>
      </c>
      <c r="AI187" s="29">
        <f>SUM(ENERO:DICIEMBRE!AI187)</f>
        <v>0</v>
      </c>
      <c r="AJ187" s="29">
        <f>SUM(ENERO:DICIEMBRE!AJ187)</f>
        <v>0</v>
      </c>
      <c r="AK187" s="29">
        <f>SUM(ENERO:DICIEMBRE!AK187)</f>
        <v>0</v>
      </c>
      <c r="AL187" s="29">
        <f>SUM(ENERO:DICIEMBRE!AL187)</f>
        <v>0</v>
      </c>
      <c r="AM187" s="29">
        <f>SUM(ENERO:DICIEMBRE!AM187)</f>
        <v>0</v>
      </c>
      <c r="AN187" s="29">
        <f>SUM(ENERO:DICIEMBRE!AN187)</f>
        <v>0</v>
      </c>
      <c r="AO187" s="29">
        <f>SUM(ENERO:DICIEMBRE!AO187)</f>
        <v>0</v>
      </c>
      <c r="AP187" s="29">
        <f>SUM(ENERO:DICIEMBRE!AP187)</f>
        <v>0</v>
      </c>
      <c r="AQ187" s="29">
        <f>SUM(ENERO:DICIEMBRE!AQ187)</f>
        <v>0</v>
      </c>
      <c r="AR187" s="29">
        <f>SUM(ENERO:DICIEMBRE!AR187)</f>
        <v>0</v>
      </c>
      <c r="AS187" s="29">
        <f>SUM(ENERO:DICIEMBRE!AS187)</f>
        <v>0</v>
      </c>
      <c r="AT187" s="29">
        <f>SUM(ENERO:DICIEMBRE!AT187)</f>
        <v>0</v>
      </c>
      <c r="AU187" s="29">
        <f>SUM(ENERO:DICIEMBRE!AU187)</f>
        <v>0</v>
      </c>
      <c r="AV187" s="29">
        <f>SUM(ENERO:DICIEMBRE!AV187)</f>
        <v>0</v>
      </c>
      <c r="AW187" s="29">
        <f>SUM(ENERO:DICIEMBRE!AW187)</f>
        <v>0</v>
      </c>
    </row>
    <row r="188" spans="1:89" x14ac:dyDescent="0.25">
      <c r="A188" s="2859" t="s">
        <v>191</v>
      </c>
      <c r="B188" s="313" t="s">
        <v>192</v>
      </c>
      <c r="C188" s="314">
        <f>SUM(D188+E188)</f>
        <v>28</v>
      </c>
      <c r="D188" s="315">
        <f t="shared" ref="D188:E196" si="106">SUM(F188+H188+J188+L188+N188+P188+R188+T188+V188+X188+Z188+AB188+AD188+AF188+AH188+AJ188+AL188)</f>
        <v>9</v>
      </c>
      <c r="E188" s="313">
        <f t="shared" si="106"/>
        <v>19</v>
      </c>
      <c r="F188" s="29">
        <f>SUM(ENERO:DICIEMBRE!F188)</f>
        <v>0</v>
      </c>
      <c r="G188" s="29">
        <f>SUM(ENERO:DICIEMBRE!G188)</f>
        <v>0</v>
      </c>
      <c r="H188" s="29">
        <f>SUM(ENERO:DICIEMBRE!H188)</f>
        <v>1</v>
      </c>
      <c r="I188" s="29">
        <f>SUM(ENERO:DICIEMBRE!I188)</f>
        <v>1</v>
      </c>
      <c r="J188" s="29">
        <f>SUM(ENERO:DICIEMBRE!J188)</f>
        <v>6</v>
      </c>
      <c r="K188" s="29">
        <f>SUM(ENERO:DICIEMBRE!K188)</f>
        <v>12</v>
      </c>
      <c r="L188" s="29">
        <f>SUM(ENERO:DICIEMBRE!L188)</f>
        <v>2</v>
      </c>
      <c r="M188" s="29">
        <f>SUM(ENERO:DICIEMBRE!M188)</f>
        <v>6</v>
      </c>
      <c r="N188" s="29">
        <f>SUM(ENERO:DICIEMBRE!N188)</f>
        <v>0</v>
      </c>
      <c r="O188" s="29">
        <f>SUM(ENERO:DICIEMBRE!O188)</f>
        <v>0</v>
      </c>
      <c r="P188" s="29">
        <f>SUM(ENERO:DICIEMBRE!P188)</f>
        <v>0</v>
      </c>
      <c r="Q188" s="29">
        <f>SUM(ENERO:DICIEMBRE!Q188)</f>
        <v>0</v>
      </c>
      <c r="R188" s="29">
        <f>SUM(ENERO:DICIEMBRE!R188)</f>
        <v>0</v>
      </c>
      <c r="S188" s="29">
        <f>SUM(ENERO:DICIEMBRE!S188)</f>
        <v>0</v>
      </c>
      <c r="T188" s="29">
        <f>SUM(ENERO:DICIEMBRE!T188)</f>
        <v>0</v>
      </c>
      <c r="U188" s="29">
        <f>SUM(ENERO:DICIEMBRE!U188)</f>
        <v>0</v>
      </c>
      <c r="V188" s="29">
        <f>SUM(ENERO:DICIEMBRE!V188)</f>
        <v>0</v>
      </c>
      <c r="W188" s="29">
        <f>SUM(ENERO:DICIEMBRE!W188)</f>
        <v>0</v>
      </c>
      <c r="X188" s="29">
        <f>SUM(ENERO:DICIEMBRE!X188)</f>
        <v>0</v>
      </c>
      <c r="Y188" s="29">
        <f>SUM(ENERO:DICIEMBRE!Y188)</f>
        <v>0</v>
      </c>
      <c r="Z188" s="29">
        <f>SUM(ENERO:DICIEMBRE!Z188)</f>
        <v>0</v>
      </c>
      <c r="AA188" s="29">
        <f>SUM(ENERO:DICIEMBRE!AA188)</f>
        <v>0</v>
      </c>
      <c r="AB188" s="29">
        <f>SUM(ENERO:DICIEMBRE!AB188)</f>
        <v>0</v>
      </c>
      <c r="AC188" s="29">
        <f>SUM(ENERO:DICIEMBRE!AC188)</f>
        <v>0</v>
      </c>
      <c r="AD188" s="29">
        <f>SUM(ENERO:DICIEMBRE!AD188)</f>
        <v>0</v>
      </c>
      <c r="AE188" s="29">
        <f>SUM(ENERO:DICIEMBRE!AE188)</f>
        <v>0</v>
      </c>
      <c r="AF188" s="29">
        <f>SUM(ENERO:DICIEMBRE!AF188)</f>
        <v>0</v>
      </c>
      <c r="AG188" s="29">
        <f>SUM(ENERO:DICIEMBRE!AG188)</f>
        <v>0</v>
      </c>
      <c r="AH188" s="29">
        <f>SUM(ENERO:DICIEMBRE!AH188)</f>
        <v>0</v>
      </c>
      <c r="AI188" s="29">
        <f>SUM(ENERO:DICIEMBRE!AI188)</f>
        <v>0</v>
      </c>
      <c r="AJ188" s="29">
        <f>SUM(ENERO:DICIEMBRE!AJ188)</f>
        <v>0</v>
      </c>
      <c r="AK188" s="29">
        <f>SUM(ENERO:DICIEMBRE!AK188)</f>
        <v>0</v>
      </c>
      <c r="AL188" s="29">
        <f>SUM(ENERO:DICIEMBRE!AL188)</f>
        <v>0</v>
      </c>
      <c r="AM188" s="29">
        <f>SUM(ENERO:DICIEMBRE!AM188)</f>
        <v>0</v>
      </c>
      <c r="AN188" s="29">
        <f>SUM(ENERO:DICIEMBRE!AN188)</f>
        <v>0</v>
      </c>
      <c r="AO188" s="29">
        <f>SUM(ENERO:DICIEMBRE!AO188)</f>
        <v>0</v>
      </c>
      <c r="AP188" s="29">
        <f>SUM(ENERO:DICIEMBRE!AP188)</f>
        <v>0</v>
      </c>
      <c r="AQ188" s="29">
        <f>SUM(ENERO:DICIEMBRE!AQ188)</f>
        <v>0</v>
      </c>
      <c r="AR188" s="29">
        <f>SUM(ENERO:DICIEMBRE!AR188)</f>
        <v>0</v>
      </c>
      <c r="AS188" s="29">
        <f>SUM(ENERO:DICIEMBRE!AS188)</f>
        <v>16</v>
      </c>
      <c r="AT188" s="29">
        <f>SUM(ENERO:DICIEMBRE!AT188)</f>
        <v>0</v>
      </c>
      <c r="AU188" s="29">
        <f>SUM(ENERO:DICIEMBRE!AU188)</f>
        <v>0</v>
      </c>
      <c r="AV188" s="29">
        <f>SUM(ENERO:DICIEMBRE!AV188)</f>
        <v>1</v>
      </c>
      <c r="AW188" s="29">
        <f>SUM(ENERO:DICIEMBRE!AW188)</f>
        <v>0</v>
      </c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2861"/>
      <c r="B189" s="318" t="s">
        <v>193</v>
      </c>
      <c r="C189" s="319">
        <f>SUM(D189+E189)</f>
        <v>0</v>
      </c>
      <c r="D189" s="320">
        <f t="shared" si="106"/>
        <v>0</v>
      </c>
      <c r="E189" s="321">
        <f t="shared" si="106"/>
        <v>0</v>
      </c>
      <c r="F189" s="29">
        <f>SUM(ENERO:DICIEMBRE!F189)</f>
        <v>0</v>
      </c>
      <c r="G189" s="29">
        <f>SUM(ENERO:DICIEMBRE!G189)</f>
        <v>0</v>
      </c>
      <c r="H189" s="29">
        <f>SUM(ENERO:DICIEMBRE!H189)</f>
        <v>0</v>
      </c>
      <c r="I189" s="29">
        <f>SUM(ENERO:DICIEMBRE!I189)</f>
        <v>0</v>
      </c>
      <c r="J189" s="29">
        <f>SUM(ENERO:DICIEMBRE!J189)</f>
        <v>0</v>
      </c>
      <c r="K189" s="29">
        <f>SUM(ENERO:DICIEMBRE!K189)</f>
        <v>0</v>
      </c>
      <c r="L189" s="29">
        <f>SUM(ENERO:DICIEMBRE!L189)</f>
        <v>0</v>
      </c>
      <c r="M189" s="29">
        <f>SUM(ENERO:DICIEMBRE!M189)</f>
        <v>0</v>
      </c>
      <c r="N189" s="29">
        <f>SUM(ENERO:DICIEMBRE!N189)</f>
        <v>0</v>
      </c>
      <c r="O189" s="29">
        <f>SUM(ENERO:DICIEMBRE!O189)</f>
        <v>0</v>
      </c>
      <c r="P189" s="29">
        <f>SUM(ENERO:DICIEMBRE!P189)</f>
        <v>0</v>
      </c>
      <c r="Q189" s="29">
        <f>SUM(ENERO:DICIEMBRE!Q189)</f>
        <v>0</v>
      </c>
      <c r="R189" s="29">
        <f>SUM(ENERO:DICIEMBRE!R189)</f>
        <v>0</v>
      </c>
      <c r="S189" s="29">
        <f>SUM(ENERO:DICIEMBRE!S189)</f>
        <v>0</v>
      </c>
      <c r="T189" s="29">
        <f>SUM(ENERO:DICIEMBRE!T189)</f>
        <v>0</v>
      </c>
      <c r="U189" s="29">
        <f>SUM(ENERO:DICIEMBRE!U189)</f>
        <v>0</v>
      </c>
      <c r="V189" s="29">
        <f>SUM(ENERO:DICIEMBRE!V189)</f>
        <v>0</v>
      </c>
      <c r="W189" s="29">
        <f>SUM(ENERO:DICIEMBRE!W189)</f>
        <v>0</v>
      </c>
      <c r="X189" s="29">
        <f>SUM(ENERO:DICIEMBRE!X189)</f>
        <v>0</v>
      </c>
      <c r="Y189" s="29">
        <f>SUM(ENERO:DICIEMBRE!Y189)</f>
        <v>0</v>
      </c>
      <c r="Z189" s="29">
        <f>SUM(ENERO:DICIEMBRE!Z189)</f>
        <v>0</v>
      </c>
      <c r="AA189" s="29">
        <f>SUM(ENERO:DICIEMBRE!AA189)</f>
        <v>0</v>
      </c>
      <c r="AB189" s="29">
        <f>SUM(ENERO:DICIEMBRE!AB189)</f>
        <v>0</v>
      </c>
      <c r="AC189" s="29">
        <f>SUM(ENERO:DICIEMBRE!AC189)</f>
        <v>0</v>
      </c>
      <c r="AD189" s="29">
        <f>SUM(ENERO:DICIEMBRE!AD189)</f>
        <v>0</v>
      </c>
      <c r="AE189" s="29">
        <f>SUM(ENERO:DICIEMBRE!AE189)</f>
        <v>0</v>
      </c>
      <c r="AF189" s="29">
        <f>SUM(ENERO:DICIEMBRE!AF189)</f>
        <v>0</v>
      </c>
      <c r="AG189" s="29">
        <f>SUM(ENERO:DICIEMBRE!AG189)</f>
        <v>0</v>
      </c>
      <c r="AH189" s="29">
        <f>SUM(ENERO:DICIEMBRE!AH189)</f>
        <v>0</v>
      </c>
      <c r="AI189" s="29">
        <f>SUM(ENERO:DICIEMBRE!AI189)</f>
        <v>0</v>
      </c>
      <c r="AJ189" s="29">
        <f>SUM(ENERO:DICIEMBRE!AJ189)</f>
        <v>0</v>
      </c>
      <c r="AK189" s="29">
        <f>SUM(ENERO:DICIEMBRE!AK189)</f>
        <v>0</v>
      </c>
      <c r="AL189" s="29">
        <f>SUM(ENERO:DICIEMBRE!AL189)</f>
        <v>0</v>
      </c>
      <c r="AM189" s="29">
        <f>SUM(ENERO:DICIEMBRE!AM189)</f>
        <v>0</v>
      </c>
      <c r="AN189" s="29">
        <f>SUM(ENERO:DICIEMBRE!AN189)</f>
        <v>0</v>
      </c>
      <c r="AO189" s="29">
        <f>SUM(ENERO:DICIEMBRE!AO189)</f>
        <v>0</v>
      </c>
      <c r="AP189" s="29">
        <f>SUM(ENERO:DICIEMBRE!AP189)</f>
        <v>0</v>
      </c>
      <c r="AQ189" s="29">
        <f>SUM(ENERO:DICIEMBRE!AQ189)</f>
        <v>0</v>
      </c>
      <c r="AR189" s="29">
        <f>SUM(ENERO:DICIEMBRE!AR189)</f>
        <v>0</v>
      </c>
      <c r="AS189" s="29">
        <f>SUM(ENERO:DICIEMBRE!AS189)</f>
        <v>0</v>
      </c>
      <c r="AT189" s="29">
        <f>SUM(ENERO:DICIEMBRE!AT189)</f>
        <v>0</v>
      </c>
      <c r="AU189" s="29">
        <f>SUM(ENERO:DICIEMBRE!AU189)</f>
        <v>0</v>
      </c>
      <c r="AV189" s="29">
        <f>SUM(ENERO:DICIEMBRE!AV189)</f>
        <v>0</v>
      </c>
      <c r="AW189" s="29">
        <f>SUM(ENERO:DICIEMBRE!AW189)</f>
        <v>0</v>
      </c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2958" t="s">
        <v>194</v>
      </c>
      <c r="B190" s="2959"/>
      <c r="C190" s="306">
        <f t="shared" ref="C190:C230" si="126">SUM(D190+E190)</f>
        <v>25</v>
      </c>
      <c r="D190" s="307">
        <f t="shared" si="106"/>
        <v>4</v>
      </c>
      <c r="E190" s="324">
        <f t="shared" si="106"/>
        <v>21</v>
      </c>
      <c r="F190" s="29">
        <f>SUM(ENERO:DICIEMBRE!F190)</f>
        <v>0</v>
      </c>
      <c r="G190" s="29">
        <f>SUM(ENERO:DICIEMBRE!G190)</f>
        <v>0</v>
      </c>
      <c r="H190" s="29">
        <f>SUM(ENERO:DICIEMBRE!H190)</f>
        <v>1</v>
      </c>
      <c r="I190" s="29">
        <f>SUM(ENERO:DICIEMBRE!I190)</f>
        <v>0</v>
      </c>
      <c r="J190" s="29">
        <f>SUM(ENERO:DICIEMBRE!J190)</f>
        <v>1</v>
      </c>
      <c r="K190" s="29">
        <f>SUM(ENERO:DICIEMBRE!K190)</f>
        <v>10</v>
      </c>
      <c r="L190" s="29">
        <f>SUM(ENERO:DICIEMBRE!L190)</f>
        <v>2</v>
      </c>
      <c r="M190" s="29">
        <f>SUM(ENERO:DICIEMBRE!M190)</f>
        <v>11</v>
      </c>
      <c r="N190" s="29">
        <f>SUM(ENERO:DICIEMBRE!N190)</f>
        <v>0</v>
      </c>
      <c r="O190" s="29">
        <f>SUM(ENERO:DICIEMBRE!O190)</f>
        <v>0</v>
      </c>
      <c r="P190" s="29">
        <f>SUM(ENERO:DICIEMBRE!P190)</f>
        <v>0</v>
      </c>
      <c r="Q190" s="29">
        <f>SUM(ENERO:DICIEMBRE!Q190)</f>
        <v>0</v>
      </c>
      <c r="R190" s="29">
        <f>SUM(ENERO:DICIEMBRE!R190)</f>
        <v>0</v>
      </c>
      <c r="S190" s="29">
        <f>SUM(ENERO:DICIEMBRE!S190)</f>
        <v>0</v>
      </c>
      <c r="T190" s="29">
        <f>SUM(ENERO:DICIEMBRE!T190)</f>
        <v>0</v>
      </c>
      <c r="U190" s="29">
        <f>SUM(ENERO:DICIEMBRE!U190)</f>
        <v>0</v>
      </c>
      <c r="V190" s="29">
        <f>SUM(ENERO:DICIEMBRE!V190)</f>
        <v>0</v>
      </c>
      <c r="W190" s="29">
        <f>SUM(ENERO:DICIEMBRE!W190)</f>
        <v>0</v>
      </c>
      <c r="X190" s="29">
        <f>SUM(ENERO:DICIEMBRE!X190)</f>
        <v>0</v>
      </c>
      <c r="Y190" s="29">
        <f>SUM(ENERO:DICIEMBRE!Y190)</f>
        <v>0</v>
      </c>
      <c r="Z190" s="29">
        <f>SUM(ENERO:DICIEMBRE!Z190)</f>
        <v>0</v>
      </c>
      <c r="AA190" s="29">
        <f>SUM(ENERO:DICIEMBRE!AA190)</f>
        <v>0</v>
      </c>
      <c r="AB190" s="29">
        <f>SUM(ENERO:DICIEMBRE!AB190)</f>
        <v>0</v>
      </c>
      <c r="AC190" s="29">
        <f>SUM(ENERO:DICIEMBRE!AC190)</f>
        <v>0</v>
      </c>
      <c r="AD190" s="29">
        <f>SUM(ENERO:DICIEMBRE!AD190)</f>
        <v>0</v>
      </c>
      <c r="AE190" s="29">
        <f>SUM(ENERO:DICIEMBRE!AE190)</f>
        <v>0</v>
      </c>
      <c r="AF190" s="29">
        <f>SUM(ENERO:DICIEMBRE!AF190)</f>
        <v>0</v>
      </c>
      <c r="AG190" s="29">
        <f>SUM(ENERO:DICIEMBRE!AG190)</f>
        <v>0</v>
      </c>
      <c r="AH190" s="29">
        <f>SUM(ENERO:DICIEMBRE!AH190)</f>
        <v>0</v>
      </c>
      <c r="AI190" s="29">
        <f>SUM(ENERO:DICIEMBRE!AI190)</f>
        <v>0</v>
      </c>
      <c r="AJ190" s="29">
        <f>SUM(ENERO:DICIEMBRE!AJ190)</f>
        <v>0</v>
      </c>
      <c r="AK190" s="29">
        <f>SUM(ENERO:DICIEMBRE!AK190)</f>
        <v>0</v>
      </c>
      <c r="AL190" s="29">
        <f>SUM(ENERO:DICIEMBRE!AL190)</f>
        <v>0</v>
      </c>
      <c r="AM190" s="29">
        <f>SUM(ENERO:DICIEMBRE!AM190)</f>
        <v>0</v>
      </c>
      <c r="AN190" s="29">
        <f>SUM(ENERO:DICIEMBRE!AN190)</f>
        <v>0</v>
      </c>
      <c r="AO190" s="29">
        <f>SUM(ENERO:DICIEMBRE!AO190)</f>
        <v>0</v>
      </c>
      <c r="AP190" s="29">
        <f>SUM(ENERO:DICIEMBRE!AP190)</f>
        <v>0</v>
      </c>
      <c r="AQ190" s="29">
        <f>SUM(ENERO:DICIEMBRE!AQ190)</f>
        <v>0</v>
      </c>
      <c r="AR190" s="29">
        <f>SUM(ENERO:DICIEMBRE!AR190)</f>
        <v>0</v>
      </c>
      <c r="AS190" s="29">
        <f>SUM(ENERO:DICIEMBRE!AS190)</f>
        <v>14</v>
      </c>
      <c r="AT190" s="29">
        <f>SUM(ENERO:DICIEMBRE!AT190)</f>
        <v>0</v>
      </c>
      <c r="AU190" s="29">
        <f>SUM(ENERO:DICIEMBRE!AU190)</f>
        <v>0</v>
      </c>
      <c r="AV190" s="29">
        <f>SUM(ENERO:DICIEMBRE!AV190)</f>
        <v>0</v>
      </c>
      <c r="AW190" s="29">
        <f>SUM(ENERO:DICIEMBRE!AW190)</f>
        <v>0</v>
      </c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2859" t="s">
        <v>195</v>
      </c>
      <c r="B191" s="313" t="s">
        <v>196</v>
      </c>
      <c r="C191" s="314">
        <f t="shared" si="126"/>
        <v>25</v>
      </c>
      <c r="D191" s="315">
        <f>SUM(H191+J191+L191+N191+P191+R191+T191+V191+X191+Z191+AB191+AD191+AF191+AH191+AJ191+AL191)</f>
        <v>4</v>
      </c>
      <c r="E191" s="313">
        <f>SUM(I191+K191+M191+O191+Q191+S191+U191+W191+Y191+AA191+AC191+AE191+AG191+AI191+AK191+AM191)</f>
        <v>21</v>
      </c>
      <c r="F191" s="29">
        <f>SUM(ENERO:DICIEMBRE!F191)</f>
        <v>0</v>
      </c>
      <c r="G191" s="29">
        <f>SUM(ENERO:DICIEMBRE!G191)</f>
        <v>0</v>
      </c>
      <c r="H191" s="29">
        <f>SUM(ENERO:DICIEMBRE!H191)</f>
        <v>0</v>
      </c>
      <c r="I191" s="29">
        <f>SUM(ENERO:DICIEMBRE!I191)</f>
        <v>0</v>
      </c>
      <c r="J191" s="29">
        <f>SUM(ENERO:DICIEMBRE!J191)</f>
        <v>1</v>
      </c>
      <c r="K191" s="29">
        <f>SUM(ENERO:DICIEMBRE!K191)</f>
        <v>6</v>
      </c>
      <c r="L191" s="29">
        <f>SUM(ENERO:DICIEMBRE!L191)</f>
        <v>3</v>
      </c>
      <c r="M191" s="29">
        <f>SUM(ENERO:DICIEMBRE!M191)</f>
        <v>15</v>
      </c>
      <c r="N191" s="29">
        <f>SUM(ENERO:DICIEMBRE!N191)</f>
        <v>0</v>
      </c>
      <c r="O191" s="29">
        <f>SUM(ENERO:DICIEMBRE!O191)</f>
        <v>0</v>
      </c>
      <c r="P191" s="29">
        <f>SUM(ENERO:DICIEMBRE!P191)</f>
        <v>0</v>
      </c>
      <c r="Q191" s="29">
        <f>SUM(ENERO:DICIEMBRE!Q191)</f>
        <v>0</v>
      </c>
      <c r="R191" s="29">
        <f>SUM(ENERO:DICIEMBRE!R191)</f>
        <v>0</v>
      </c>
      <c r="S191" s="29">
        <f>SUM(ENERO:DICIEMBRE!S191)</f>
        <v>0</v>
      </c>
      <c r="T191" s="29">
        <f>SUM(ENERO:DICIEMBRE!T191)</f>
        <v>0</v>
      </c>
      <c r="U191" s="29">
        <f>SUM(ENERO:DICIEMBRE!U191)</f>
        <v>0</v>
      </c>
      <c r="V191" s="29">
        <f>SUM(ENERO:DICIEMBRE!V191)</f>
        <v>0</v>
      </c>
      <c r="W191" s="29">
        <f>SUM(ENERO:DICIEMBRE!W191)</f>
        <v>0</v>
      </c>
      <c r="X191" s="29">
        <f>SUM(ENERO:DICIEMBRE!X191)</f>
        <v>0</v>
      </c>
      <c r="Y191" s="29">
        <f>SUM(ENERO:DICIEMBRE!Y191)</f>
        <v>0</v>
      </c>
      <c r="Z191" s="29">
        <f>SUM(ENERO:DICIEMBRE!Z191)</f>
        <v>0</v>
      </c>
      <c r="AA191" s="29">
        <f>SUM(ENERO:DICIEMBRE!AA191)</f>
        <v>0</v>
      </c>
      <c r="AB191" s="29">
        <f>SUM(ENERO:DICIEMBRE!AB191)</f>
        <v>0</v>
      </c>
      <c r="AC191" s="29">
        <f>SUM(ENERO:DICIEMBRE!AC191)</f>
        <v>0</v>
      </c>
      <c r="AD191" s="29">
        <f>SUM(ENERO:DICIEMBRE!AD191)</f>
        <v>0</v>
      </c>
      <c r="AE191" s="29">
        <f>SUM(ENERO:DICIEMBRE!AE191)</f>
        <v>0</v>
      </c>
      <c r="AF191" s="29">
        <f>SUM(ENERO:DICIEMBRE!AF191)</f>
        <v>0</v>
      </c>
      <c r="AG191" s="29">
        <f>SUM(ENERO:DICIEMBRE!AG191)</f>
        <v>0</v>
      </c>
      <c r="AH191" s="29">
        <f>SUM(ENERO:DICIEMBRE!AH191)</f>
        <v>0</v>
      </c>
      <c r="AI191" s="29">
        <f>SUM(ENERO:DICIEMBRE!AI191)</f>
        <v>0</v>
      </c>
      <c r="AJ191" s="29">
        <f>SUM(ENERO:DICIEMBRE!AJ191)</f>
        <v>0</v>
      </c>
      <c r="AK191" s="29">
        <f>SUM(ENERO:DICIEMBRE!AK191)</f>
        <v>0</v>
      </c>
      <c r="AL191" s="29">
        <f>SUM(ENERO:DICIEMBRE!AL191)</f>
        <v>0</v>
      </c>
      <c r="AM191" s="29">
        <f>SUM(ENERO:DICIEMBRE!AM191)</f>
        <v>0</v>
      </c>
      <c r="AN191" s="29">
        <f>SUM(ENERO:DICIEMBRE!AN191)</f>
        <v>0</v>
      </c>
      <c r="AO191" s="29">
        <f>SUM(ENERO:DICIEMBRE!AO191)</f>
        <v>0</v>
      </c>
      <c r="AP191" s="29">
        <f>SUM(ENERO:DICIEMBRE!AP191)</f>
        <v>0</v>
      </c>
      <c r="AQ191" s="29">
        <f>SUM(ENERO:DICIEMBRE!AQ191)</f>
        <v>0</v>
      </c>
      <c r="AR191" s="29">
        <f>SUM(ENERO:DICIEMBRE!AR191)</f>
        <v>0</v>
      </c>
      <c r="AS191" s="29">
        <f>SUM(ENERO:DICIEMBRE!AS191)</f>
        <v>13</v>
      </c>
      <c r="AT191" s="29">
        <f>SUM(ENERO:DICIEMBRE!AT191)</f>
        <v>0</v>
      </c>
      <c r="AU191" s="29">
        <f>SUM(ENERO:DICIEMBRE!AU191)</f>
        <v>0</v>
      </c>
      <c r="AV191" s="29">
        <f>SUM(ENERO:DICIEMBRE!AV191)</f>
        <v>1</v>
      </c>
      <c r="AW191" s="29">
        <f>SUM(ENERO:DICIEMBRE!AW191)</f>
        <v>0</v>
      </c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2861"/>
      <c r="B192" s="318" t="s">
        <v>197</v>
      </c>
      <c r="C192" s="325">
        <f t="shared" si="126"/>
        <v>57</v>
      </c>
      <c r="D192" s="326">
        <f>SUM(H192+J192+L192+N192+P192+R192+T192+V192+X192+Z192+AB192+AD192+AF192+AH192+AJ192+AL192)</f>
        <v>14</v>
      </c>
      <c r="E192" s="308">
        <f>SUM(I192+K192+M192+O192+Q192+S192+U192+W192+Y192+AA192+AC192+AE192+AG192+AI192+AK192+AM192)</f>
        <v>43</v>
      </c>
      <c r="F192" s="29">
        <f>SUM(ENERO:DICIEMBRE!F192)</f>
        <v>0</v>
      </c>
      <c r="G192" s="29">
        <f>SUM(ENERO:DICIEMBRE!G192)</f>
        <v>0</v>
      </c>
      <c r="H192" s="29">
        <f>SUM(ENERO:DICIEMBRE!H192)</f>
        <v>1</v>
      </c>
      <c r="I192" s="29">
        <f>SUM(ENERO:DICIEMBRE!I192)</f>
        <v>1</v>
      </c>
      <c r="J192" s="29">
        <f>SUM(ENERO:DICIEMBRE!J192)</f>
        <v>8</v>
      </c>
      <c r="K192" s="29">
        <f>SUM(ENERO:DICIEMBRE!K192)</f>
        <v>19</v>
      </c>
      <c r="L192" s="29">
        <f>SUM(ENERO:DICIEMBRE!L192)</f>
        <v>5</v>
      </c>
      <c r="M192" s="29">
        <f>SUM(ENERO:DICIEMBRE!M192)</f>
        <v>23</v>
      </c>
      <c r="N192" s="29">
        <f>SUM(ENERO:DICIEMBRE!N192)</f>
        <v>0</v>
      </c>
      <c r="O192" s="29">
        <f>SUM(ENERO:DICIEMBRE!O192)</f>
        <v>0</v>
      </c>
      <c r="P192" s="29">
        <f>SUM(ENERO:DICIEMBRE!P192)</f>
        <v>0</v>
      </c>
      <c r="Q192" s="29">
        <f>SUM(ENERO:DICIEMBRE!Q192)</f>
        <v>0</v>
      </c>
      <c r="R192" s="29">
        <f>SUM(ENERO:DICIEMBRE!R192)</f>
        <v>0</v>
      </c>
      <c r="S192" s="29">
        <f>SUM(ENERO:DICIEMBRE!S192)</f>
        <v>0</v>
      </c>
      <c r="T192" s="29">
        <f>SUM(ENERO:DICIEMBRE!T192)</f>
        <v>0</v>
      </c>
      <c r="U192" s="29">
        <f>SUM(ENERO:DICIEMBRE!U192)</f>
        <v>0</v>
      </c>
      <c r="V192" s="29">
        <f>SUM(ENERO:DICIEMBRE!V192)</f>
        <v>0</v>
      </c>
      <c r="W192" s="29">
        <f>SUM(ENERO:DICIEMBRE!W192)</f>
        <v>0</v>
      </c>
      <c r="X192" s="29">
        <f>SUM(ENERO:DICIEMBRE!X192)</f>
        <v>0</v>
      </c>
      <c r="Y192" s="29">
        <f>SUM(ENERO:DICIEMBRE!Y192)</f>
        <v>0</v>
      </c>
      <c r="Z192" s="29">
        <f>SUM(ENERO:DICIEMBRE!Z192)</f>
        <v>0</v>
      </c>
      <c r="AA192" s="29">
        <f>SUM(ENERO:DICIEMBRE!AA192)</f>
        <v>0</v>
      </c>
      <c r="AB192" s="29">
        <f>SUM(ENERO:DICIEMBRE!AB192)</f>
        <v>0</v>
      </c>
      <c r="AC192" s="29">
        <f>SUM(ENERO:DICIEMBRE!AC192)</f>
        <v>0</v>
      </c>
      <c r="AD192" s="29">
        <f>SUM(ENERO:DICIEMBRE!AD192)</f>
        <v>0</v>
      </c>
      <c r="AE192" s="29">
        <f>SUM(ENERO:DICIEMBRE!AE192)</f>
        <v>0</v>
      </c>
      <c r="AF192" s="29">
        <f>SUM(ENERO:DICIEMBRE!AF192)</f>
        <v>0</v>
      </c>
      <c r="AG192" s="29">
        <f>SUM(ENERO:DICIEMBRE!AG192)</f>
        <v>0</v>
      </c>
      <c r="AH192" s="29">
        <f>SUM(ENERO:DICIEMBRE!AH192)</f>
        <v>0</v>
      </c>
      <c r="AI192" s="29">
        <f>SUM(ENERO:DICIEMBRE!AI192)</f>
        <v>0</v>
      </c>
      <c r="AJ192" s="29">
        <f>SUM(ENERO:DICIEMBRE!AJ192)</f>
        <v>0</v>
      </c>
      <c r="AK192" s="29">
        <f>SUM(ENERO:DICIEMBRE!AK192)</f>
        <v>0</v>
      </c>
      <c r="AL192" s="29">
        <f>SUM(ENERO:DICIEMBRE!AL192)</f>
        <v>0</v>
      </c>
      <c r="AM192" s="29">
        <f>SUM(ENERO:DICIEMBRE!AM192)</f>
        <v>0</v>
      </c>
      <c r="AN192" s="29">
        <f>SUM(ENERO:DICIEMBRE!AN192)</f>
        <v>0</v>
      </c>
      <c r="AO192" s="29">
        <f>SUM(ENERO:DICIEMBRE!AO192)</f>
        <v>0</v>
      </c>
      <c r="AP192" s="29">
        <f>SUM(ENERO:DICIEMBRE!AP192)</f>
        <v>0</v>
      </c>
      <c r="AQ192" s="29">
        <f>SUM(ENERO:DICIEMBRE!AQ192)</f>
        <v>0</v>
      </c>
      <c r="AR192" s="29">
        <f>SUM(ENERO:DICIEMBRE!AR192)</f>
        <v>0</v>
      </c>
      <c r="AS192" s="29">
        <f>SUM(ENERO:DICIEMBRE!AS192)</f>
        <v>16</v>
      </c>
      <c r="AT192" s="29">
        <f>SUM(ENERO:DICIEMBRE!AT192)</f>
        <v>1</v>
      </c>
      <c r="AU192" s="29">
        <f>SUM(ENERO:DICIEMBRE!AU192)</f>
        <v>0</v>
      </c>
      <c r="AV192" s="29">
        <f>SUM(ENERO:DICIEMBRE!AV192)</f>
        <v>2</v>
      </c>
      <c r="AW192" s="29">
        <f>SUM(ENERO:DICIEMBRE!AW192)</f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330" t="s">
        <v>198</v>
      </c>
      <c r="B193" s="331"/>
      <c r="C193" s="332">
        <f t="shared" si="126"/>
        <v>313</v>
      </c>
      <c r="D193" s="333">
        <f t="shared" si="106"/>
        <v>111</v>
      </c>
      <c r="E193" s="51">
        <f t="shared" si="106"/>
        <v>202</v>
      </c>
      <c r="F193" s="29">
        <f>SUM(ENERO:DICIEMBRE!F193)</f>
        <v>0</v>
      </c>
      <c r="G193" s="29">
        <f>SUM(ENERO:DICIEMBRE!G193)</f>
        <v>0</v>
      </c>
      <c r="H193" s="29">
        <f>SUM(ENERO:DICIEMBRE!H193)</f>
        <v>8</v>
      </c>
      <c r="I193" s="29">
        <f>SUM(ENERO:DICIEMBRE!I193)</f>
        <v>4</v>
      </c>
      <c r="J193" s="29">
        <f>SUM(ENERO:DICIEMBRE!J193)</f>
        <v>23</v>
      </c>
      <c r="K193" s="29">
        <f>SUM(ENERO:DICIEMBRE!K193)</f>
        <v>33</v>
      </c>
      <c r="L193" s="29">
        <f>SUM(ENERO:DICIEMBRE!L193)</f>
        <v>22</v>
      </c>
      <c r="M193" s="29">
        <f>SUM(ENERO:DICIEMBRE!M193)</f>
        <v>56</v>
      </c>
      <c r="N193" s="29">
        <f>SUM(ENERO:DICIEMBRE!N193)</f>
        <v>8</v>
      </c>
      <c r="O193" s="29">
        <f>SUM(ENERO:DICIEMBRE!O193)</f>
        <v>16</v>
      </c>
      <c r="P193" s="29">
        <f>SUM(ENERO:DICIEMBRE!P193)</f>
        <v>5</v>
      </c>
      <c r="Q193" s="29">
        <f>SUM(ENERO:DICIEMBRE!Q193)</f>
        <v>11</v>
      </c>
      <c r="R193" s="29">
        <f>SUM(ENERO:DICIEMBRE!R193)</f>
        <v>7</v>
      </c>
      <c r="S193" s="29">
        <f>SUM(ENERO:DICIEMBRE!S193)</f>
        <v>10</v>
      </c>
      <c r="T193" s="29">
        <f>SUM(ENERO:DICIEMBRE!T193)</f>
        <v>11</v>
      </c>
      <c r="U193" s="29">
        <f>SUM(ENERO:DICIEMBRE!U193)</f>
        <v>12</v>
      </c>
      <c r="V193" s="29">
        <f>SUM(ENERO:DICIEMBRE!V193)</f>
        <v>3</v>
      </c>
      <c r="W193" s="29">
        <f>SUM(ENERO:DICIEMBRE!W193)</f>
        <v>10</v>
      </c>
      <c r="X193" s="29">
        <f>SUM(ENERO:DICIEMBRE!X193)</f>
        <v>8</v>
      </c>
      <c r="Y193" s="29">
        <f>SUM(ENERO:DICIEMBRE!Y193)</f>
        <v>14</v>
      </c>
      <c r="Z193" s="29">
        <f>SUM(ENERO:DICIEMBRE!Z193)</f>
        <v>4</v>
      </c>
      <c r="AA193" s="29">
        <f>SUM(ENERO:DICIEMBRE!AA193)</f>
        <v>9</v>
      </c>
      <c r="AB193" s="29">
        <f>SUM(ENERO:DICIEMBRE!AB193)</f>
        <v>7</v>
      </c>
      <c r="AC193" s="29">
        <f>SUM(ENERO:DICIEMBRE!AC193)</f>
        <v>11</v>
      </c>
      <c r="AD193" s="29">
        <f>SUM(ENERO:DICIEMBRE!AD193)</f>
        <v>2</v>
      </c>
      <c r="AE193" s="29">
        <f>SUM(ENERO:DICIEMBRE!AE193)</f>
        <v>11</v>
      </c>
      <c r="AF193" s="29">
        <f>SUM(ENERO:DICIEMBRE!AF193)</f>
        <v>2</v>
      </c>
      <c r="AG193" s="29">
        <f>SUM(ENERO:DICIEMBRE!AG193)</f>
        <v>1</v>
      </c>
      <c r="AH193" s="29">
        <f>SUM(ENERO:DICIEMBRE!AH193)</f>
        <v>1</v>
      </c>
      <c r="AI193" s="29">
        <f>SUM(ENERO:DICIEMBRE!AI193)</f>
        <v>1</v>
      </c>
      <c r="AJ193" s="29">
        <f>SUM(ENERO:DICIEMBRE!AJ193)</f>
        <v>0</v>
      </c>
      <c r="AK193" s="29">
        <f>SUM(ENERO:DICIEMBRE!AK193)</f>
        <v>1</v>
      </c>
      <c r="AL193" s="29">
        <f>SUM(ENERO:DICIEMBRE!AL193)</f>
        <v>0</v>
      </c>
      <c r="AM193" s="29">
        <f>SUM(ENERO:DICIEMBRE!AM193)</f>
        <v>2</v>
      </c>
      <c r="AN193" s="29">
        <f>SUM(ENERO:DICIEMBRE!AN193)</f>
        <v>0</v>
      </c>
      <c r="AO193" s="29">
        <f>SUM(ENERO:DICIEMBRE!AO193)</f>
        <v>0</v>
      </c>
      <c r="AP193" s="29">
        <f>SUM(ENERO:DICIEMBRE!AP193)</f>
        <v>0</v>
      </c>
      <c r="AQ193" s="29">
        <f>SUM(ENERO:DICIEMBRE!AQ193)</f>
        <v>0</v>
      </c>
      <c r="AR193" s="29">
        <f>SUM(ENERO:DICIEMBRE!AR193)</f>
        <v>0</v>
      </c>
      <c r="AS193" s="29">
        <f>SUM(ENERO:DICIEMBRE!AS193)</f>
        <v>44</v>
      </c>
      <c r="AT193" s="29">
        <f>SUM(ENERO:DICIEMBRE!AT193)</f>
        <v>1</v>
      </c>
      <c r="AU193" s="29">
        <f>SUM(ENERO:DICIEMBRE!AU193)</f>
        <v>1</v>
      </c>
      <c r="AV193" s="29">
        <f>SUM(ENERO:DICIEMBRE!AV193)</f>
        <v>6</v>
      </c>
      <c r="AW193" s="29">
        <f>SUM(ENERO:DICIEMBRE!AW193)</f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x14ac:dyDescent="0.25">
      <c r="A194" s="2859" t="s">
        <v>199</v>
      </c>
      <c r="B194" s="334" t="s">
        <v>200</v>
      </c>
      <c r="C194" s="335">
        <f t="shared" si="126"/>
        <v>2</v>
      </c>
      <c r="D194" s="336">
        <f t="shared" si="106"/>
        <v>0</v>
      </c>
      <c r="E194" s="334">
        <f t="shared" si="106"/>
        <v>2</v>
      </c>
      <c r="F194" s="29">
        <f>SUM(ENERO:DICIEMBRE!F194)</f>
        <v>0</v>
      </c>
      <c r="G194" s="29">
        <f>SUM(ENERO:DICIEMBRE!G194)</f>
        <v>0</v>
      </c>
      <c r="H194" s="29">
        <f>SUM(ENERO:DICIEMBRE!H194)</f>
        <v>0</v>
      </c>
      <c r="I194" s="29">
        <f>SUM(ENERO:DICIEMBRE!I194)</f>
        <v>0</v>
      </c>
      <c r="J194" s="29">
        <f>SUM(ENERO:DICIEMBRE!J194)</f>
        <v>0</v>
      </c>
      <c r="K194" s="29">
        <f>SUM(ENERO:DICIEMBRE!K194)</f>
        <v>0</v>
      </c>
      <c r="L194" s="29">
        <f>SUM(ENERO:DICIEMBRE!L194)</f>
        <v>0</v>
      </c>
      <c r="M194" s="29">
        <f>SUM(ENERO:DICIEMBRE!M194)</f>
        <v>0</v>
      </c>
      <c r="N194" s="29">
        <f>SUM(ENERO:DICIEMBRE!N194)</f>
        <v>0</v>
      </c>
      <c r="O194" s="29">
        <f>SUM(ENERO:DICIEMBRE!O194)</f>
        <v>0</v>
      </c>
      <c r="P194" s="29">
        <f>SUM(ENERO:DICIEMBRE!P194)</f>
        <v>0</v>
      </c>
      <c r="Q194" s="29">
        <f>SUM(ENERO:DICIEMBRE!Q194)</f>
        <v>0</v>
      </c>
      <c r="R194" s="29">
        <f>SUM(ENERO:DICIEMBRE!R194)</f>
        <v>0</v>
      </c>
      <c r="S194" s="29">
        <f>SUM(ENERO:DICIEMBRE!S194)</f>
        <v>0</v>
      </c>
      <c r="T194" s="29">
        <f>SUM(ENERO:DICIEMBRE!T194)</f>
        <v>0</v>
      </c>
      <c r="U194" s="29">
        <f>SUM(ENERO:DICIEMBRE!U194)</f>
        <v>0</v>
      </c>
      <c r="V194" s="29">
        <f>SUM(ENERO:DICIEMBRE!V194)</f>
        <v>0</v>
      </c>
      <c r="W194" s="29">
        <f>SUM(ENERO:DICIEMBRE!W194)</f>
        <v>0</v>
      </c>
      <c r="X194" s="29">
        <f>SUM(ENERO:DICIEMBRE!X194)</f>
        <v>0</v>
      </c>
      <c r="Y194" s="29">
        <f>SUM(ENERO:DICIEMBRE!Y194)</f>
        <v>0</v>
      </c>
      <c r="Z194" s="29">
        <f>SUM(ENERO:DICIEMBRE!Z194)</f>
        <v>0</v>
      </c>
      <c r="AA194" s="29">
        <f>SUM(ENERO:DICIEMBRE!AA194)</f>
        <v>0</v>
      </c>
      <c r="AB194" s="29">
        <f>SUM(ENERO:DICIEMBRE!AB194)</f>
        <v>0</v>
      </c>
      <c r="AC194" s="29">
        <f>SUM(ENERO:DICIEMBRE!AC194)</f>
        <v>0</v>
      </c>
      <c r="AD194" s="29">
        <f>SUM(ENERO:DICIEMBRE!AD194)</f>
        <v>0</v>
      </c>
      <c r="AE194" s="29">
        <f>SUM(ENERO:DICIEMBRE!AE194)</f>
        <v>1</v>
      </c>
      <c r="AF194" s="29">
        <f>SUM(ENERO:DICIEMBRE!AF194)</f>
        <v>0</v>
      </c>
      <c r="AG194" s="29">
        <f>SUM(ENERO:DICIEMBRE!AG194)</f>
        <v>0</v>
      </c>
      <c r="AH194" s="29">
        <f>SUM(ENERO:DICIEMBRE!AH194)</f>
        <v>0</v>
      </c>
      <c r="AI194" s="29">
        <f>SUM(ENERO:DICIEMBRE!AI194)</f>
        <v>1</v>
      </c>
      <c r="AJ194" s="29">
        <f>SUM(ENERO:DICIEMBRE!AJ194)</f>
        <v>0</v>
      </c>
      <c r="AK194" s="29">
        <f>SUM(ENERO:DICIEMBRE!AK194)</f>
        <v>0</v>
      </c>
      <c r="AL194" s="29">
        <f>SUM(ENERO:DICIEMBRE!AL194)</f>
        <v>0</v>
      </c>
      <c r="AM194" s="29">
        <f>SUM(ENERO:DICIEMBRE!AM194)</f>
        <v>0</v>
      </c>
      <c r="AN194" s="29">
        <f>SUM(ENERO:DICIEMBRE!AN194)</f>
        <v>0</v>
      </c>
      <c r="AO194" s="29">
        <f>SUM(ENERO:DICIEMBRE!AO194)</f>
        <v>0</v>
      </c>
      <c r="AP194" s="29">
        <f>SUM(ENERO:DICIEMBRE!AP194)</f>
        <v>0</v>
      </c>
      <c r="AQ194" s="29">
        <f>SUM(ENERO:DICIEMBRE!AQ194)</f>
        <v>0</v>
      </c>
      <c r="AR194" s="29">
        <f>SUM(ENERO:DICIEMBRE!AR194)</f>
        <v>0</v>
      </c>
      <c r="AS194" s="29">
        <f>SUM(ENERO:DICIEMBRE!AS194)</f>
        <v>0</v>
      </c>
      <c r="AT194" s="29">
        <f>SUM(ENERO:DICIEMBRE!AT194)</f>
        <v>0</v>
      </c>
      <c r="AU194" s="29">
        <f>SUM(ENERO:DICIEMBRE!AU194)</f>
        <v>0</v>
      </c>
      <c r="AV194" s="29">
        <f>SUM(ENERO:DICIEMBRE!AV194)</f>
        <v>0</v>
      </c>
      <c r="AW194" s="29">
        <f>SUM(ENERO:DICIEMBRE!AW194)</f>
        <v>0</v>
      </c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2860"/>
      <c r="B195" s="339" t="s">
        <v>201</v>
      </c>
      <c r="C195" s="340">
        <f t="shared" si="126"/>
        <v>25</v>
      </c>
      <c r="D195" s="341">
        <f t="shared" si="106"/>
        <v>6</v>
      </c>
      <c r="E195" s="339">
        <f t="shared" si="106"/>
        <v>19</v>
      </c>
      <c r="F195" s="29">
        <f>SUM(ENERO:DICIEMBRE!F195)</f>
        <v>0</v>
      </c>
      <c r="G195" s="29">
        <f>SUM(ENERO:DICIEMBRE!G195)</f>
        <v>0</v>
      </c>
      <c r="H195" s="29">
        <f>SUM(ENERO:DICIEMBRE!H195)</f>
        <v>0</v>
      </c>
      <c r="I195" s="29">
        <f>SUM(ENERO:DICIEMBRE!I195)</f>
        <v>0</v>
      </c>
      <c r="J195" s="29">
        <f>SUM(ENERO:DICIEMBRE!J195)</f>
        <v>0</v>
      </c>
      <c r="K195" s="29">
        <f>SUM(ENERO:DICIEMBRE!K195)</f>
        <v>2</v>
      </c>
      <c r="L195" s="29">
        <f>SUM(ENERO:DICIEMBRE!L195)</f>
        <v>2</v>
      </c>
      <c r="M195" s="29">
        <f>SUM(ENERO:DICIEMBRE!M195)</f>
        <v>4</v>
      </c>
      <c r="N195" s="29">
        <f>SUM(ENERO:DICIEMBRE!N195)</f>
        <v>0</v>
      </c>
      <c r="O195" s="29">
        <f>SUM(ENERO:DICIEMBRE!O195)</f>
        <v>2</v>
      </c>
      <c r="P195" s="29">
        <f>SUM(ENERO:DICIEMBRE!P195)</f>
        <v>1</v>
      </c>
      <c r="Q195" s="29">
        <f>SUM(ENERO:DICIEMBRE!Q195)</f>
        <v>1</v>
      </c>
      <c r="R195" s="29">
        <f>SUM(ENERO:DICIEMBRE!R195)</f>
        <v>2</v>
      </c>
      <c r="S195" s="29">
        <f>SUM(ENERO:DICIEMBRE!S195)</f>
        <v>1</v>
      </c>
      <c r="T195" s="29">
        <f>SUM(ENERO:DICIEMBRE!T195)</f>
        <v>0</v>
      </c>
      <c r="U195" s="29">
        <f>SUM(ENERO:DICIEMBRE!U195)</f>
        <v>0</v>
      </c>
      <c r="V195" s="29">
        <f>SUM(ENERO:DICIEMBRE!V195)</f>
        <v>1</v>
      </c>
      <c r="W195" s="29">
        <f>SUM(ENERO:DICIEMBRE!W195)</f>
        <v>2</v>
      </c>
      <c r="X195" s="29">
        <f>SUM(ENERO:DICIEMBRE!X195)</f>
        <v>0</v>
      </c>
      <c r="Y195" s="29">
        <f>SUM(ENERO:DICIEMBRE!Y195)</f>
        <v>1</v>
      </c>
      <c r="Z195" s="29">
        <f>SUM(ENERO:DICIEMBRE!Z195)</f>
        <v>0</v>
      </c>
      <c r="AA195" s="29">
        <f>SUM(ENERO:DICIEMBRE!AA195)</f>
        <v>1</v>
      </c>
      <c r="AB195" s="29">
        <f>SUM(ENERO:DICIEMBRE!AB195)</f>
        <v>0</v>
      </c>
      <c r="AC195" s="29">
        <f>SUM(ENERO:DICIEMBRE!AC195)</f>
        <v>3</v>
      </c>
      <c r="AD195" s="29">
        <f>SUM(ENERO:DICIEMBRE!AD195)</f>
        <v>0</v>
      </c>
      <c r="AE195" s="29">
        <f>SUM(ENERO:DICIEMBRE!AE195)</f>
        <v>2</v>
      </c>
      <c r="AF195" s="29">
        <f>SUM(ENERO:DICIEMBRE!AF195)</f>
        <v>0</v>
      </c>
      <c r="AG195" s="29">
        <f>SUM(ENERO:DICIEMBRE!AG195)</f>
        <v>0</v>
      </c>
      <c r="AH195" s="29">
        <f>SUM(ENERO:DICIEMBRE!AH195)</f>
        <v>0</v>
      </c>
      <c r="AI195" s="29">
        <f>SUM(ENERO:DICIEMBRE!AI195)</f>
        <v>0</v>
      </c>
      <c r="AJ195" s="29">
        <f>SUM(ENERO:DICIEMBRE!AJ195)</f>
        <v>0</v>
      </c>
      <c r="AK195" s="29">
        <f>SUM(ENERO:DICIEMBRE!AK195)</f>
        <v>0</v>
      </c>
      <c r="AL195" s="29">
        <f>SUM(ENERO:DICIEMBRE!AL195)</f>
        <v>0</v>
      </c>
      <c r="AM195" s="29">
        <f>SUM(ENERO:DICIEMBRE!AM195)</f>
        <v>0</v>
      </c>
      <c r="AN195" s="29">
        <f>SUM(ENERO:DICIEMBRE!AN195)</f>
        <v>0</v>
      </c>
      <c r="AO195" s="29">
        <f>SUM(ENERO:DICIEMBRE!AO195)</f>
        <v>0</v>
      </c>
      <c r="AP195" s="29">
        <f>SUM(ENERO:DICIEMBRE!AP195)</f>
        <v>0</v>
      </c>
      <c r="AQ195" s="29">
        <f>SUM(ENERO:DICIEMBRE!AQ195)</f>
        <v>0</v>
      </c>
      <c r="AR195" s="29">
        <f>SUM(ENERO:DICIEMBRE!AR195)</f>
        <v>0</v>
      </c>
      <c r="AS195" s="29">
        <f>SUM(ENERO:DICIEMBRE!AS195)</f>
        <v>1</v>
      </c>
      <c r="AT195" s="29">
        <f>SUM(ENERO:DICIEMBRE!AT195)</f>
        <v>0</v>
      </c>
      <c r="AU195" s="29">
        <f>SUM(ENERO:DICIEMBRE!AU195)</f>
        <v>0</v>
      </c>
      <c r="AV195" s="29">
        <f>SUM(ENERO:DICIEMBRE!AV195)</f>
        <v>1</v>
      </c>
      <c r="AW195" s="29">
        <f>SUM(ENERO:DICIEMBRE!AW195)</f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2860"/>
      <c r="B196" s="339" t="s">
        <v>202</v>
      </c>
      <c r="C196" s="340">
        <f t="shared" si="126"/>
        <v>46</v>
      </c>
      <c r="D196" s="343">
        <f t="shared" si="106"/>
        <v>16</v>
      </c>
      <c r="E196" s="339">
        <f t="shared" si="106"/>
        <v>30</v>
      </c>
      <c r="F196" s="29">
        <f>SUM(ENERO:DICIEMBRE!F196)</f>
        <v>0</v>
      </c>
      <c r="G196" s="29">
        <f>SUM(ENERO:DICIEMBRE!G196)</f>
        <v>0</v>
      </c>
      <c r="H196" s="29">
        <f>SUM(ENERO:DICIEMBRE!H196)</f>
        <v>0</v>
      </c>
      <c r="I196" s="29">
        <f>SUM(ENERO:DICIEMBRE!I196)</f>
        <v>0</v>
      </c>
      <c r="J196" s="29">
        <f>SUM(ENERO:DICIEMBRE!J196)</f>
        <v>1</v>
      </c>
      <c r="K196" s="29">
        <f>SUM(ENERO:DICIEMBRE!K196)</f>
        <v>2</v>
      </c>
      <c r="L196" s="29">
        <f>SUM(ENERO:DICIEMBRE!L196)</f>
        <v>2</v>
      </c>
      <c r="M196" s="29">
        <f>SUM(ENERO:DICIEMBRE!M196)</f>
        <v>6</v>
      </c>
      <c r="N196" s="29">
        <f>SUM(ENERO:DICIEMBRE!N196)</f>
        <v>0</v>
      </c>
      <c r="O196" s="29">
        <f>SUM(ENERO:DICIEMBRE!O196)</f>
        <v>2</v>
      </c>
      <c r="P196" s="29">
        <f>SUM(ENERO:DICIEMBRE!P196)</f>
        <v>1</v>
      </c>
      <c r="Q196" s="29">
        <f>SUM(ENERO:DICIEMBRE!Q196)</f>
        <v>3</v>
      </c>
      <c r="R196" s="29">
        <f>SUM(ENERO:DICIEMBRE!R196)</f>
        <v>1</v>
      </c>
      <c r="S196" s="29">
        <f>SUM(ENERO:DICIEMBRE!S196)</f>
        <v>1</v>
      </c>
      <c r="T196" s="29">
        <f>SUM(ENERO:DICIEMBRE!T196)</f>
        <v>3</v>
      </c>
      <c r="U196" s="29">
        <f>SUM(ENERO:DICIEMBRE!U196)</f>
        <v>2</v>
      </c>
      <c r="V196" s="29">
        <f>SUM(ENERO:DICIEMBRE!V196)</f>
        <v>0</v>
      </c>
      <c r="W196" s="29">
        <f>SUM(ENERO:DICIEMBRE!W196)</f>
        <v>2</v>
      </c>
      <c r="X196" s="29">
        <f>SUM(ENERO:DICIEMBRE!X196)</f>
        <v>4</v>
      </c>
      <c r="Y196" s="29">
        <f>SUM(ENERO:DICIEMBRE!Y196)</f>
        <v>6</v>
      </c>
      <c r="Z196" s="29">
        <f>SUM(ENERO:DICIEMBRE!Z196)</f>
        <v>0</v>
      </c>
      <c r="AA196" s="29">
        <f>SUM(ENERO:DICIEMBRE!AA196)</f>
        <v>0</v>
      </c>
      <c r="AB196" s="29">
        <f>SUM(ENERO:DICIEMBRE!AB196)</f>
        <v>1</v>
      </c>
      <c r="AC196" s="29">
        <f>SUM(ENERO:DICIEMBRE!AC196)</f>
        <v>5</v>
      </c>
      <c r="AD196" s="29">
        <f>SUM(ENERO:DICIEMBRE!AD196)</f>
        <v>2</v>
      </c>
      <c r="AE196" s="29">
        <f>SUM(ENERO:DICIEMBRE!AE196)</f>
        <v>1</v>
      </c>
      <c r="AF196" s="29">
        <f>SUM(ENERO:DICIEMBRE!AF196)</f>
        <v>1</v>
      </c>
      <c r="AG196" s="29">
        <f>SUM(ENERO:DICIEMBRE!AG196)</f>
        <v>0</v>
      </c>
      <c r="AH196" s="29">
        <f>SUM(ENERO:DICIEMBRE!AH196)</f>
        <v>0</v>
      </c>
      <c r="AI196" s="29">
        <f>SUM(ENERO:DICIEMBRE!AI196)</f>
        <v>0</v>
      </c>
      <c r="AJ196" s="29">
        <f>SUM(ENERO:DICIEMBRE!AJ196)</f>
        <v>0</v>
      </c>
      <c r="AK196" s="29">
        <f>SUM(ENERO:DICIEMBRE!AK196)</f>
        <v>0</v>
      </c>
      <c r="AL196" s="29">
        <f>SUM(ENERO:DICIEMBRE!AL196)</f>
        <v>0</v>
      </c>
      <c r="AM196" s="29">
        <f>SUM(ENERO:DICIEMBRE!AM196)</f>
        <v>0</v>
      </c>
      <c r="AN196" s="29">
        <f>SUM(ENERO:DICIEMBRE!AN196)</f>
        <v>0</v>
      </c>
      <c r="AO196" s="29">
        <f>SUM(ENERO:DICIEMBRE!AO196)</f>
        <v>0</v>
      </c>
      <c r="AP196" s="29">
        <f>SUM(ENERO:DICIEMBRE!AP196)</f>
        <v>0</v>
      </c>
      <c r="AQ196" s="29">
        <f>SUM(ENERO:DICIEMBRE!AQ196)</f>
        <v>0</v>
      </c>
      <c r="AR196" s="29">
        <f>SUM(ENERO:DICIEMBRE!AR196)</f>
        <v>0</v>
      </c>
      <c r="AS196" s="29">
        <f>SUM(ENERO:DICIEMBRE!AS196)</f>
        <v>2</v>
      </c>
      <c r="AT196" s="29">
        <f>SUM(ENERO:DICIEMBRE!AT196)</f>
        <v>0</v>
      </c>
      <c r="AU196" s="29">
        <f>SUM(ENERO:DICIEMBRE!AU196)</f>
        <v>1</v>
      </c>
      <c r="AV196" s="29">
        <f>SUM(ENERO:DICIEMBRE!AV196)</f>
        <v>0</v>
      </c>
      <c r="AW196" s="29">
        <f>SUM(ENERO:DICIEMBRE!AW196)</f>
        <v>0</v>
      </c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2860"/>
      <c r="B197" s="344" t="s">
        <v>203</v>
      </c>
      <c r="C197" s="340">
        <f t="shared" si="126"/>
        <v>0</v>
      </c>
      <c r="D197" s="345"/>
      <c r="E197" s="339">
        <f>SUM(K197+M197+O197+Q197+S197+U197+W197+Y197+AA197+AC197+AE197+AG197+AI197+AK197+AM197)</f>
        <v>0</v>
      </c>
      <c r="F197" s="29">
        <f>SUM(ENERO:DICIEMBRE!F197)</f>
        <v>0</v>
      </c>
      <c r="G197" s="29">
        <f>SUM(ENERO:DICIEMBRE!G197)</f>
        <v>0</v>
      </c>
      <c r="H197" s="29">
        <f>SUM(ENERO:DICIEMBRE!H197)</f>
        <v>0</v>
      </c>
      <c r="I197" s="29">
        <f>SUM(ENERO:DICIEMBRE!I197)</f>
        <v>0</v>
      </c>
      <c r="J197" s="29">
        <f>SUM(ENERO:DICIEMBRE!J197)</f>
        <v>0</v>
      </c>
      <c r="K197" s="29">
        <f>SUM(ENERO:DICIEMBRE!K197)</f>
        <v>0</v>
      </c>
      <c r="L197" s="29">
        <f>SUM(ENERO:DICIEMBRE!L197)</f>
        <v>0</v>
      </c>
      <c r="M197" s="29">
        <f>SUM(ENERO:DICIEMBRE!M197)</f>
        <v>0</v>
      </c>
      <c r="N197" s="29">
        <f>SUM(ENERO:DICIEMBRE!N197)</f>
        <v>0</v>
      </c>
      <c r="O197" s="29">
        <f>SUM(ENERO:DICIEMBRE!O197)</f>
        <v>0</v>
      </c>
      <c r="P197" s="29">
        <f>SUM(ENERO:DICIEMBRE!P197)</f>
        <v>0</v>
      </c>
      <c r="Q197" s="29">
        <f>SUM(ENERO:DICIEMBRE!Q197)</f>
        <v>0</v>
      </c>
      <c r="R197" s="29">
        <f>SUM(ENERO:DICIEMBRE!R197)</f>
        <v>0</v>
      </c>
      <c r="S197" s="29">
        <f>SUM(ENERO:DICIEMBRE!S197)</f>
        <v>0</v>
      </c>
      <c r="T197" s="29">
        <f>SUM(ENERO:DICIEMBRE!T197)</f>
        <v>0</v>
      </c>
      <c r="U197" s="29">
        <f>SUM(ENERO:DICIEMBRE!U197)</f>
        <v>0</v>
      </c>
      <c r="V197" s="29">
        <f>SUM(ENERO:DICIEMBRE!V197)</f>
        <v>0</v>
      </c>
      <c r="W197" s="29">
        <f>SUM(ENERO:DICIEMBRE!W197)</f>
        <v>0</v>
      </c>
      <c r="X197" s="29">
        <f>SUM(ENERO:DICIEMBRE!X197)</f>
        <v>0</v>
      </c>
      <c r="Y197" s="29">
        <f>SUM(ENERO:DICIEMBRE!Y197)</f>
        <v>0</v>
      </c>
      <c r="Z197" s="29">
        <f>SUM(ENERO:DICIEMBRE!Z197)</f>
        <v>0</v>
      </c>
      <c r="AA197" s="29">
        <f>SUM(ENERO:DICIEMBRE!AA197)</f>
        <v>0</v>
      </c>
      <c r="AB197" s="29">
        <f>SUM(ENERO:DICIEMBRE!AB197)</f>
        <v>0</v>
      </c>
      <c r="AC197" s="29">
        <f>SUM(ENERO:DICIEMBRE!AC197)</f>
        <v>0</v>
      </c>
      <c r="AD197" s="29">
        <f>SUM(ENERO:DICIEMBRE!AD197)</f>
        <v>0</v>
      </c>
      <c r="AE197" s="29">
        <f>SUM(ENERO:DICIEMBRE!AE197)</f>
        <v>0</v>
      </c>
      <c r="AF197" s="29">
        <f>SUM(ENERO:DICIEMBRE!AF197)</f>
        <v>0</v>
      </c>
      <c r="AG197" s="29">
        <f>SUM(ENERO:DICIEMBRE!AG197)</f>
        <v>0</v>
      </c>
      <c r="AH197" s="29">
        <f>SUM(ENERO:DICIEMBRE!AH197)</f>
        <v>0</v>
      </c>
      <c r="AI197" s="29">
        <f>SUM(ENERO:DICIEMBRE!AI197)</f>
        <v>0</v>
      </c>
      <c r="AJ197" s="29">
        <f>SUM(ENERO:DICIEMBRE!AJ197)</f>
        <v>0</v>
      </c>
      <c r="AK197" s="29">
        <f>SUM(ENERO:DICIEMBRE!AK197)</f>
        <v>0</v>
      </c>
      <c r="AL197" s="29">
        <f>SUM(ENERO:DICIEMBRE!AL197)</f>
        <v>0</v>
      </c>
      <c r="AM197" s="29">
        <f>SUM(ENERO:DICIEMBRE!AM197)</f>
        <v>0</v>
      </c>
      <c r="AN197" s="29">
        <f>SUM(ENERO:DICIEMBRE!AN197)</f>
        <v>0</v>
      </c>
      <c r="AO197" s="29">
        <f>SUM(ENERO:DICIEMBRE!AO197)</f>
        <v>0</v>
      </c>
      <c r="AP197" s="29">
        <f>SUM(ENERO:DICIEMBRE!AP197)</f>
        <v>0</v>
      </c>
      <c r="AQ197" s="29">
        <f>SUM(ENERO:DICIEMBRE!AQ197)</f>
        <v>0</v>
      </c>
      <c r="AR197" s="29">
        <f>SUM(ENERO:DICIEMBRE!AR197)</f>
        <v>0</v>
      </c>
      <c r="AS197" s="29">
        <f>SUM(ENERO:DICIEMBRE!AS197)</f>
        <v>0</v>
      </c>
      <c r="AT197" s="29">
        <f>SUM(ENERO:DICIEMBRE!AT197)</f>
        <v>0</v>
      </c>
      <c r="AU197" s="29">
        <f>SUM(ENERO:DICIEMBRE!AU197)</f>
        <v>0</v>
      </c>
      <c r="AV197" s="29">
        <f>SUM(ENERO:DICIEMBRE!AV197)</f>
        <v>0</v>
      </c>
      <c r="AW197" s="29">
        <f>SUM(ENERO:DICIEMBRE!AW197)</f>
        <v>0</v>
      </c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2860"/>
      <c r="B198" s="339" t="s">
        <v>204</v>
      </c>
      <c r="C198" s="340">
        <f t="shared" si="126"/>
        <v>28</v>
      </c>
      <c r="D198" s="336">
        <f t="shared" ref="D198:E206" si="127">SUM(F198+H198+J198+L198+N198+P198+R198+T198+V198+X198+Z198+AB198+AD198+AF198+AH198+AJ198+AL198)</f>
        <v>8</v>
      </c>
      <c r="E198" s="339">
        <f t="shared" si="127"/>
        <v>20</v>
      </c>
      <c r="F198" s="29">
        <f>SUM(ENERO:DICIEMBRE!F198)</f>
        <v>0</v>
      </c>
      <c r="G198" s="29">
        <f>SUM(ENERO:DICIEMBRE!G198)</f>
        <v>0</v>
      </c>
      <c r="H198" s="29">
        <f>SUM(ENERO:DICIEMBRE!H198)</f>
        <v>0</v>
      </c>
      <c r="I198" s="29">
        <f>SUM(ENERO:DICIEMBRE!I198)</f>
        <v>0</v>
      </c>
      <c r="J198" s="29">
        <f>SUM(ENERO:DICIEMBRE!J198)</f>
        <v>0</v>
      </c>
      <c r="K198" s="29">
        <f>SUM(ENERO:DICIEMBRE!K198)</f>
        <v>0</v>
      </c>
      <c r="L198" s="29">
        <f>SUM(ENERO:DICIEMBRE!L198)</f>
        <v>1</v>
      </c>
      <c r="M198" s="29">
        <f>SUM(ENERO:DICIEMBRE!M198)</f>
        <v>2</v>
      </c>
      <c r="N198" s="29">
        <f>SUM(ENERO:DICIEMBRE!N198)</f>
        <v>0</v>
      </c>
      <c r="O198" s="29">
        <f>SUM(ENERO:DICIEMBRE!O198)</f>
        <v>2</v>
      </c>
      <c r="P198" s="29">
        <f>SUM(ENERO:DICIEMBRE!P198)</f>
        <v>1</v>
      </c>
      <c r="Q198" s="29">
        <f>SUM(ENERO:DICIEMBRE!Q198)</f>
        <v>1</v>
      </c>
      <c r="R198" s="29">
        <f>SUM(ENERO:DICIEMBRE!R198)</f>
        <v>1</v>
      </c>
      <c r="S198" s="29">
        <f>SUM(ENERO:DICIEMBRE!S198)</f>
        <v>4</v>
      </c>
      <c r="T198" s="29">
        <f>SUM(ENERO:DICIEMBRE!T198)</f>
        <v>4</v>
      </c>
      <c r="U198" s="29">
        <f>SUM(ENERO:DICIEMBRE!U198)</f>
        <v>1</v>
      </c>
      <c r="V198" s="29">
        <f>SUM(ENERO:DICIEMBRE!V198)</f>
        <v>0</v>
      </c>
      <c r="W198" s="29">
        <f>SUM(ENERO:DICIEMBRE!W198)</f>
        <v>2</v>
      </c>
      <c r="X198" s="29">
        <f>SUM(ENERO:DICIEMBRE!X198)</f>
        <v>0</v>
      </c>
      <c r="Y198" s="29">
        <f>SUM(ENERO:DICIEMBRE!Y198)</f>
        <v>0</v>
      </c>
      <c r="Z198" s="29">
        <f>SUM(ENERO:DICIEMBRE!Z198)</f>
        <v>1</v>
      </c>
      <c r="AA198" s="29">
        <f>SUM(ENERO:DICIEMBRE!AA198)</f>
        <v>4</v>
      </c>
      <c r="AB198" s="29">
        <f>SUM(ENERO:DICIEMBRE!AB198)</f>
        <v>0</v>
      </c>
      <c r="AC198" s="29">
        <f>SUM(ENERO:DICIEMBRE!AC198)</f>
        <v>0</v>
      </c>
      <c r="AD198" s="29">
        <f>SUM(ENERO:DICIEMBRE!AD198)</f>
        <v>0</v>
      </c>
      <c r="AE198" s="29">
        <f>SUM(ENERO:DICIEMBRE!AE198)</f>
        <v>3</v>
      </c>
      <c r="AF198" s="29">
        <f>SUM(ENERO:DICIEMBRE!AF198)</f>
        <v>0</v>
      </c>
      <c r="AG198" s="29">
        <f>SUM(ENERO:DICIEMBRE!AG198)</f>
        <v>1</v>
      </c>
      <c r="AH198" s="29">
        <f>SUM(ENERO:DICIEMBRE!AH198)</f>
        <v>0</v>
      </c>
      <c r="AI198" s="29">
        <f>SUM(ENERO:DICIEMBRE!AI198)</f>
        <v>0</v>
      </c>
      <c r="AJ198" s="29">
        <f>SUM(ENERO:DICIEMBRE!AJ198)</f>
        <v>0</v>
      </c>
      <c r="AK198" s="29">
        <f>SUM(ENERO:DICIEMBRE!AK198)</f>
        <v>0</v>
      </c>
      <c r="AL198" s="29">
        <f>SUM(ENERO:DICIEMBRE!AL198)</f>
        <v>0</v>
      </c>
      <c r="AM198" s="29">
        <f>SUM(ENERO:DICIEMBRE!AM198)</f>
        <v>0</v>
      </c>
      <c r="AN198" s="29">
        <f>SUM(ENERO:DICIEMBRE!AN198)</f>
        <v>0</v>
      </c>
      <c r="AO198" s="29">
        <f>SUM(ENERO:DICIEMBRE!AO198)</f>
        <v>0</v>
      </c>
      <c r="AP198" s="29">
        <f>SUM(ENERO:DICIEMBRE!AP198)</f>
        <v>0</v>
      </c>
      <c r="AQ198" s="29">
        <f>SUM(ENERO:DICIEMBRE!AQ198)</f>
        <v>0</v>
      </c>
      <c r="AR198" s="29">
        <f>SUM(ENERO:DICIEMBRE!AR198)</f>
        <v>0</v>
      </c>
      <c r="AS198" s="29">
        <f>SUM(ENERO:DICIEMBRE!AS198)</f>
        <v>0</v>
      </c>
      <c r="AT198" s="29">
        <f>SUM(ENERO:DICIEMBRE!AT198)</f>
        <v>0</v>
      </c>
      <c r="AU198" s="29">
        <f>SUM(ENERO:DICIEMBRE!AU198)</f>
        <v>0</v>
      </c>
      <c r="AV198" s="29">
        <f>SUM(ENERO:DICIEMBRE!AV198)</f>
        <v>1</v>
      </c>
      <c r="AW198" s="29">
        <f>SUM(ENERO:DICIEMBRE!AW198)</f>
        <v>0</v>
      </c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2860"/>
      <c r="B199" s="347" t="s">
        <v>205</v>
      </c>
      <c r="C199" s="340">
        <f t="shared" si="126"/>
        <v>2</v>
      </c>
      <c r="D199" s="341">
        <f t="shared" si="127"/>
        <v>1</v>
      </c>
      <c r="E199" s="339">
        <f t="shared" si="127"/>
        <v>1</v>
      </c>
      <c r="F199" s="29">
        <f>SUM(ENERO:DICIEMBRE!F199)</f>
        <v>0</v>
      </c>
      <c r="G199" s="29">
        <f>SUM(ENERO:DICIEMBRE!G199)</f>
        <v>0</v>
      </c>
      <c r="H199" s="29">
        <f>SUM(ENERO:DICIEMBRE!H199)</f>
        <v>0</v>
      </c>
      <c r="I199" s="29">
        <f>SUM(ENERO:DICIEMBRE!I199)</f>
        <v>0</v>
      </c>
      <c r="J199" s="29">
        <f>SUM(ENERO:DICIEMBRE!J199)</f>
        <v>0</v>
      </c>
      <c r="K199" s="29">
        <f>SUM(ENERO:DICIEMBRE!K199)</f>
        <v>0</v>
      </c>
      <c r="L199" s="29">
        <f>SUM(ENERO:DICIEMBRE!L199)</f>
        <v>0</v>
      </c>
      <c r="M199" s="29">
        <f>SUM(ENERO:DICIEMBRE!M199)</f>
        <v>0</v>
      </c>
      <c r="N199" s="29">
        <f>SUM(ENERO:DICIEMBRE!N199)</f>
        <v>0</v>
      </c>
      <c r="O199" s="29">
        <f>SUM(ENERO:DICIEMBRE!O199)</f>
        <v>0</v>
      </c>
      <c r="P199" s="29">
        <f>SUM(ENERO:DICIEMBRE!P199)</f>
        <v>0</v>
      </c>
      <c r="Q199" s="29">
        <f>SUM(ENERO:DICIEMBRE!Q199)</f>
        <v>0</v>
      </c>
      <c r="R199" s="29">
        <f>SUM(ENERO:DICIEMBRE!R199)</f>
        <v>0</v>
      </c>
      <c r="S199" s="29">
        <f>SUM(ENERO:DICIEMBRE!S199)</f>
        <v>0</v>
      </c>
      <c r="T199" s="29">
        <f>SUM(ENERO:DICIEMBRE!T199)</f>
        <v>0</v>
      </c>
      <c r="U199" s="29">
        <f>SUM(ENERO:DICIEMBRE!U199)</f>
        <v>0</v>
      </c>
      <c r="V199" s="29">
        <f>SUM(ENERO:DICIEMBRE!V199)</f>
        <v>1</v>
      </c>
      <c r="W199" s="29">
        <f>SUM(ENERO:DICIEMBRE!W199)</f>
        <v>0</v>
      </c>
      <c r="X199" s="29">
        <f>SUM(ENERO:DICIEMBRE!X199)</f>
        <v>0</v>
      </c>
      <c r="Y199" s="29">
        <f>SUM(ENERO:DICIEMBRE!Y199)</f>
        <v>0</v>
      </c>
      <c r="Z199" s="29">
        <f>SUM(ENERO:DICIEMBRE!Z199)</f>
        <v>0</v>
      </c>
      <c r="AA199" s="29">
        <f>SUM(ENERO:DICIEMBRE!AA199)</f>
        <v>0</v>
      </c>
      <c r="AB199" s="29">
        <f>SUM(ENERO:DICIEMBRE!AB199)</f>
        <v>0</v>
      </c>
      <c r="AC199" s="29">
        <f>SUM(ENERO:DICIEMBRE!AC199)</f>
        <v>0</v>
      </c>
      <c r="AD199" s="29">
        <f>SUM(ENERO:DICIEMBRE!AD199)</f>
        <v>0</v>
      </c>
      <c r="AE199" s="29">
        <f>SUM(ENERO:DICIEMBRE!AE199)</f>
        <v>0</v>
      </c>
      <c r="AF199" s="29">
        <f>SUM(ENERO:DICIEMBRE!AF199)</f>
        <v>0</v>
      </c>
      <c r="AG199" s="29">
        <f>SUM(ENERO:DICIEMBRE!AG199)</f>
        <v>0</v>
      </c>
      <c r="AH199" s="29">
        <f>SUM(ENERO:DICIEMBRE!AH199)</f>
        <v>0</v>
      </c>
      <c r="AI199" s="29">
        <f>SUM(ENERO:DICIEMBRE!AI199)</f>
        <v>0</v>
      </c>
      <c r="AJ199" s="29">
        <f>SUM(ENERO:DICIEMBRE!AJ199)</f>
        <v>0</v>
      </c>
      <c r="AK199" s="29">
        <f>SUM(ENERO:DICIEMBRE!AK199)</f>
        <v>1</v>
      </c>
      <c r="AL199" s="29">
        <f>SUM(ENERO:DICIEMBRE!AL199)</f>
        <v>0</v>
      </c>
      <c r="AM199" s="29">
        <f>SUM(ENERO:DICIEMBRE!AM199)</f>
        <v>0</v>
      </c>
      <c r="AN199" s="29">
        <f>SUM(ENERO:DICIEMBRE!AN199)</f>
        <v>0</v>
      </c>
      <c r="AO199" s="29">
        <f>SUM(ENERO:DICIEMBRE!AO199)</f>
        <v>0</v>
      </c>
      <c r="AP199" s="29">
        <f>SUM(ENERO:DICIEMBRE!AP199)</f>
        <v>0</v>
      </c>
      <c r="AQ199" s="29">
        <f>SUM(ENERO:DICIEMBRE!AQ199)</f>
        <v>0</v>
      </c>
      <c r="AR199" s="29">
        <f>SUM(ENERO:DICIEMBRE!AR199)</f>
        <v>0</v>
      </c>
      <c r="AS199" s="29">
        <f>SUM(ENERO:DICIEMBRE!AS199)</f>
        <v>0</v>
      </c>
      <c r="AT199" s="29">
        <f>SUM(ENERO:DICIEMBRE!AT199)</f>
        <v>0</v>
      </c>
      <c r="AU199" s="29">
        <f>SUM(ENERO:DICIEMBRE!AU199)</f>
        <v>0</v>
      </c>
      <c r="AV199" s="29">
        <f>SUM(ENERO:DICIEMBRE!AV199)</f>
        <v>0</v>
      </c>
      <c r="AW199" s="29">
        <f>SUM(ENERO:DICIEMBRE!AW199)</f>
        <v>0</v>
      </c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2860"/>
      <c r="B200" s="348" t="s">
        <v>206</v>
      </c>
      <c r="C200" s="340">
        <f t="shared" si="126"/>
        <v>7</v>
      </c>
      <c r="D200" s="341">
        <f t="shared" si="127"/>
        <v>0</v>
      </c>
      <c r="E200" s="339">
        <f t="shared" si="127"/>
        <v>7</v>
      </c>
      <c r="F200" s="29">
        <f>SUM(ENERO:DICIEMBRE!F200)</f>
        <v>0</v>
      </c>
      <c r="G200" s="29">
        <f>SUM(ENERO:DICIEMBRE!G200)</f>
        <v>0</v>
      </c>
      <c r="H200" s="29">
        <f>SUM(ENERO:DICIEMBRE!H200)</f>
        <v>0</v>
      </c>
      <c r="I200" s="29">
        <f>SUM(ENERO:DICIEMBRE!I200)</f>
        <v>0</v>
      </c>
      <c r="J200" s="29">
        <f>SUM(ENERO:DICIEMBRE!J200)</f>
        <v>0</v>
      </c>
      <c r="K200" s="29">
        <f>SUM(ENERO:DICIEMBRE!K200)</f>
        <v>2</v>
      </c>
      <c r="L200" s="29">
        <f>SUM(ENERO:DICIEMBRE!L200)</f>
        <v>0</v>
      </c>
      <c r="M200" s="29">
        <f>SUM(ENERO:DICIEMBRE!M200)</f>
        <v>4</v>
      </c>
      <c r="N200" s="29">
        <f>SUM(ENERO:DICIEMBRE!N200)</f>
        <v>0</v>
      </c>
      <c r="O200" s="29">
        <f>SUM(ENERO:DICIEMBRE!O200)</f>
        <v>0</v>
      </c>
      <c r="P200" s="29">
        <f>SUM(ENERO:DICIEMBRE!P200)</f>
        <v>0</v>
      </c>
      <c r="Q200" s="29">
        <f>SUM(ENERO:DICIEMBRE!Q200)</f>
        <v>0</v>
      </c>
      <c r="R200" s="29">
        <f>SUM(ENERO:DICIEMBRE!R200)</f>
        <v>0</v>
      </c>
      <c r="S200" s="29">
        <f>SUM(ENERO:DICIEMBRE!S200)</f>
        <v>0</v>
      </c>
      <c r="T200" s="29">
        <f>SUM(ENERO:DICIEMBRE!T200)</f>
        <v>0</v>
      </c>
      <c r="U200" s="29">
        <f>SUM(ENERO:DICIEMBRE!U200)</f>
        <v>0</v>
      </c>
      <c r="V200" s="29">
        <f>SUM(ENERO:DICIEMBRE!V200)</f>
        <v>0</v>
      </c>
      <c r="W200" s="29">
        <f>SUM(ENERO:DICIEMBRE!W200)</f>
        <v>0</v>
      </c>
      <c r="X200" s="29">
        <f>SUM(ENERO:DICIEMBRE!X200)</f>
        <v>0</v>
      </c>
      <c r="Y200" s="29">
        <f>SUM(ENERO:DICIEMBRE!Y200)</f>
        <v>0</v>
      </c>
      <c r="Z200" s="29">
        <f>SUM(ENERO:DICIEMBRE!Z200)</f>
        <v>0</v>
      </c>
      <c r="AA200" s="29">
        <f>SUM(ENERO:DICIEMBRE!AA200)</f>
        <v>0</v>
      </c>
      <c r="AB200" s="29">
        <f>SUM(ENERO:DICIEMBRE!AB200)</f>
        <v>0</v>
      </c>
      <c r="AC200" s="29">
        <f>SUM(ENERO:DICIEMBRE!AC200)</f>
        <v>0</v>
      </c>
      <c r="AD200" s="29">
        <f>SUM(ENERO:DICIEMBRE!AD200)</f>
        <v>0</v>
      </c>
      <c r="AE200" s="29">
        <f>SUM(ENERO:DICIEMBRE!AE200)</f>
        <v>0</v>
      </c>
      <c r="AF200" s="29">
        <f>SUM(ENERO:DICIEMBRE!AF200)</f>
        <v>0</v>
      </c>
      <c r="AG200" s="29">
        <f>SUM(ENERO:DICIEMBRE!AG200)</f>
        <v>0</v>
      </c>
      <c r="AH200" s="29">
        <f>SUM(ENERO:DICIEMBRE!AH200)</f>
        <v>0</v>
      </c>
      <c r="AI200" s="29">
        <f>SUM(ENERO:DICIEMBRE!AI200)</f>
        <v>0</v>
      </c>
      <c r="AJ200" s="29">
        <f>SUM(ENERO:DICIEMBRE!AJ200)</f>
        <v>0</v>
      </c>
      <c r="AK200" s="29">
        <f>SUM(ENERO:DICIEMBRE!AK200)</f>
        <v>0</v>
      </c>
      <c r="AL200" s="29">
        <f>SUM(ENERO:DICIEMBRE!AL200)</f>
        <v>0</v>
      </c>
      <c r="AM200" s="29">
        <f>SUM(ENERO:DICIEMBRE!AM200)</f>
        <v>1</v>
      </c>
      <c r="AN200" s="29">
        <f>SUM(ENERO:DICIEMBRE!AN200)</f>
        <v>0</v>
      </c>
      <c r="AO200" s="29">
        <f>SUM(ENERO:DICIEMBRE!AO200)</f>
        <v>0</v>
      </c>
      <c r="AP200" s="29">
        <f>SUM(ENERO:DICIEMBRE!AP200)</f>
        <v>0</v>
      </c>
      <c r="AQ200" s="29">
        <f>SUM(ENERO:DICIEMBRE!AQ200)</f>
        <v>0</v>
      </c>
      <c r="AR200" s="29">
        <f>SUM(ENERO:DICIEMBRE!AR200)</f>
        <v>0</v>
      </c>
      <c r="AS200" s="29">
        <f>SUM(ENERO:DICIEMBRE!AS200)</f>
        <v>2</v>
      </c>
      <c r="AT200" s="29">
        <f>SUM(ENERO:DICIEMBRE!AT200)</f>
        <v>0</v>
      </c>
      <c r="AU200" s="29">
        <f>SUM(ENERO:DICIEMBRE!AU200)</f>
        <v>0</v>
      </c>
      <c r="AV200" s="29">
        <f>SUM(ENERO:DICIEMBRE!AV200)</f>
        <v>1</v>
      </c>
      <c r="AW200" s="29">
        <f>SUM(ENERO:DICIEMBRE!AW200)</f>
        <v>0</v>
      </c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2861"/>
      <c r="B201" s="349" t="s">
        <v>207</v>
      </c>
      <c r="C201" s="350">
        <f t="shared" si="126"/>
        <v>2</v>
      </c>
      <c r="D201" s="343">
        <f t="shared" si="127"/>
        <v>0</v>
      </c>
      <c r="E201" s="351">
        <f t="shared" si="127"/>
        <v>2</v>
      </c>
      <c r="F201" s="29">
        <f>SUM(ENERO:DICIEMBRE!F201)</f>
        <v>0</v>
      </c>
      <c r="G201" s="29">
        <f>SUM(ENERO:DICIEMBRE!G201)</f>
        <v>0</v>
      </c>
      <c r="H201" s="29">
        <f>SUM(ENERO:DICIEMBRE!H201)</f>
        <v>0</v>
      </c>
      <c r="I201" s="29">
        <f>SUM(ENERO:DICIEMBRE!I201)</f>
        <v>0</v>
      </c>
      <c r="J201" s="29">
        <f>SUM(ENERO:DICIEMBRE!J201)</f>
        <v>0</v>
      </c>
      <c r="K201" s="29">
        <f>SUM(ENERO:DICIEMBRE!K201)</f>
        <v>1</v>
      </c>
      <c r="L201" s="29">
        <f>SUM(ENERO:DICIEMBRE!L201)</f>
        <v>0</v>
      </c>
      <c r="M201" s="29">
        <f>SUM(ENERO:DICIEMBRE!M201)</f>
        <v>0</v>
      </c>
      <c r="N201" s="29">
        <f>SUM(ENERO:DICIEMBRE!N201)</f>
        <v>0</v>
      </c>
      <c r="O201" s="29">
        <f>SUM(ENERO:DICIEMBRE!O201)</f>
        <v>0</v>
      </c>
      <c r="P201" s="29">
        <f>SUM(ENERO:DICIEMBRE!P201)</f>
        <v>0</v>
      </c>
      <c r="Q201" s="29">
        <f>SUM(ENERO:DICIEMBRE!Q201)</f>
        <v>0</v>
      </c>
      <c r="R201" s="29">
        <f>SUM(ENERO:DICIEMBRE!R201)</f>
        <v>0</v>
      </c>
      <c r="S201" s="29">
        <f>SUM(ENERO:DICIEMBRE!S201)</f>
        <v>0</v>
      </c>
      <c r="T201" s="29">
        <f>SUM(ENERO:DICIEMBRE!T201)</f>
        <v>0</v>
      </c>
      <c r="U201" s="29">
        <f>SUM(ENERO:DICIEMBRE!U201)</f>
        <v>1</v>
      </c>
      <c r="V201" s="29">
        <f>SUM(ENERO:DICIEMBRE!V201)</f>
        <v>0</v>
      </c>
      <c r="W201" s="29">
        <f>SUM(ENERO:DICIEMBRE!W201)</f>
        <v>0</v>
      </c>
      <c r="X201" s="29">
        <f>SUM(ENERO:DICIEMBRE!X201)</f>
        <v>0</v>
      </c>
      <c r="Y201" s="29">
        <f>SUM(ENERO:DICIEMBRE!Y201)</f>
        <v>0</v>
      </c>
      <c r="Z201" s="29">
        <f>SUM(ENERO:DICIEMBRE!Z201)</f>
        <v>0</v>
      </c>
      <c r="AA201" s="29">
        <f>SUM(ENERO:DICIEMBRE!AA201)</f>
        <v>0</v>
      </c>
      <c r="AB201" s="29">
        <f>SUM(ENERO:DICIEMBRE!AB201)</f>
        <v>0</v>
      </c>
      <c r="AC201" s="29">
        <f>SUM(ENERO:DICIEMBRE!AC201)</f>
        <v>0</v>
      </c>
      <c r="AD201" s="29">
        <f>SUM(ENERO:DICIEMBRE!AD201)</f>
        <v>0</v>
      </c>
      <c r="AE201" s="29">
        <f>SUM(ENERO:DICIEMBRE!AE201)</f>
        <v>0</v>
      </c>
      <c r="AF201" s="29">
        <f>SUM(ENERO:DICIEMBRE!AF201)</f>
        <v>0</v>
      </c>
      <c r="AG201" s="29">
        <f>SUM(ENERO:DICIEMBRE!AG201)</f>
        <v>0</v>
      </c>
      <c r="AH201" s="29">
        <f>SUM(ENERO:DICIEMBRE!AH201)</f>
        <v>0</v>
      </c>
      <c r="AI201" s="29">
        <f>SUM(ENERO:DICIEMBRE!AI201)</f>
        <v>0</v>
      </c>
      <c r="AJ201" s="29">
        <f>SUM(ENERO:DICIEMBRE!AJ201)</f>
        <v>0</v>
      </c>
      <c r="AK201" s="29">
        <f>SUM(ENERO:DICIEMBRE!AK201)</f>
        <v>0</v>
      </c>
      <c r="AL201" s="29">
        <f>SUM(ENERO:DICIEMBRE!AL201)</f>
        <v>0</v>
      </c>
      <c r="AM201" s="29">
        <f>SUM(ENERO:DICIEMBRE!AM201)</f>
        <v>0</v>
      </c>
      <c r="AN201" s="29">
        <f>SUM(ENERO:DICIEMBRE!AN201)</f>
        <v>0</v>
      </c>
      <c r="AO201" s="29">
        <f>SUM(ENERO:DICIEMBRE!AO201)</f>
        <v>0</v>
      </c>
      <c r="AP201" s="29">
        <f>SUM(ENERO:DICIEMBRE!AP201)</f>
        <v>0</v>
      </c>
      <c r="AQ201" s="29">
        <f>SUM(ENERO:DICIEMBRE!AQ201)</f>
        <v>0</v>
      </c>
      <c r="AR201" s="29">
        <f>SUM(ENERO:DICIEMBRE!AR201)</f>
        <v>0</v>
      </c>
      <c r="AS201" s="29">
        <f>SUM(ENERO:DICIEMBRE!AS201)</f>
        <v>1</v>
      </c>
      <c r="AT201" s="29">
        <f>SUM(ENERO:DICIEMBRE!AT201)</f>
        <v>0</v>
      </c>
      <c r="AU201" s="29">
        <f>SUM(ENERO:DICIEMBRE!AU201)</f>
        <v>0</v>
      </c>
      <c r="AV201" s="29">
        <f>SUM(ENERO:DICIEMBRE!AV201)</f>
        <v>0</v>
      </c>
      <c r="AW201" s="29">
        <f>SUM(ENERO:DICIEMBRE!AW201)</f>
        <v>0</v>
      </c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x14ac:dyDescent="0.25">
      <c r="A202" s="2859" t="s">
        <v>208</v>
      </c>
      <c r="B202" s="352" t="s">
        <v>209</v>
      </c>
      <c r="C202" s="314">
        <f t="shared" si="126"/>
        <v>0</v>
      </c>
      <c r="D202" s="315">
        <f t="shared" si="127"/>
        <v>0</v>
      </c>
      <c r="E202" s="313">
        <f t="shared" si="127"/>
        <v>0</v>
      </c>
      <c r="F202" s="29">
        <f>SUM(ENERO:DICIEMBRE!F202)</f>
        <v>0</v>
      </c>
      <c r="G202" s="29">
        <f>SUM(ENERO:DICIEMBRE!G202)</f>
        <v>0</v>
      </c>
      <c r="H202" s="29">
        <f>SUM(ENERO:DICIEMBRE!H202)</f>
        <v>0</v>
      </c>
      <c r="I202" s="29">
        <f>SUM(ENERO:DICIEMBRE!I202)</f>
        <v>0</v>
      </c>
      <c r="J202" s="29">
        <f>SUM(ENERO:DICIEMBRE!J202)</f>
        <v>0</v>
      </c>
      <c r="K202" s="29">
        <f>SUM(ENERO:DICIEMBRE!K202)</f>
        <v>0</v>
      </c>
      <c r="L202" s="29">
        <f>SUM(ENERO:DICIEMBRE!L202)</f>
        <v>0</v>
      </c>
      <c r="M202" s="29">
        <f>SUM(ENERO:DICIEMBRE!M202)</f>
        <v>0</v>
      </c>
      <c r="N202" s="29">
        <f>SUM(ENERO:DICIEMBRE!N202)</f>
        <v>0</v>
      </c>
      <c r="O202" s="29">
        <f>SUM(ENERO:DICIEMBRE!O202)</f>
        <v>0</v>
      </c>
      <c r="P202" s="29">
        <f>SUM(ENERO:DICIEMBRE!P202)</f>
        <v>0</v>
      </c>
      <c r="Q202" s="29">
        <f>SUM(ENERO:DICIEMBRE!Q202)</f>
        <v>0</v>
      </c>
      <c r="R202" s="29">
        <f>SUM(ENERO:DICIEMBRE!R202)</f>
        <v>0</v>
      </c>
      <c r="S202" s="29">
        <f>SUM(ENERO:DICIEMBRE!S202)</f>
        <v>0</v>
      </c>
      <c r="T202" s="29">
        <f>SUM(ENERO:DICIEMBRE!T202)</f>
        <v>0</v>
      </c>
      <c r="U202" s="29">
        <f>SUM(ENERO:DICIEMBRE!U202)</f>
        <v>0</v>
      </c>
      <c r="V202" s="29">
        <f>SUM(ENERO:DICIEMBRE!V202)</f>
        <v>0</v>
      </c>
      <c r="W202" s="29">
        <f>SUM(ENERO:DICIEMBRE!W202)</f>
        <v>0</v>
      </c>
      <c r="X202" s="29">
        <f>SUM(ENERO:DICIEMBRE!X202)</f>
        <v>0</v>
      </c>
      <c r="Y202" s="29">
        <f>SUM(ENERO:DICIEMBRE!Y202)</f>
        <v>0</v>
      </c>
      <c r="Z202" s="29">
        <f>SUM(ENERO:DICIEMBRE!Z202)</f>
        <v>0</v>
      </c>
      <c r="AA202" s="29">
        <f>SUM(ENERO:DICIEMBRE!AA202)</f>
        <v>0</v>
      </c>
      <c r="AB202" s="29">
        <f>SUM(ENERO:DICIEMBRE!AB202)</f>
        <v>0</v>
      </c>
      <c r="AC202" s="29">
        <f>SUM(ENERO:DICIEMBRE!AC202)</f>
        <v>0</v>
      </c>
      <c r="AD202" s="29">
        <f>SUM(ENERO:DICIEMBRE!AD202)</f>
        <v>0</v>
      </c>
      <c r="AE202" s="29">
        <f>SUM(ENERO:DICIEMBRE!AE202)</f>
        <v>0</v>
      </c>
      <c r="AF202" s="29">
        <f>SUM(ENERO:DICIEMBRE!AF202)</f>
        <v>0</v>
      </c>
      <c r="AG202" s="29">
        <f>SUM(ENERO:DICIEMBRE!AG202)</f>
        <v>0</v>
      </c>
      <c r="AH202" s="29">
        <f>SUM(ENERO:DICIEMBRE!AH202)</f>
        <v>0</v>
      </c>
      <c r="AI202" s="29">
        <f>SUM(ENERO:DICIEMBRE!AI202)</f>
        <v>0</v>
      </c>
      <c r="AJ202" s="29">
        <f>SUM(ENERO:DICIEMBRE!AJ202)</f>
        <v>0</v>
      </c>
      <c r="AK202" s="29">
        <f>SUM(ENERO:DICIEMBRE!AK202)</f>
        <v>0</v>
      </c>
      <c r="AL202" s="29">
        <f>SUM(ENERO:DICIEMBRE!AL202)</f>
        <v>0</v>
      </c>
      <c r="AM202" s="29">
        <f>SUM(ENERO:DICIEMBRE!AM202)</f>
        <v>0</v>
      </c>
      <c r="AN202" s="29">
        <f>SUM(ENERO:DICIEMBRE!AN202)</f>
        <v>0</v>
      </c>
      <c r="AO202" s="29">
        <f>SUM(ENERO:DICIEMBRE!AO202)</f>
        <v>0</v>
      </c>
      <c r="AP202" s="29">
        <f>SUM(ENERO:DICIEMBRE!AP202)</f>
        <v>0</v>
      </c>
      <c r="AQ202" s="29">
        <f>SUM(ENERO:DICIEMBRE!AQ202)</f>
        <v>0</v>
      </c>
      <c r="AR202" s="29">
        <f>SUM(ENERO:DICIEMBRE!AR202)</f>
        <v>0</v>
      </c>
      <c r="AS202" s="29">
        <f>SUM(ENERO:DICIEMBRE!AS202)</f>
        <v>0</v>
      </c>
      <c r="AT202" s="29">
        <f>SUM(ENERO:DICIEMBRE!AT202)</f>
        <v>0</v>
      </c>
      <c r="AU202" s="29">
        <f>SUM(ENERO:DICIEMBRE!AU202)</f>
        <v>0</v>
      </c>
      <c r="AV202" s="29">
        <f>SUM(ENERO:DICIEMBRE!AV202)</f>
        <v>0</v>
      </c>
      <c r="AW202" s="29">
        <f>SUM(ENERO:DICIEMBRE!AW202)</f>
        <v>0</v>
      </c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2860"/>
      <c r="B203" s="339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339">
        <f t="shared" si="127"/>
        <v>0</v>
      </c>
      <c r="F203" s="29">
        <f>SUM(ENERO:DICIEMBRE!F203)</f>
        <v>0</v>
      </c>
      <c r="G203" s="29">
        <f>SUM(ENERO:DICIEMBRE!G203)</f>
        <v>0</v>
      </c>
      <c r="H203" s="29">
        <f>SUM(ENERO:DICIEMBRE!H203)</f>
        <v>0</v>
      </c>
      <c r="I203" s="29">
        <f>SUM(ENERO:DICIEMBRE!I203)</f>
        <v>0</v>
      </c>
      <c r="J203" s="29">
        <f>SUM(ENERO:DICIEMBRE!J203)</f>
        <v>0</v>
      </c>
      <c r="K203" s="29">
        <f>SUM(ENERO:DICIEMBRE!K203)</f>
        <v>0</v>
      </c>
      <c r="L203" s="29">
        <f>SUM(ENERO:DICIEMBRE!L203)</f>
        <v>0</v>
      </c>
      <c r="M203" s="29">
        <f>SUM(ENERO:DICIEMBRE!M203)</f>
        <v>0</v>
      </c>
      <c r="N203" s="29">
        <f>SUM(ENERO:DICIEMBRE!N203)</f>
        <v>0</v>
      </c>
      <c r="O203" s="29">
        <f>SUM(ENERO:DICIEMBRE!O203)</f>
        <v>0</v>
      </c>
      <c r="P203" s="29">
        <f>SUM(ENERO:DICIEMBRE!P203)</f>
        <v>0</v>
      </c>
      <c r="Q203" s="29">
        <f>SUM(ENERO:DICIEMBRE!Q203)</f>
        <v>0</v>
      </c>
      <c r="R203" s="29">
        <f>SUM(ENERO:DICIEMBRE!R203)</f>
        <v>0</v>
      </c>
      <c r="S203" s="29">
        <f>SUM(ENERO:DICIEMBRE!S203)</f>
        <v>0</v>
      </c>
      <c r="T203" s="29">
        <f>SUM(ENERO:DICIEMBRE!T203)</f>
        <v>0</v>
      </c>
      <c r="U203" s="29">
        <f>SUM(ENERO:DICIEMBRE!U203)</f>
        <v>0</v>
      </c>
      <c r="V203" s="29">
        <f>SUM(ENERO:DICIEMBRE!V203)</f>
        <v>0</v>
      </c>
      <c r="W203" s="29">
        <f>SUM(ENERO:DICIEMBRE!W203)</f>
        <v>0</v>
      </c>
      <c r="X203" s="29">
        <f>SUM(ENERO:DICIEMBRE!X203)</f>
        <v>0</v>
      </c>
      <c r="Y203" s="29">
        <f>SUM(ENERO:DICIEMBRE!Y203)</f>
        <v>0</v>
      </c>
      <c r="Z203" s="29">
        <f>SUM(ENERO:DICIEMBRE!Z203)</f>
        <v>0</v>
      </c>
      <c r="AA203" s="29">
        <f>SUM(ENERO:DICIEMBRE!AA203)</f>
        <v>0</v>
      </c>
      <c r="AB203" s="29">
        <f>SUM(ENERO:DICIEMBRE!AB203)</f>
        <v>0</v>
      </c>
      <c r="AC203" s="29">
        <f>SUM(ENERO:DICIEMBRE!AC203)</f>
        <v>0</v>
      </c>
      <c r="AD203" s="29">
        <f>SUM(ENERO:DICIEMBRE!AD203)</f>
        <v>0</v>
      </c>
      <c r="AE203" s="29">
        <f>SUM(ENERO:DICIEMBRE!AE203)</f>
        <v>0</v>
      </c>
      <c r="AF203" s="29">
        <f>SUM(ENERO:DICIEMBRE!AF203)</f>
        <v>0</v>
      </c>
      <c r="AG203" s="29">
        <f>SUM(ENERO:DICIEMBRE!AG203)</f>
        <v>0</v>
      </c>
      <c r="AH203" s="29">
        <f>SUM(ENERO:DICIEMBRE!AH203)</f>
        <v>0</v>
      </c>
      <c r="AI203" s="29">
        <f>SUM(ENERO:DICIEMBRE!AI203)</f>
        <v>0</v>
      </c>
      <c r="AJ203" s="29">
        <f>SUM(ENERO:DICIEMBRE!AJ203)</f>
        <v>0</v>
      </c>
      <c r="AK203" s="29">
        <f>SUM(ENERO:DICIEMBRE!AK203)</f>
        <v>0</v>
      </c>
      <c r="AL203" s="29">
        <f>SUM(ENERO:DICIEMBRE!AL203)</f>
        <v>0</v>
      </c>
      <c r="AM203" s="29">
        <f>SUM(ENERO:DICIEMBRE!AM203)</f>
        <v>0</v>
      </c>
      <c r="AN203" s="29">
        <f>SUM(ENERO:DICIEMBRE!AN203)</f>
        <v>0</v>
      </c>
      <c r="AO203" s="29">
        <f>SUM(ENERO:DICIEMBRE!AO203)</f>
        <v>0</v>
      </c>
      <c r="AP203" s="29">
        <f>SUM(ENERO:DICIEMBRE!AP203)</f>
        <v>0</v>
      </c>
      <c r="AQ203" s="29">
        <f>SUM(ENERO:DICIEMBRE!AQ203)</f>
        <v>0</v>
      </c>
      <c r="AR203" s="29">
        <f>SUM(ENERO:DICIEMBRE!AR203)</f>
        <v>0</v>
      </c>
      <c r="AS203" s="29">
        <f>SUM(ENERO:DICIEMBRE!AS203)</f>
        <v>0</v>
      </c>
      <c r="AT203" s="29">
        <f>SUM(ENERO:DICIEMBRE!AT203)</f>
        <v>0</v>
      </c>
      <c r="AU203" s="29">
        <f>SUM(ENERO:DICIEMBRE!AU203)</f>
        <v>0</v>
      </c>
      <c r="AV203" s="29">
        <f>SUM(ENERO:DICIEMBRE!AV203)</f>
        <v>0</v>
      </c>
      <c r="AW203" s="29">
        <f>SUM(ENERO:DICIEMBRE!AW203)</f>
        <v>0</v>
      </c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2860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29">
        <f>SUM(ENERO:DICIEMBRE!F204)</f>
        <v>0</v>
      </c>
      <c r="G204" s="29">
        <f>SUM(ENERO:DICIEMBRE!G204)</f>
        <v>0</v>
      </c>
      <c r="H204" s="29">
        <f>SUM(ENERO:DICIEMBRE!H204)</f>
        <v>0</v>
      </c>
      <c r="I204" s="29">
        <f>SUM(ENERO:DICIEMBRE!I204)</f>
        <v>0</v>
      </c>
      <c r="J204" s="29">
        <f>SUM(ENERO:DICIEMBRE!J204)</f>
        <v>0</v>
      </c>
      <c r="K204" s="29">
        <f>SUM(ENERO:DICIEMBRE!K204)</f>
        <v>0</v>
      </c>
      <c r="L204" s="29">
        <f>SUM(ENERO:DICIEMBRE!L204)</f>
        <v>0</v>
      </c>
      <c r="M204" s="29">
        <f>SUM(ENERO:DICIEMBRE!M204)</f>
        <v>0</v>
      </c>
      <c r="N204" s="29">
        <f>SUM(ENERO:DICIEMBRE!N204)</f>
        <v>0</v>
      </c>
      <c r="O204" s="29">
        <f>SUM(ENERO:DICIEMBRE!O204)</f>
        <v>0</v>
      </c>
      <c r="P204" s="29">
        <f>SUM(ENERO:DICIEMBRE!P204)</f>
        <v>0</v>
      </c>
      <c r="Q204" s="29">
        <f>SUM(ENERO:DICIEMBRE!Q204)</f>
        <v>0</v>
      </c>
      <c r="R204" s="29">
        <f>SUM(ENERO:DICIEMBRE!R204)</f>
        <v>0</v>
      </c>
      <c r="S204" s="29">
        <f>SUM(ENERO:DICIEMBRE!S204)</f>
        <v>0</v>
      </c>
      <c r="T204" s="29">
        <f>SUM(ENERO:DICIEMBRE!T204)</f>
        <v>0</v>
      </c>
      <c r="U204" s="29">
        <f>SUM(ENERO:DICIEMBRE!U204)</f>
        <v>0</v>
      </c>
      <c r="V204" s="29">
        <f>SUM(ENERO:DICIEMBRE!V204)</f>
        <v>0</v>
      </c>
      <c r="W204" s="29">
        <f>SUM(ENERO:DICIEMBRE!W204)</f>
        <v>0</v>
      </c>
      <c r="X204" s="29">
        <f>SUM(ENERO:DICIEMBRE!X204)</f>
        <v>0</v>
      </c>
      <c r="Y204" s="29">
        <f>SUM(ENERO:DICIEMBRE!Y204)</f>
        <v>0</v>
      </c>
      <c r="Z204" s="29">
        <f>SUM(ENERO:DICIEMBRE!Z204)</f>
        <v>0</v>
      </c>
      <c r="AA204" s="29">
        <f>SUM(ENERO:DICIEMBRE!AA204)</f>
        <v>0</v>
      </c>
      <c r="AB204" s="29">
        <f>SUM(ENERO:DICIEMBRE!AB204)</f>
        <v>0</v>
      </c>
      <c r="AC204" s="29">
        <f>SUM(ENERO:DICIEMBRE!AC204)</f>
        <v>0</v>
      </c>
      <c r="AD204" s="29">
        <f>SUM(ENERO:DICIEMBRE!AD204)</f>
        <v>0</v>
      </c>
      <c r="AE204" s="29">
        <f>SUM(ENERO:DICIEMBRE!AE204)</f>
        <v>0</v>
      </c>
      <c r="AF204" s="29">
        <f>SUM(ENERO:DICIEMBRE!AF204)</f>
        <v>0</v>
      </c>
      <c r="AG204" s="29">
        <f>SUM(ENERO:DICIEMBRE!AG204)</f>
        <v>0</v>
      </c>
      <c r="AH204" s="29">
        <f>SUM(ENERO:DICIEMBRE!AH204)</f>
        <v>0</v>
      </c>
      <c r="AI204" s="29">
        <f>SUM(ENERO:DICIEMBRE!AI204)</f>
        <v>0</v>
      </c>
      <c r="AJ204" s="29">
        <f>SUM(ENERO:DICIEMBRE!AJ204)</f>
        <v>0</v>
      </c>
      <c r="AK204" s="29">
        <f>SUM(ENERO:DICIEMBRE!AK204)</f>
        <v>0</v>
      </c>
      <c r="AL204" s="29">
        <f>SUM(ENERO:DICIEMBRE!AL204)</f>
        <v>0</v>
      </c>
      <c r="AM204" s="29">
        <f>SUM(ENERO:DICIEMBRE!AM204)</f>
        <v>0</v>
      </c>
      <c r="AN204" s="29">
        <f>SUM(ENERO:DICIEMBRE!AN204)</f>
        <v>0</v>
      </c>
      <c r="AO204" s="29">
        <f>SUM(ENERO:DICIEMBRE!AO204)</f>
        <v>0</v>
      </c>
      <c r="AP204" s="29">
        <f>SUM(ENERO:DICIEMBRE!AP204)</f>
        <v>0</v>
      </c>
      <c r="AQ204" s="29">
        <f>SUM(ENERO:DICIEMBRE!AQ204)</f>
        <v>0</v>
      </c>
      <c r="AR204" s="29">
        <f>SUM(ENERO:DICIEMBRE!AR204)</f>
        <v>0</v>
      </c>
      <c r="AS204" s="29">
        <f>SUM(ENERO:DICIEMBRE!AS204)</f>
        <v>0</v>
      </c>
      <c r="AT204" s="29">
        <f>SUM(ENERO:DICIEMBRE!AT204)</f>
        <v>0</v>
      </c>
      <c r="AU204" s="29">
        <f>SUM(ENERO:DICIEMBRE!AU204)</f>
        <v>0</v>
      </c>
      <c r="AV204" s="29">
        <f>SUM(ENERO:DICIEMBRE!AV204)</f>
        <v>0</v>
      </c>
      <c r="AW204" s="29">
        <f>SUM(ENERO:DICIEMBRE!AW204)</f>
        <v>0</v>
      </c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2860"/>
      <c r="B205" s="351" t="s">
        <v>212</v>
      </c>
      <c r="C205" s="350">
        <f t="shared" si="126"/>
        <v>5</v>
      </c>
      <c r="D205" s="343">
        <f>SUM(F205+H205+J205+L205+N205+P205+R205+T205+V205+X205+Z205+AB205+AD205+AF205+AH205+AJ205+AL205)</f>
        <v>2</v>
      </c>
      <c r="E205" s="351">
        <f>SUM(G205+I205+K205+M205+O205+Q205+S205+U205+W205+Y205+AA205+AC205+AE205+AG205+AI205+AK205+AM205)</f>
        <v>3</v>
      </c>
      <c r="F205" s="29">
        <f>SUM(ENERO:DICIEMBRE!F205)</f>
        <v>0</v>
      </c>
      <c r="G205" s="29">
        <f>SUM(ENERO:DICIEMBRE!G205)</f>
        <v>0</v>
      </c>
      <c r="H205" s="29">
        <f>SUM(ENERO:DICIEMBRE!H205)</f>
        <v>0</v>
      </c>
      <c r="I205" s="29">
        <f>SUM(ENERO:DICIEMBRE!I205)</f>
        <v>0</v>
      </c>
      <c r="J205" s="29">
        <f>SUM(ENERO:DICIEMBRE!J205)</f>
        <v>0</v>
      </c>
      <c r="K205" s="29">
        <f>SUM(ENERO:DICIEMBRE!K205)</f>
        <v>0</v>
      </c>
      <c r="L205" s="29">
        <f>SUM(ENERO:DICIEMBRE!L205)</f>
        <v>0</v>
      </c>
      <c r="M205" s="29">
        <f>SUM(ENERO:DICIEMBRE!M205)</f>
        <v>2</v>
      </c>
      <c r="N205" s="29">
        <f>SUM(ENERO:DICIEMBRE!N205)</f>
        <v>1</v>
      </c>
      <c r="O205" s="29">
        <f>SUM(ENERO:DICIEMBRE!O205)</f>
        <v>0</v>
      </c>
      <c r="P205" s="29">
        <f>SUM(ENERO:DICIEMBRE!P205)</f>
        <v>0</v>
      </c>
      <c r="Q205" s="29">
        <f>SUM(ENERO:DICIEMBRE!Q205)</f>
        <v>0</v>
      </c>
      <c r="R205" s="29">
        <f>SUM(ENERO:DICIEMBRE!R205)</f>
        <v>0</v>
      </c>
      <c r="S205" s="29">
        <f>SUM(ENERO:DICIEMBRE!S205)</f>
        <v>0</v>
      </c>
      <c r="T205" s="29">
        <f>SUM(ENERO:DICIEMBRE!T205)</f>
        <v>0</v>
      </c>
      <c r="U205" s="29">
        <f>SUM(ENERO:DICIEMBRE!U205)</f>
        <v>1</v>
      </c>
      <c r="V205" s="29">
        <f>SUM(ENERO:DICIEMBRE!V205)</f>
        <v>0</v>
      </c>
      <c r="W205" s="29">
        <f>SUM(ENERO:DICIEMBRE!W205)</f>
        <v>0</v>
      </c>
      <c r="X205" s="29">
        <f>SUM(ENERO:DICIEMBRE!X205)</f>
        <v>0</v>
      </c>
      <c r="Y205" s="29">
        <f>SUM(ENERO:DICIEMBRE!Y205)</f>
        <v>0</v>
      </c>
      <c r="Z205" s="29">
        <f>SUM(ENERO:DICIEMBRE!Z205)</f>
        <v>0</v>
      </c>
      <c r="AA205" s="29">
        <f>SUM(ENERO:DICIEMBRE!AA205)</f>
        <v>0</v>
      </c>
      <c r="AB205" s="29">
        <f>SUM(ENERO:DICIEMBRE!AB205)</f>
        <v>1</v>
      </c>
      <c r="AC205" s="29">
        <f>SUM(ENERO:DICIEMBRE!AC205)</f>
        <v>0</v>
      </c>
      <c r="AD205" s="29">
        <f>SUM(ENERO:DICIEMBRE!AD205)</f>
        <v>0</v>
      </c>
      <c r="AE205" s="29">
        <f>SUM(ENERO:DICIEMBRE!AE205)</f>
        <v>0</v>
      </c>
      <c r="AF205" s="29">
        <f>SUM(ENERO:DICIEMBRE!AF205)</f>
        <v>0</v>
      </c>
      <c r="AG205" s="29">
        <f>SUM(ENERO:DICIEMBRE!AG205)</f>
        <v>0</v>
      </c>
      <c r="AH205" s="29">
        <f>SUM(ENERO:DICIEMBRE!AH205)</f>
        <v>0</v>
      </c>
      <c r="AI205" s="29">
        <f>SUM(ENERO:DICIEMBRE!AI205)</f>
        <v>0</v>
      </c>
      <c r="AJ205" s="29">
        <f>SUM(ENERO:DICIEMBRE!AJ205)</f>
        <v>0</v>
      </c>
      <c r="AK205" s="29">
        <f>SUM(ENERO:DICIEMBRE!AK205)</f>
        <v>0</v>
      </c>
      <c r="AL205" s="29">
        <f>SUM(ENERO:DICIEMBRE!AL205)</f>
        <v>0</v>
      </c>
      <c r="AM205" s="29">
        <f>SUM(ENERO:DICIEMBRE!AM205)</f>
        <v>0</v>
      </c>
      <c r="AN205" s="29">
        <f>SUM(ENERO:DICIEMBRE!AN205)</f>
        <v>0</v>
      </c>
      <c r="AO205" s="29">
        <f>SUM(ENERO:DICIEMBRE!AO205)</f>
        <v>0</v>
      </c>
      <c r="AP205" s="29">
        <f>SUM(ENERO:DICIEMBRE!AP205)</f>
        <v>0</v>
      </c>
      <c r="AQ205" s="29">
        <f>SUM(ENERO:DICIEMBRE!AQ205)</f>
        <v>0</v>
      </c>
      <c r="AR205" s="29">
        <f>SUM(ENERO:DICIEMBRE!AR205)</f>
        <v>0</v>
      </c>
      <c r="AS205" s="29">
        <f>SUM(ENERO:DICIEMBRE!AS205)</f>
        <v>1</v>
      </c>
      <c r="AT205" s="29">
        <f>SUM(ENERO:DICIEMBRE!AT205)</f>
        <v>0</v>
      </c>
      <c r="AU205" s="29">
        <f>SUM(ENERO:DICIEMBRE!AU205)</f>
        <v>0</v>
      </c>
      <c r="AV205" s="29">
        <f>SUM(ENERO:DICIEMBRE!AV205)</f>
        <v>0</v>
      </c>
      <c r="AW205" s="29">
        <f>SUM(ENERO:DICIEMBRE!AW205)</f>
        <v>0</v>
      </c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2861"/>
      <c r="B206" s="318" t="s">
        <v>213</v>
      </c>
      <c r="C206" s="355">
        <f t="shared" si="126"/>
        <v>9</v>
      </c>
      <c r="D206" s="356">
        <f>SUM(F206+H206+J206+L206+N206+P206+R206+T206+V206+X206+Z206+AB206+AD206+AF206+AH206+AJ206+AL206)</f>
        <v>1</v>
      </c>
      <c r="E206" s="318">
        <f t="shared" si="127"/>
        <v>8</v>
      </c>
      <c r="F206" s="29">
        <f>SUM(ENERO:DICIEMBRE!F206)</f>
        <v>0</v>
      </c>
      <c r="G206" s="29">
        <f>SUM(ENERO:DICIEMBRE!G206)</f>
        <v>0</v>
      </c>
      <c r="H206" s="29">
        <f>SUM(ENERO:DICIEMBRE!H206)</f>
        <v>0</v>
      </c>
      <c r="I206" s="29">
        <f>SUM(ENERO:DICIEMBRE!I206)</f>
        <v>0</v>
      </c>
      <c r="J206" s="29">
        <f>SUM(ENERO:DICIEMBRE!J206)</f>
        <v>0</v>
      </c>
      <c r="K206" s="29">
        <f>SUM(ENERO:DICIEMBRE!K206)</f>
        <v>1</v>
      </c>
      <c r="L206" s="29">
        <f>SUM(ENERO:DICIEMBRE!L206)</f>
        <v>1</v>
      </c>
      <c r="M206" s="29">
        <f>SUM(ENERO:DICIEMBRE!M206)</f>
        <v>7</v>
      </c>
      <c r="N206" s="29">
        <f>SUM(ENERO:DICIEMBRE!N206)</f>
        <v>0</v>
      </c>
      <c r="O206" s="29">
        <f>SUM(ENERO:DICIEMBRE!O206)</f>
        <v>0</v>
      </c>
      <c r="P206" s="29">
        <f>SUM(ENERO:DICIEMBRE!P206)</f>
        <v>0</v>
      </c>
      <c r="Q206" s="29">
        <f>SUM(ENERO:DICIEMBRE!Q206)</f>
        <v>0</v>
      </c>
      <c r="R206" s="29">
        <f>SUM(ENERO:DICIEMBRE!R206)</f>
        <v>0</v>
      </c>
      <c r="S206" s="29">
        <f>SUM(ENERO:DICIEMBRE!S206)</f>
        <v>0</v>
      </c>
      <c r="T206" s="29">
        <f>SUM(ENERO:DICIEMBRE!T206)</f>
        <v>0</v>
      </c>
      <c r="U206" s="29">
        <f>SUM(ENERO:DICIEMBRE!U206)</f>
        <v>0</v>
      </c>
      <c r="V206" s="29">
        <f>SUM(ENERO:DICIEMBRE!V206)</f>
        <v>0</v>
      </c>
      <c r="W206" s="29">
        <f>SUM(ENERO:DICIEMBRE!W206)</f>
        <v>0</v>
      </c>
      <c r="X206" s="29">
        <f>SUM(ENERO:DICIEMBRE!X206)</f>
        <v>0</v>
      </c>
      <c r="Y206" s="29">
        <f>SUM(ENERO:DICIEMBRE!Y206)</f>
        <v>0</v>
      </c>
      <c r="Z206" s="29">
        <f>SUM(ENERO:DICIEMBRE!Z206)</f>
        <v>0</v>
      </c>
      <c r="AA206" s="29">
        <f>SUM(ENERO:DICIEMBRE!AA206)</f>
        <v>0</v>
      </c>
      <c r="AB206" s="29">
        <f>SUM(ENERO:DICIEMBRE!AB206)</f>
        <v>0</v>
      </c>
      <c r="AC206" s="29">
        <f>SUM(ENERO:DICIEMBRE!AC206)</f>
        <v>0</v>
      </c>
      <c r="AD206" s="29">
        <f>SUM(ENERO:DICIEMBRE!AD206)</f>
        <v>0</v>
      </c>
      <c r="AE206" s="29">
        <f>SUM(ENERO:DICIEMBRE!AE206)</f>
        <v>0</v>
      </c>
      <c r="AF206" s="29">
        <f>SUM(ENERO:DICIEMBRE!AF206)</f>
        <v>0</v>
      </c>
      <c r="AG206" s="29">
        <f>SUM(ENERO:DICIEMBRE!AG206)</f>
        <v>0</v>
      </c>
      <c r="AH206" s="29">
        <f>SUM(ENERO:DICIEMBRE!AH206)</f>
        <v>0</v>
      </c>
      <c r="AI206" s="29">
        <f>SUM(ENERO:DICIEMBRE!AI206)</f>
        <v>0</v>
      </c>
      <c r="AJ206" s="29">
        <f>SUM(ENERO:DICIEMBRE!AJ206)</f>
        <v>0</v>
      </c>
      <c r="AK206" s="29">
        <f>SUM(ENERO:DICIEMBRE!AK206)</f>
        <v>0</v>
      </c>
      <c r="AL206" s="29">
        <f>SUM(ENERO:DICIEMBRE!AL206)</f>
        <v>0</v>
      </c>
      <c r="AM206" s="29">
        <f>SUM(ENERO:DICIEMBRE!AM206)</f>
        <v>0</v>
      </c>
      <c r="AN206" s="29">
        <f>SUM(ENERO:DICIEMBRE!AN206)</f>
        <v>0</v>
      </c>
      <c r="AO206" s="29">
        <f>SUM(ENERO:DICIEMBRE!AO206)</f>
        <v>0</v>
      </c>
      <c r="AP206" s="29">
        <f>SUM(ENERO:DICIEMBRE!AP206)</f>
        <v>0</v>
      </c>
      <c r="AQ206" s="29">
        <f>SUM(ENERO:DICIEMBRE!AQ206)</f>
        <v>0</v>
      </c>
      <c r="AR206" s="29">
        <f>SUM(ENERO:DICIEMBRE!AR206)</f>
        <v>0</v>
      </c>
      <c r="AS206" s="29">
        <f>SUM(ENERO:DICIEMBRE!AS206)</f>
        <v>3</v>
      </c>
      <c r="AT206" s="29">
        <f>SUM(ENERO:DICIEMBRE!AT206)</f>
        <v>0</v>
      </c>
      <c r="AU206" s="29">
        <f>SUM(ENERO:DICIEMBRE!AU206)</f>
        <v>0</v>
      </c>
      <c r="AV206" s="29">
        <f>SUM(ENERO:DICIEMBRE!AV206)</f>
        <v>1</v>
      </c>
      <c r="AW206" s="29">
        <f>SUM(ENERO:DICIEMBRE!AW206)</f>
        <v>0</v>
      </c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x14ac:dyDescent="0.25">
      <c r="A207" s="2859" t="s">
        <v>214</v>
      </c>
      <c r="B207" s="313" t="s">
        <v>215</v>
      </c>
      <c r="C207" s="314">
        <f t="shared" si="126"/>
        <v>5</v>
      </c>
      <c r="D207" s="315">
        <f>SUM(F207+H207+J207+L207+N207)</f>
        <v>3</v>
      </c>
      <c r="E207" s="313">
        <f t="shared" ref="D207:E210" si="130">SUM(G207+I207+K207+M207+O207)</f>
        <v>2</v>
      </c>
      <c r="F207" s="29">
        <f>SUM(ENERO:DICIEMBRE!F207)</f>
        <v>0</v>
      </c>
      <c r="G207" s="29">
        <f>SUM(ENERO:DICIEMBRE!G207)</f>
        <v>0</v>
      </c>
      <c r="H207" s="29">
        <f>SUM(ENERO:DICIEMBRE!H207)</f>
        <v>1</v>
      </c>
      <c r="I207" s="29">
        <f>SUM(ENERO:DICIEMBRE!I207)</f>
        <v>0</v>
      </c>
      <c r="J207" s="29">
        <f>SUM(ENERO:DICIEMBRE!J207)</f>
        <v>2</v>
      </c>
      <c r="K207" s="29">
        <f>SUM(ENERO:DICIEMBRE!K207)</f>
        <v>2</v>
      </c>
      <c r="L207" s="29">
        <f>SUM(ENERO:DICIEMBRE!L207)</f>
        <v>0</v>
      </c>
      <c r="M207" s="29">
        <f>SUM(ENERO:DICIEMBRE!M207)</f>
        <v>0</v>
      </c>
      <c r="N207" s="29">
        <f>SUM(ENERO:DICIEMBRE!N207)</f>
        <v>0</v>
      </c>
      <c r="O207" s="29">
        <f>SUM(ENERO:DICIEMBRE!O207)</f>
        <v>0</v>
      </c>
      <c r="P207" s="29">
        <f>SUM(ENERO:DICIEMBRE!P207)</f>
        <v>0</v>
      </c>
      <c r="Q207" s="29">
        <f>SUM(ENERO:DICIEMBRE!Q207)</f>
        <v>0</v>
      </c>
      <c r="R207" s="29">
        <f>SUM(ENERO:DICIEMBRE!R207)</f>
        <v>0</v>
      </c>
      <c r="S207" s="29">
        <f>SUM(ENERO:DICIEMBRE!S207)</f>
        <v>0</v>
      </c>
      <c r="T207" s="29">
        <f>SUM(ENERO:DICIEMBRE!T207)</f>
        <v>0</v>
      </c>
      <c r="U207" s="29">
        <f>SUM(ENERO:DICIEMBRE!U207)</f>
        <v>0</v>
      </c>
      <c r="V207" s="29">
        <f>SUM(ENERO:DICIEMBRE!V207)</f>
        <v>0</v>
      </c>
      <c r="W207" s="29">
        <f>SUM(ENERO:DICIEMBRE!W207)</f>
        <v>0</v>
      </c>
      <c r="X207" s="29">
        <f>SUM(ENERO:DICIEMBRE!X207)</f>
        <v>0</v>
      </c>
      <c r="Y207" s="29">
        <f>SUM(ENERO:DICIEMBRE!Y207)</f>
        <v>0</v>
      </c>
      <c r="Z207" s="29">
        <f>SUM(ENERO:DICIEMBRE!Z207)</f>
        <v>0</v>
      </c>
      <c r="AA207" s="29">
        <f>SUM(ENERO:DICIEMBRE!AA207)</f>
        <v>0</v>
      </c>
      <c r="AB207" s="29">
        <f>SUM(ENERO:DICIEMBRE!AB207)</f>
        <v>0</v>
      </c>
      <c r="AC207" s="29">
        <f>SUM(ENERO:DICIEMBRE!AC207)</f>
        <v>0</v>
      </c>
      <c r="AD207" s="29">
        <f>SUM(ENERO:DICIEMBRE!AD207)</f>
        <v>0</v>
      </c>
      <c r="AE207" s="29">
        <f>SUM(ENERO:DICIEMBRE!AE207)</f>
        <v>0</v>
      </c>
      <c r="AF207" s="29">
        <f>SUM(ENERO:DICIEMBRE!AF207)</f>
        <v>0</v>
      </c>
      <c r="AG207" s="29">
        <f>SUM(ENERO:DICIEMBRE!AG207)</f>
        <v>0</v>
      </c>
      <c r="AH207" s="29">
        <f>SUM(ENERO:DICIEMBRE!AH207)</f>
        <v>0</v>
      </c>
      <c r="AI207" s="29">
        <f>SUM(ENERO:DICIEMBRE!AI207)</f>
        <v>0</v>
      </c>
      <c r="AJ207" s="29">
        <f>SUM(ENERO:DICIEMBRE!AJ207)</f>
        <v>0</v>
      </c>
      <c r="AK207" s="29">
        <f>SUM(ENERO:DICIEMBRE!AK207)</f>
        <v>0</v>
      </c>
      <c r="AL207" s="29">
        <f>SUM(ENERO:DICIEMBRE!AL207)</f>
        <v>0</v>
      </c>
      <c r="AM207" s="29">
        <f>SUM(ENERO:DICIEMBRE!AM207)</f>
        <v>0</v>
      </c>
      <c r="AN207" s="29">
        <f>SUM(ENERO:DICIEMBRE!AN207)</f>
        <v>0</v>
      </c>
      <c r="AO207" s="29">
        <f>SUM(ENERO:DICIEMBRE!AO207)</f>
        <v>0</v>
      </c>
      <c r="AP207" s="29">
        <f>SUM(ENERO:DICIEMBRE!AP207)</f>
        <v>0</v>
      </c>
      <c r="AQ207" s="29">
        <f>SUM(ENERO:DICIEMBRE!AQ207)</f>
        <v>0</v>
      </c>
      <c r="AR207" s="29">
        <f>SUM(ENERO:DICIEMBRE!AR207)</f>
        <v>0</v>
      </c>
      <c r="AS207" s="29">
        <f>SUM(ENERO:DICIEMBRE!AS207)</f>
        <v>1</v>
      </c>
      <c r="AT207" s="29">
        <f>SUM(ENERO:DICIEMBRE!AT207)</f>
        <v>0</v>
      </c>
      <c r="AU207" s="29">
        <f>SUM(ENERO:DICIEMBRE!AU207)</f>
        <v>0</v>
      </c>
      <c r="AV207" s="29">
        <f>SUM(ENERO:DICIEMBRE!AV207)</f>
        <v>1</v>
      </c>
      <c r="AW207" s="29">
        <f>SUM(ENERO:DICIEMBRE!AW207)</f>
        <v>0</v>
      </c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2860"/>
      <c r="B208" s="339" t="s">
        <v>216</v>
      </c>
      <c r="C208" s="340">
        <f t="shared" si="126"/>
        <v>0</v>
      </c>
      <c r="D208" s="341">
        <f>SUM(F208+H208+J208+L208+N208)</f>
        <v>0</v>
      </c>
      <c r="E208" s="339">
        <f t="shared" si="130"/>
        <v>0</v>
      </c>
      <c r="F208" s="29">
        <f>SUM(ENERO:DICIEMBRE!F208)</f>
        <v>0</v>
      </c>
      <c r="G208" s="29">
        <f>SUM(ENERO:DICIEMBRE!G208)</f>
        <v>0</v>
      </c>
      <c r="H208" s="29">
        <f>SUM(ENERO:DICIEMBRE!H208)</f>
        <v>0</v>
      </c>
      <c r="I208" s="29">
        <f>SUM(ENERO:DICIEMBRE!I208)</f>
        <v>0</v>
      </c>
      <c r="J208" s="29">
        <f>SUM(ENERO:DICIEMBRE!J208)</f>
        <v>0</v>
      </c>
      <c r="K208" s="29">
        <f>SUM(ENERO:DICIEMBRE!K208)</f>
        <v>0</v>
      </c>
      <c r="L208" s="29">
        <f>SUM(ENERO:DICIEMBRE!L208)</f>
        <v>0</v>
      </c>
      <c r="M208" s="29">
        <f>SUM(ENERO:DICIEMBRE!M208)</f>
        <v>0</v>
      </c>
      <c r="N208" s="29">
        <f>SUM(ENERO:DICIEMBRE!N208)</f>
        <v>0</v>
      </c>
      <c r="O208" s="29">
        <f>SUM(ENERO:DICIEMBRE!O208)</f>
        <v>0</v>
      </c>
      <c r="P208" s="29">
        <f>SUM(ENERO:DICIEMBRE!P208)</f>
        <v>0</v>
      </c>
      <c r="Q208" s="29">
        <f>SUM(ENERO:DICIEMBRE!Q208)</f>
        <v>0</v>
      </c>
      <c r="R208" s="29">
        <f>SUM(ENERO:DICIEMBRE!R208)</f>
        <v>0</v>
      </c>
      <c r="S208" s="29">
        <f>SUM(ENERO:DICIEMBRE!S208)</f>
        <v>0</v>
      </c>
      <c r="T208" s="29">
        <f>SUM(ENERO:DICIEMBRE!T208)</f>
        <v>0</v>
      </c>
      <c r="U208" s="29">
        <f>SUM(ENERO:DICIEMBRE!U208)</f>
        <v>0</v>
      </c>
      <c r="V208" s="29">
        <f>SUM(ENERO:DICIEMBRE!V208)</f>
        <v>0</v>
      </c>
      <c r="W208" s="29">
        <f>SUM(ENERO:DICIEMBRE!W208)</f>
        <v>0</v>
      </c>
      <c r="X208" s="29">
        <f>SUM(ENERO:DICIEMBRE!X208)</f>
        <v>0</v>
      </c>
      <c r="Y208" s="29">
        <f>SUM(ENERO:DICIEMBRE!Y208)</f>
        <v>0</v>
      </c>
      <c r="Z208" s="29">
        <f>SUM(ENERO:DICIEMBRE!Z208)</f>
        <v>0</v>
      </c>
      <c r="AA208" s="29">
        <f>SUM(ENERO:DICIEMBRE!AA208)</f>
        <v>0</v>
      </c>
      <c r="AB208" s="29">
        <f>SUM(ENERO:DICIEMBRE!AB208)</f>
        <v>0</v>
      </c>
      <c r="AC208" s="29">
        <f>SUM(ENERO:DICIEMBRE!AC208)</f>
        <v>0</v>
      </c>
      <c r="AD208" s="29">
        <f>SUM(ENERO:DICIEMBRE!AD208)</f>
        <v>0</v>
      </c>
      <c r="AE208" s="29">
        <f>SUM(ENERO:DICIEMBRE!AE208)</f>
        <v>0</v>
      </c>
      <c r="AF208" s="29">
        <f>SUM(ENERO:DICIEMBRE!AF208)</f>
        <v>0</v>
      </c>
      <c r="AG208" s="29">
        <f>SUM(ENERO:DICIEMBRE!AG208)</f>
        <v>0</v>
      </c>
      <c r="AH208" s="29">
        <f>SUM(ENERO:DICIEMBRE!AH208)</f>
        <v>0</v>
      </c>
      <c r="AI208" s="29">
        <f>SUM(ENERO:DICIEMBRE!AI208)</f>
        <v>0</v>
      </c>
      <c r="AJ208" s="29">
        <f>SUM(ENERO:DICIEMBRE!AJ208)</f>
        <v>0</v>
      </c>
      <c r="AK208" s="29">
        <f>SUM(ENERO:DICIEMBRE!AK208)</f>
        <v>0</v>
      </c>
      <c r="AL208" s="29">
        <f>SUM(ENERO:DICIEMBRE!AL208)</f>
        <v>0</v>
      </c>
      <c r="AM208" s="29">
        <f>SUM(ENERO:DICIEMBRE!AM208)</f>
        <v>0</v>
      </c>
      <c r="AN208" s="29">
        <f>SUM(ENERO:DICIEMBRE!AN208)</f>
        <v>0</v>
      </c>
      <c r="AO208" s="29">
        <f>SUM(ENERO:DICIEMBRE!AO208)</f>
        <v>0</v>
      </c>
      <c r="AP208" s="29">
        <f>SUM(ENERO:DICIEMBRE!AP208)</f>
        <v>0</v>
      </c>
      <c r="AQ208" s="29">
        <f>SUM(ENERO:DICIEMBRE!AQ208)</f>
        <v>0</v>
      </c>
      <c r="AR208" s="29">
        <f>SUM(ENERO:DICIEMBRE!AR208)</f>
        <v>0</v>
      </c>
      <c r="AS208" s="29">
        <f>SUM(ENERO:DICIEMBRE!AS208)</f>
        <v>0</v>
      </c>
      <c r="AT208" s="29">
        <f>SUM(ENERO:DICIEMBRE!AT208)</f>
        <v>0</v>
      </c>
      <c r="AU208" s="29">
        <f>SUM(ENERO:DICIEMBRE!AU208)</f>
        <v>0</v>
      </c>
      <c r="AV208" s="29">
        <f>SUM(ENERO:DICIEMBRE!AV208)</f>
        <v>0</v>
      </c>
      <c r="AW208" s="29">
        <f>SUM(ENERO:DICIEMBRE!AW208)</f>
        <v>0</v>
      </c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2860"/>
      <c r="B209" s="339" t="s">
        <v>217</v>
      </c>
      <c r="C209" s="340">
        <f t="shared" si="126"/>
        <v>0</v>
      </c>
      <c r="D209" s="341">
        <f t="shared" si="130"/>
        <v>0</v>
      </c>
      <c r="E209" s="339">
        <f t="shared" si="130"/>
        <v>0</v>
      </c>
      <c r="F209" s="29">
        <f>SUM(ENERO:DICIEMBRE!F209)</f>
        <v>0</v>
      </c>
      <c r="G209" s="29">
        <f>SUM(ENERO:DICIEMBRE!G209)</f>
        <v>0</v>
      </c>
      <c r="H209" s="29">
        <f>SUM(ENERO:DICIEMBRE!H209)</f>
        <v>0</v>
      </c>
      <c r="I209" s="29">
        <f>SUM(ENERO:DICIEMBRE!I209)</f>
        <v>0</v>
      </c>
      <c r="J209" s="29">
        <f>SUM(ENERO:DICIEMBRE!J209)</f>
        <v>0</v>
      </c>
      <c r="K209" s="29">
        <f>SUM(ENERO:DICIEMBRE!K209)</f>
        <v>0</v>
      </c>
      <c r="L209" s="29">
        <f>SUM(ENERO:DICIEMBRE!L209)</f>
        <v>0</v>
      </c>
      <c r="M209" s="29">
        <f>SUM(ENERO:DICIEMBRE!M209)</f>
        <v>0</v>
      </c>
      <c r="N209" s="29">
        <f>SUM(ENERO:DICIEMBRE!N209)</f>
        <v>0</v>
      </c>
      <c r="O209" s="29">
        <f>SUM(ENERO:DICIEMBRE!O209)</f>
        <v>0</v>
      </c>
      <c r="P209" s="29">
        <f>SUM(ENERO:DICIEMBRE!P209)</f>
        <v>0</v>
      </c>
      <c r="Q209" s="29">
        <f>SUM(ENERO:DICIEMBRE!Q209)</f>
        <v>0</v>
      </c>
      <c r="R209" s="29">
        <f>SUM(ENERO:DICIEMBRE!R209)</f>
        <v>0</v>
      </c>
      <c r="S209" s="29">
        <f>SUM(ENERO:DICIEMBRE!S209)</f>
        <v>0</v>
      </c>
      <c r="T209" s="29">
        <f>SUM(ENERO:DICIEMBRE!T209)</f>
        <v>0</v>
      </c>
      <c r="U209" s="29">
        <f>SUM(ENERO:DICIEMBRE!U209)</f>
        <v>0</v>
      </c>
      <c r="V209" s="29">
        <f>SUM(ENERO:DICIEMBRE!V209)</f>
        <v>0</v>
      </c>
      <c r="W209" s="29">
        <f>SUM(ENERO:DICIEMBRE!W209)</f>
        <v>0</v>
      </c>
      <c r="X209" s="29">
        <f>SUM(ENERO:DICIEMBRE!X209)</f>
        <v>0</v>
      </c>
      <c r="Y209" s="29">
        <f>SUM(ENERO:DICIEMBRE!Y209)</f>
        <v>0</v>
      </c>
      <c r="Z209" s="29">
        <f>SUM(ENERO:DICIEMBRE!Z209)</f>
        <v>0</v>
      </c>
      <c r="AA209" s="29">
        <f>SUM(ENERO:DICIEMBRE!AA209)</f>
        <v>0</v>
      </c>
      <c r="AB209" s="29">
        <f>SUM(ENERO:DICIEMBRE!AB209)</f>
        <v>0</v>
      </c>
      <c r="AC209" s="29">
        <f>SUM(ENERO:DICIEMBRE!AC209)</f>
        <v>0</v>
      </c>
      <c r="AD209" s="29">
        <f>SUM(ENERO:DICIEMBRE!AD209)</f>
        <v>0</v>
      </c>
      <c r="AE209" s="29">
        <f>SUM(ENERO:DICIEMBRE!AE209)</f>
        <v>0</v>
      </c>
      <c r="AF209" s="29">
        <f>SUM(ENERO:DICIEMBRE!AF209)</f>
        <v>0</v>
      </c>
      <c r="AG209" s="29">
        <f>SUM(ENERO:DICIEMBRE!AG209)</f>
        <v>0</v>
      </c>
      <c r="AH209" s="29">
        <f>SUM(ENERO:DICIEMBRE!AH209)</f>
        <v>0</v>
      </c>
      <c r="AI209" s="29">
        <f>SUM(ENERO:DICIEMBRE!AI209)</f>
        <v>0</v>
      </c>
      <c r="AJ209" s="29">
        <f>SUM(ENERO:DICIEMBRE!AJ209)</f>
        <v>0</v>
      </c>
      <c r="AK209" s="29">
        <f>SUM(ENERO:DICIEMBRE!AK209)</f>
        <v>0</v>
      </c>
      <c r="AL209" s="29">
        <f>SUM(ENERO:DICIEMBRE!AL209)</f>
        <v>0</v>
      </c>
      <c r="AM209" s="29">
        <f>SUM(ENERO:DICIEMBRE!AM209)</f>
        <v>0</v>
      </c>
      <c r="AN209" s="29">
        <f>SUM(ENERO:DICIEMBRE!AN209)</f>
        <v>0</v>
      </c>
      <c r="AO209" s="29">
        <f>SUM(ENERO:DICIEMBRE!AO209)</f>
        <v>0</v>
      </c>
      <c r="AP209" s="29">
        <f>SUM(ENERO:DICIEMBRE!AP209)</f>
        <v>0</v>
      </c>
      <c r="AQ209" s="29">
        <f>SUM(ENERO:DICIEMBRE!AQ209)</f>
        <v>0</v>
      </c>
      <c r="AR209" s="29">
        <f>SUM(ENERO:DICIEMBRE!AR209)</f>
        <v>0</v>
      </c>
      <c r="AS209" s="29">
        <f>SUM(ENERO:DICIEMBRE!AS209)</f>
        <v>0</v>
      </c>
      <c r="AT209" s="29">
        <f>SUM(ENERO:DICIEMBRE!AT209)</f>
        <v>0</v>
      </c>
      <c r="AU209" s="29">
        <f>SUM(ENERO:DICIEMBRE!AU209)</f>
        <v>0</v>
      </c>
      <c r="AV209" s="29">
        <f>SUM(ENERO:DICIEMBRE!AV209)</f>
        <v>0</v>
      </c>
      <c r="AW209" s="29">
        <f>SUM(ENERO:DICIEMBRE!AW209)</f>
        <v>0</v>
      </c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2861"/>
      <c r="B210" s="318" t="s">
        <v>218</v>
      </c>
      <c r="C210" s="355">
        <f t="shared" si="126"/>
        <v>27</v>
      </c>
      <c r="D210" s="356">
        <f t="shared" si="130"/>
        <v>14</v>
      </c>
      <c r="E210" s="318">
        <f t="shared" si="130"/>
        <v>13</v>
      </c>
      <c r="F210" s="29">
        <f>SUM(ENERO:DICIEMBRE!F210)</f>
        <v>0</v>
      </c>
      <c r="G210" s="29">
        <f>SUM(ENERO:DICIEMBRE!G210)</f>
        <v>0</v>
      </c>
      <c r="H210" s="29">
        <f>SUM(ENERO:DICIEMBRE!H210)</f>
        <v>6</v>
      </c>
      <c r="I210" s="29">
        <f>SUM(ENERO:DICIEMBRE!I210)</f>
        <v>3</v>
      </c>
      <c r="J210" s="29">
        <f>SUM(ENERO:DICIEMBRE!J210)</f>
        <v>6</v>
      </c>
      <c r="K210" s="29">
        <f>SUM(ENERO:DICIEMBRE!K210)</f>
        <v>5</v>
      </c>
      <c r="L210" s="29">
        <f>SUM(ENERO:DICIEMBRE!L210)</f>
        <v>2</v>
      </c>
      <c r="M210" s="29">
        <f>SUM(ENERO:DICIEMBRE!M210)</f>
        <v>5</v>
      </c>
      <c r="N210" s="29">
        <f>SUM(ENERO:DICIEMBRE!N210)</f>
        <v>0</v>
      </c>
      <c r="O210" s="29">
        <f>SUM(ENERO:DICIEMBRE!O210)</f>
        <v>0</v>
      </c>
      <c r="P210" s="29">
        <f>SUM(ENERO:DICIEMBRE!P210)</f>
        <v>0</v>
      </c>
      <c r="Q210" s="29">
        <f>SUM(ENERO:DICIEMBRE!Q210)</f>
        <v>0</v>
      </c>
      <c r="R210" s="29">
        <f>SUM(ENERO:DICIEMBRE!R210)</f>
        <v>0</v>
      </c>
      <c r="S210" s="29">
        <f>SUM(ENERO:DICIEMBRE!S210)</f>
        <v>0</v>
      </c>
      <c r="T210" s="29">
        <f>SUM(ENERO:DICIEMBRE!T210)</f>
        <v>0</v>
      </c>
      <c r="U210" s="29">
        <f>SUM(ENERO:DICIEMBRE!U210)</f>
        <v>0</v>
      </c>
      <c r="V210" s="29">
        <f>SUM(ENERO:DICIEMBRE!V210)</f>
        <v>0</v>
      </c>
      <c r="W210" s="29">
        <f>SUM(ENERO:DICIEMBRE!W210)</f>
        <v>0</v>
      </c>
      <c r="X210" s="29">
        <f>SUM(ENERO:DICIEMBRE!X210)</f>
        <v>0</v>
      </c>
      <c r="Y210" s="29">
        <f>SUM(ENERO:DICIEMBRE!Y210)</f>
        <v>0</v>
      </c>
      <c r="Z210" s="29">
        <f>SUM(ENERO:DICIEMBRE!Z210)</f>
        <v>0</v>
      </c>
      <c r="AA210" s="29">
        <f>SUM(ENERO:DICIEMBRE!AA210)</f>
        <v>0</v>
      </c>
      <c r="AB210" s="29">
        <f>SUM(ENERO:DICIEMBRE!AB210)</f>
        <v>0</v>
      </c>
      <c r="AC210" s="29">
        <f>SUM(ENERO:DICIEMBRE!AC210)</f>
        <v>0</v>
      </c>
      <c r="AD210" s="29">
        <f>SUM(ENERO:DICIEMBRE!AD210)</f>
        <v>0</v>
      </c>
      <c r="AE210" s="29">
        <f>SUM(ENERO:DICIEMBRE!AE210)</f>
        <v>0</v>
      </c>
      <c r="AF210" s="29">
        <f>SUM(ENERO:DICIEMBRE!AF210)</f>
        <v>0</v>
      </c>
      <c r="AG210" s="29">
        <f>SUM(ENERO:DICIEMBRE!AG210)</f>
        <v>0</v>
      </c>
      <c r="AH210" s="29">
        <f>SUM(ENERO:DICIEMBRE!AH210)</f>
        <v>0</v>
      </c>
      <c r="AI210" s="29">
        <f>SUM(ENERO:DICIEMBRE!AI210)</f>
        <v>0</v>
      </c>
      <c r="AJ210" s="29">
        <f>SUM(ENERO:DICIEMBRE!AJ210)</f>
        <v>0</v>
      </c>
      <c r="AK210" s="29">
        <f>SUM(ENERO:DICIEMBRE!AK210)</f>
        <v>0</v>
      </c>
      <c r="AL210" s="29">
        <f>SUM(ENERO:DICIEMBRE!AL210)</f>
        <v>0</v>
      </c>
      <c r="AM210" s="29">
        <f>SUM(ENERO:DICIEMBRE!AM210)</f>
        <v>0</v>
      </c>
      <c r="AN210" s="29">
        <f>SUM(ENERO:DICIEMBRE!AN210)</f>
        <v>0</v>
      </c>
      <c r="AO210" s="29">
        <f>SUM(ENERO:DICIEMBRE!AO210)</f>
        <v>0</v>
      </c>
      <c r="AP210" s="29">
        <f>SUM(ENERO:DICIEMBRE!AP210)</f>
        <v>0</v>
      </c>
      <c r="AQ210" s="29">
        <f>SUM(ENERO:DICIEMBRE!AQ210)</f>
        <v>0</v>
      </c>
      <c r="AR210" s="29">
        <f>SUM(ENERO:DICIEMBRE!AR210)</f>
        <v>0</v>
      </c>
      <c r="AS210" s="29">
        <f>SUM(ENERO:DICIEMBRE!AS210)</f>
        <v>7</v>
      </c>
      <c r="AT210" s="29">
        <f>SUM(ENERO:DICIEMBRE!AT210)</f>
        <v>1</v>
      </c>
      <c r="AU210" s="29">
        <f>SUM(ENERO:DICIEMBRE!AU210)</f>
        <v>0</v>
      </c>
      <c r="AV210" s="29">
        <f>SUM(ENERO:DICIEMBRE!AV210)</f>
        <v>1</v>
      </c>
      <c r="AW210" s="29">
        <f>SUM(ENERO:DICIEMBRE!AW210)</f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2949" t="s">
        <v>219</v>
      </c>
      <c r="B211" s="363" t="s">
        <v>220</v>
      </c>
      <c r="C211" s="335">
        <f t="shared" si="126"/>
        <v>33</v>
      </c>
      <c r="D211" s="336">
        <f t="shared" ref="D211:E230" si="131">SUM(F211+H211+J211+L211+N211+P211+R211+T211+V211+X211+Z211+AB211+AD211+AF211+AH211+AJ211+AL211)</f>
        <v>5</v>
      </c>
      <c r="E211" s="334">
        <f t="shared" si="131"/>
        <v>28</v>
      </c>
      <c r="F211" s="29">
        <f>SUM(ENERO:DICIEMBRE!F211)</f>
        <v>0</v>
      </c>
      <c r="G211" s="29">
        <f>SUM(ENERO:DICIEMBRE!G211)</f>
        <v>0</v>
      </c>
      <c r="H211" s="29">
        <f>SUM(ENERO:DICIEMBRE!H211)</f>
        <v>0</v>
      </c>
      <c r="I211" s="29">
        <f>SUM(ENERO:DICIEMBRE!I211)</f>
        <v>1</v>
      </c>
      <c r="J211" s="29">
        <f>SUM(ENERO:DICIEMBRE!J211)</f>
        <v>4</v>
      </c>
      <c r="K211" s="29">
        <f>SUM(ENERO:DICIEMBRE!K211)</f>
        <v>7</v>
      </c>
      <c r="L211" s="29">
        <f>SUM(ENERO:DICIEMBRE!L211)</f>
        <v>1</v>
      </c>
      <c r="M211" s="29">
        <f>SUM(ENERO:DICIEMBRE!M211)</f>
        <v>7</v>
      </c>
      <c r="N211" s="29">
        <f>SUM(ENERO:DICIEMBRE!N211)</f>
        <v>0</v>
      </c>
      <c r="O211" s="29">
        <f>SUM(ENERO:DICIEMBRE!O211)</f>
        <v>2</v>
      </c>
      <c r="P211" s="29">
        <f>SUM(ENERO:DICIEMBRE!P211)</f>
        <v>0</v>
      </c>
      <c r="Q211" s="29">
        <f>SUM(ENERO:DICIEMBRE!Q211)</f>
        <v>2</v>
      </c>
      <c r="R211" s="29">
        <f>SUM(ENERO:DICIEMBRE!R211)</f>
        <v>0</v>
      </c>
      <c r="S211" s="29">
        <f>SUM(ENERO:DICIEMBRE!S211)</f>
        <v>1</v>
      </c>
      <c r="T211" s="29">
        <f>SUM(ENERO:DICIEMBRE!T211)</f>
        <v>0</v>
      </c>
      <c r="U211" s="29">
        <f>SUM(ENERO:DICIEMBRE!U211)</f>
        <v>0</v>
      </c>
      <c r="V211" s="29">
        <f>SUM(ENERO:DICIEMBRE!V211)</f>
        <v>0</v>
      </c>
      <c r="W211" s="29">
        <f>SUM(ENERO:DICIEMBRE!W211)</f>
        <v>2</v>
      </c>
      <c r="X211" s="29">
        <f>SUM(ENERO:DICIEMBRE!X211)</f>
        <v>0</v>
      </c>
      <c r="Y211" s="29">
        <f>SUM(ENERO:DICIEMBRE!Y211)</f>
        <v>1</v>
      </c>
      <c r="Z211" s="29">
        <f>SUM(ENERO:DICIEMBRE!Z211)</f>
        <v>0</v>
      </c>
      <c r="AA211" s="29">
        <f>SUM(ENERO:DICIEMBRE!AA211)</f>
        <v>2</v>
      </c>
      <c r="AB211" s="29">
        <f>SUM(ENERO:DICIEMBRE!AB211)</f>
        <v>0</v>
      </c>
      <c r="AC211" s="29">
        <f>SUM(ENERO:DICIEMBRE!AC211)</f>
        <v>2</v>
      </c>
      <c r="AD211" s="29">
        <f>SUM(ENERO:DICIEMBRE!AD211)</f>
        <v>0</v>
      </c>
      <c r="AE211" s="29">
        <f>SUM(ENERO:DICIEMBRE!AE211)</f>
        <v>1</v>
      </c>
      <c r="AF211" s="29">
        <f>SUM(ENERO:DICIEMBRE!AF211)</f>
        <v>0</v>
      </c>
      <c r="AG211" s="29">
        <f>SUM(ENERO:DICIEMBRE!AG211)</f>
        <v>0</v>
      </c>
      <c r="AH211" s="29">
        <f>SUM(ENERO:DICIEMBRE!AH211)</f>
        <v>0</v>
      </c>
      <c r="AI211" s="29">
        <f>SUM(ENERO:DICIEMBRE!AI211)</f>
        <v>0</v>
      </c>
      <c r="AJ211" s="29">
        <f>SUM(ENERO:DICIEMBRE!AJ211)</f>
        <v>0</v>
      </c>
      <c r="AK211" s="29">
        <f>SUM(ENERO:DICIEMBRE!AK211)</f>
        <v>0</v>
      </c>
      <c r="AL211" s="29">
        <f>SUM(ENERO:DICIEMBRE!AL211)</f>
        <v>0</v>
      </c>
      <c r="AM211" s="29">
        <f>SUM(ENERO:DICIEMBRE!AM211)</f>
        <v>0</v>
      </c>
      <c r="AN211" s="29">
        <f>SUM(ENERO:DICIEMBRE!AN211)</f>
        <v>0</v>
      </c>
      <c r="AO211" s="29">
        <f>SUM(ENERO:DICIEMBRE!AO211)</f>
        <v>0</v>
      </c>
      <c r="AP211" s="29">
        <f>SUM(ENERO:DICIEMBRE!AP211)</f>
        <v>0</v>
      </c>
      <c r="AQ211" s="29">
        <f>SUM(ENERO:DICIEMBRE!AQ211)</f>
        <v>0</v>
      </c>
      <c r="AR211" s="29">
        <f>SUM(ENERO:DICIEMBRE!AR211)</f>
        <v>0</v>
      </c>
      <c r="AS211" s="29">
        <f>SUM(ENERO:DICIEMBRE!AS211)</f>
        <v>14</v>
      </c>
      <c r="AT211" s="29">
        <f>SUM(ENERO:DICIEMBRE!AT211)</f>
        <v>0</v>
      </c>
      <c r="AU211" s="29">
        <f>SUM(ENERO:DICIEMBRE!AU211)</f>
        <v>0</v>
      </c>
      <c r="AV211" s="29">
        <f>SUM(ENERO:DICIEMBRE!AV211)</f>
        <v>0</v>
      </c>
      <c r="AW211" s="29">
        <f>SUM(ENERO:DICIEMBRE!AW211)</f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2950"/>
      <c r="B212" s="365" t="s">
        <v>221</v>
      </c>
      <c r="C212" s="340">
        <f t="shared" si="126"/>
        <v>1</v>
      </c>
      <c r="D212" s="341">
        <f t="shared" si="131"/>
        <v>0</v>
      </c>
      <c r="E212" s="339">
        <f t="shared" si="131"/>
        <v>1</v>
      </c>
      <c r="F212" s="29">
        <f>SUM(ENERO:DICIEMBRE!F212)</f>
        <v>0</v>
      </c>
      <c r="G212" s="29">
        <f>SUM(ENERO:DICIEMBRE!G212)</f>
        <v>0</v>
      </c>
      <c r="H212" s="29">
        <f>SUM(ENERO:DICIEMBRE!H212)</f>
        <v>0</v>
      </c>
      <c r="I212" s="29">
        <f>SUM(ENERO:DICIEMBRE!I212)</f>
        <v>0</v>
      </c>
      <c r="J212" s="29">
        <f>SUM(ENERO:DICIEMBRE!J212)</f>
        <v>0</v>
      </c>
      <c r="K212" s="29">
        <f>SUM(ENERO:DICIEMBRE!K212)</f>
        <v>0</v>
      </c>
      <c r="L212" s="29">
        <f>SUM(ENERO:DICIEMBRE!L212)</f>
        <v>0</v>
      </c>
      <c r="M212" s="29">
        <f>SUM(ENERO:DICIEMBRE!M212)</f>
        <v>0</v>
      </c>
      <c r="N212" s="29">
        <f>SUM(ENERO:DICIEMBRE!N212)</f>
        <v>0</v>
      </c>
      <c r="O212" s="29">
        <f>SUM(ENERO:DICIEMBRE!O212)</f>
        <v>0</v>
      </c>
      <c r="P212" s="29">
        <f>SUM(ENERO:DICIEMBRE!P212)</f>
        <v>0</v>
      </c>
      <c r="Q212" s="29">
        <f>SUM(ENERO:DICIEMBRE!Q212)</f>
        <v>0</v>
      </c>
      <c r="R212" s="29">
        <f>SUM(ENERO:DICIEMBRE!R212)</f>
        <v>0</v>
      </c>
      <c r="S212" s="29">
        <f>SUM(ENERO:DICIEMBRE!S212)</f>
        <v>0</v>
      </c>
      <c r="T212" s="29">
        <f>SUM(ENERO:DICIEMBRE!T212)</f>
        <v>0</v>
      </c>
      <c r="U212" s="29">
        <f>SUM(ENERO:DICIEMBRE!U212)</f>
        <v>1</v>
      </c>
      <c r="V212" s="29">
        <f>SUM(ENERO:DICIEMBRE!V212)</f>
        <v>0</v>
      </c>
      <c r="W212" s="29">
        <f>SUM(ENERO:DICIEMBRE!W212)</f>
        <v>0</v>
      </c>
      <c r="X212" s="29">
        <f>SUM(ENERO:DICIEMBRE!X212)</f>
        <v>0</v>
      </c>
      <c r="Y212" s="29">
        <f>SUM(ENERO:DICIEMBRE!Y212)</f>
        <v>0</v>
      </c>
      <c r="Z212" s="29">
        <f>SUM(ENERO:DICIEMBRE!Z212)</f>
        <v>0</v>
      </c>
      <c r="AA212" s="29">
        <f>SUM(ENERO:DICIEMBRE!AA212)</f>
        <v>0</v>
      </c>
      <c r="AB212" s="29">
        <f>SUM(ENERO:DICIEMBRE!AB212)</f>
        <v>0</v>
      </c>
      <c r="AC212" s="29">
        <f>SUM(ENERO:DICIEMBRE!AC212)</f>
        <v>0</v>
      </c>
      <c r="AD212" s="29">
        <f>SUM(ENERO:DICIEMBRE!AD212)</f>
        <v>0</v>
      </c>
      <c r="AE212" s="29">
        <f>SUM(ENERO:DICIEMBRE!AE212)</f>
        <v>0</v>
      </c>
      <c r="AF212" s="29">
        <f>SUM(ENERO:DICIEMBRE!AF212)</f>
        <v>0</v>
      </c>
      <c r="AG212" s="29">
        <f>SUM(ENERO:DICIEMBRE!AG212)</f>
        <v>0</v>
      </c>
      <c r="AH212" s="29">
        <f>SUM(ENERO:DICIEMBRE!AH212)</f>
        <v>0</v>
      </c>
      <c r="AI212" s="29">
        <f>SUM(ENERO:DICIEMBRE!AI212)</f>
        <v>0</v>
      </c>
      <c r="AJ212" s="29">
        <f>SUM(ENERO:DICIEMBRE!AJ212)</f>
        <v>0</v>
      </c>
      <c r="AK212" s="29">
        <f>SUM(ENERO:DICIEMBRE!AK212)</f>
        <v>0</v>
      </c>
      <c r="AL212" s="29">
        <f>SUM(ENERO:DICIEMBRE!AL212)</f>
        <v>0</v>
      </c>
      <c r="AM212" s="29">
        <f>SUM(ENERO:DICIEMBRE!AM212)</f>
        <v>0</v>
      </c>
      <c r="AN212" s="29">
        <f>SUM(ENERO:DICIEMBRE!AN212)</f>
        <v>0</v>
      </c>
      <c r="AO212" s="29">
        <f>SUM(ENERO:DICIEMBRE!AO212)</f>
        <v>0</v>
      </c>
      <c r="AP212" s="29">
        <f>SUM(ENERO:DICIEMBRE!AP212)</f>
        <v>0</v>
      </c>
      <c r="AQ212" s="29">
        <f>SUM(ENERO:DICIEMBRE!AQ212)</f>
        <v>0</v>
      </c>
      <c r="AR212" s="29">
        <f>SUM(ENERO:DICIEMBRE!AR212)</f>
        <v>0</v>
      </c>
      <c r="AS212" s="29">
        <f>SUM(ENERO:DICIEMBRE!AS212)</f>
        <v>0</v>
      </c>
      <c r="AT212" s="29">
        <f>SUM(ENERO:DICIEMBRE!AT212)</f>
        <v>0</v>
      </c>
      <c r="AU212" s="29">
        <f>SUM(ENERO:DICIEMBRE!AU212)</f>
        <v>0</v>
      </c>
      <c r="AV212" s="29">
        <f>SUM(ENERO:DICIEMBRE!AV212)</f>
        <v>0</v>
      </c>
      <c r="AW212" s="29">
        <f>SUM(ENERO:DICIEMBRE!AW212)</f>
        <v>0</v>
      </c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2950"/>
      <c r="B213" s="344" t="s">
        <v>222</v>
      </c>
      <c r="C213" s="340">
        <f t="shared" si="126"/>
        <v>0</v>
      </c>
      <c r="D213" s="341">
        <f t="shared" si="131"/>
        <v>0</v>
      </c>
      <c r="E213" s="339">
        <f t="shared" si="131"/>
        <v>0</v>
      </c>
      <c r="F213" s="29">
        <f>SUM(ENERO:DICIEMBRE!F213)</f>
        <v>0</v>
      </c>
      <c r="G213" s="29">
        <f>SUM(ENERO:DICIEMBRE!G213)</f>
        <v>0</v>
      </c>
      <c r="H213" s="29">
        <f>SUM(ENERO:DICIEMBRE!H213)</f>
        <v>0</v>
      </c>
      <c r="I213" s="29">
        <f>SUM(ENERO:DICIEMBRE!I213)</f>
        <v>0</v>
      </c>
      <c r="J213" s="29">
        <f>SUM(ENERO:DICIEMBRE!J213)</f>
        <v>0</v>
      </c>
      <c r="K213" s="29">
        <f>SUM(ENERO:DICIEMBRE!K213)</f>
        <v>0</v>
      </c>
      <c r="L213" s="29">
        <f>SUM(ENERO:DICIEMBRE!L213)</f>
        <v>0</v>
      </c>
      <c r="M213" s="29">
        <f>SUM(ENERO:DICIEMBRE!M213)</f>
        <v>0</v>
      </c>
      <c r="N213" s="29">
        <f>SUM(ENERO:DICIEMBRE!N213)</f>
        <v>0</v>
      </c>
      <c r="O213" s="29">
        <f>SUM(ENERO:DICIEMBRE!O213)</f>
        <v>0</v>
      </c>
      <c r="P213" s="29">
        <f>SUM(ENERO:DICIEMBRE!P213)</f>
        <v>0</v>
      </c>
      <c r="Q213" s="29">
        <f>SUM(ENERO:DICIEMBRE!Q213)</f>
        <v>0</v>
      </c>
      <c r="R213" s="29">
        <f>SUM(ENERO:DICIEMBRE!R213)</f>
        <v>0</v>
      </c>
      <c r="S213" s="29">
        <f>SUM(ENERO:DICIEMBRE!S213)</f>
        <v>0</v>
      </c>
      <c r="T213" s="29">
        <f>SUM(ENERO:DICIEMBRE!T213)</f>
        <v>0</v>
      </c>
      <c r="U213" s="29">
        <f>SUM(ENERO:DICIEMBRE!U213)</f>
        <v>0</v>
      </c>
      <c r="V213" s="29">
        <f>SUM(ENERO:DICIEMBRE!V213)</f>
        <v>0</v>
      </c>
      <c r="W213" s="29">
        <f>SUM(ENERO:DICIEMBRE!W213)</f>
        <v>0</v>
      </c>
      <c r="X213" s="29">
        <f>SUM(ENERO:DICIEMBRE!X213)</f>
        <v>0</v>
      </c>
      <c r="Y213" s="29">
        <f>SUM(ENERO:DICIEMBRE!Y213)</f>
        <v>0</v>
      </c>
      <c r="Z213" s="29">
        <f>SUM(ENERO:DICIEMBRE!Z213)</f>
        <v>0</v>
      </c>
      <c r="AA213" s="29">
        <f>SUM(ENERO:DICIEMBRE!AA213)</f>
        <v>0</v>
      </c>
      <c r="AB213" s="29">
        <f>SUM(ENERO:DICIEMBRE!AB213)</f>
        <v>0</v>
      </c>
      <c r="AC213" s="29">
        <f>SUM(ENERO:DICIEMBRE!AC213)</f>
        <v>0</v>
      </c>
      <c r="AD213" s="29">
        <f>SUM(ENERO:DICIEMBRE!AD213)</f>
        <v>0</v>
      </c>
      <c r="AE213" s="29">
        <f>SUM(ENERO:DICIEMBRE!AE213)</f>
        <v>0</v>
      </c>
      <c r="AF213" s="29">
        <f>SUM(ENERO:DICIEMBRE!AF213)</f>
        <v>0</v>
      </c>
      <c r="AG213" s="29">
        <f>SUM(ENERO:DICIEMBRE!AG213)</f>
        <v>0</v>
      </c>
      <c r="AH213" s="29">
        <f>SUM(ENERO:DICIEMBRE!AH213)</f>
        <v>0</v>
      </c>
      <c r="AI213" s="29">
        <f>SUM(ENERO:DICIEMBRE!AI213)</f>
        <v>0</v>
      </c>
      <c r="AJ213" s="29">
        <f>SUM(ENERO:DICIEMBRE!AJ213)</f>
        <v>0</v>
      </c>
      <c r="AK213" s="29">
        <f>SUM(ENERO:DICIEMBRE!AK213)</f>
        <v>0</v>
      </c>
      <c r="AL213" s="29">
        <f>SUM(ENERO:DICIEMBRE!AL213)</f>
        <v>0</v>
      </c>
      <c r="AM213" s="29">
        <f>SUM(ENERO:DICIEMBRE!AM213)</f>
        <v>0</v>
      </c>
      <c r="AN213" s="29">
        <f>SUM(ENERO:DICIEMBRE!AN213)</f>
        <v>0</v>
      </c>
      <c r="AO213" s="29">
        <f>SUM(ENERO:DICIEMBRE!AO213)</f>
        <v>0</v>
      </c>
      <c r="AP213" s="29">
        <f>SUM(ENERO:DICIEMBRE!AP213)</f>
        <v>0</v>
      </c>
      <c r="AQ213" s="29">
        <f>SUM(ENERO:DICIEMBRE!AQ213)</f>
        <v>0</v>
      </c>
      <c r="AR213" s="29">
        <f>SUM(ENERO:DICIEMBRE!AR213)</f>
        <v>0</v>
      </c>
      <c r="AS213" s="29">
        <f>SUM(ENERO:DICIEMBRE!AS213)</f>
        <v>0</v>
      </c>
      <c r="AT213" s="29">
        <f>SUM(ENERO:DICIEMBRE!AT213)</f>
        <v>0</v>
      </c>
      <c r="AU213" s="29">
        <f>SUM(ENERO:DICIEMBRE!AU213)</f>
        <v>0</v>
      </c>
      <c r="AV213" s="29">
        <f>SUM(ENERO:DICIEMBRE!AV213)</f>
        <v>0</v>
      </c>
      <c r="AW213" s="29">
        <f>SUM(ENERO:DICIEMBRE!AW213)</f>
        <v>0</v>
      </c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2950"/>
      <c r="B214" s="344" t="s">
        <v>223</v>
      </c>
      <c r="C214" s="340">
        <f t="shared" si="126"/>
        <v>7</v>
      </c>
      <c r="D214" s="341">
        <f t="shared" si="131"/>
        <v>2</v>
      </c>
      <c r="E214" s="339">
        <f t="shared" si="131"/>
        <v>5</v>
      </c>
      <c r="F214" s="29">
        <f>SUM(ENERO:DICIEMBRE!F214)</f>
        <v>0</v>
      </c>
      <c r="G214" s="29">
        <f>SUM(ENERO:DICIEMBRE!G214)</f>
        <v>0</v>
      </c>
      <c r="H214" s="29">
        <f>SUM(ENERO:DICIEMBRE!H214)</f>
        <v>0</v>
      </c>
      <c r="I214" s="29">
        <f>SUM(ENERO:DICIEMBRE!I214)</f>
        <v>0</v>
      </c>
      <c r="J214" s="29">
        <f>SUM(ENERO:DICIEMBRE!J214)</f>
        <v>0</v>
      </c>
      <c r="K214" s="29">
        <f>SUM(ENERO:DICIEMBRE!K214)</f>
        <v>0</v>
      </c>
      <c r="L214" s="29">
        <f>SUM(ENERO:DICIEMBRE!L214)</f>
        <v>2</v>
      </c>
      <c r="M214" s="29">
        <f>SUM(ENERO:DICIEMBRE!M214)</f>
        <v>2</v>
      </c>
      <c r="N214" s="29">
        <f>SUM(ENERO:DICIEMBRE!N214)</f>
        <v>0</v>
      </c>
      <c r="O214" s="29">
        <f>SUM(ENERO:DICIEMBRE!O214)</f>
        <v>2</v>
      </c>
      <c r="P214" s="29">
        <f>SUM(ENERO:DICIEMBRE!P214)</f>
        <v>0</v>
      </c>
      <c r="Q214" s="29">
        <f>SUM(ENERO:DICIEMBRE!Q214)</f>
        <v>0</v>
      </c>
      <c r="R214" s="29">
        <f>SUM(ENERO:DICIEMBRE!R214)</f>
        <v>0</v>
      </c>
      <c r="S214" s="29">
        <f>SUM(ENERO:DICIEMBRE!S214)</f>
        <v>0</v>
      </c>
      <c r="T214" s="29">
        <f>SUM(ENERO:DICIEMBRE!T214)</f>
        <v>0</v>
      </c>
      <c r="U214" s="29">
        <f>SUM(ENERO:DICIEMBRE!U214)</f>
        <v>1</v>
      </c>
      <c r="V214" s="29">
        <f>SUM(ENERO:DICIEMBRE!V214)</f>
        <v>0</v>
      </c>
      <c r="W214" s="29">
        <f>SUM(ENERO:DICIEMBRE!W214)</f>
        <v>0</v>
      </c>
      <c r="X214" s="29">
        <f>SUM(ENERO:DICIEMBRE!X214)</f>
        <v>0</v>
      </c>
      <c r="Y214" s="29">
        <f>SUM(ENERO:DICIEMBRE!Y214)</f>
        <v>0</v>
      </c>
      <c r="Z214" s="29">
        <f>SUM(ENERO:DICIEMBRE!Z214)</f>
        <v>0</v>
      </c>
      <c r="AA214" s="29">
        <f>SUM(ENERO:DICIEMBRE!AA214)</f>
        <v>0</v>
      </c>
      <c r="AB214" s="29">
        <f>SUM(ENERO:DICIEMBRE!AB214)</f>
        <v>0</v>
      </c>
      <c r="AC214" s="29">
        <f>SUM(ENERO:DICIEMBRE!AC214)</f>
        <v>0</v>
      </c>
      <c r="AD214" s="29">
        <f>SUM(ENERO:DICIEMBRE!AD214)</f>
        <v>0</v>
      </c>
      <c r="AE214" s="29">
        <f>SUM(ENERO:DICIEMBRE!AE214)</f>
        <v>0</v>
      </c>
      <c r="AF214" s="29">
        <f>SUM(ENERO:DICIEMBRE!AF214)</f>
        <v>0</v>
      </c>
      <c r="AG214" s="29">
        <f>SUM(ENERO:DICIEMBRE!AG214)</f>
        <v>0</v>
      </c>
      <c r="AH214" s="29">
        <f>SUM(ENERO:DICIEMBRE!AH214)</f>
        <v>0</v>
      </c>
      <c r="AI214" s="29">
        <f>SUM(ENERO:DICIEMBRE!AI214)</f>
        <v>0</v>
      </c>
      <c r="AJ214" s="29">
        <f>SUM(ENERO:DICIEMBRE!AJ214)</f>
        <v>0</v>
      </c>
      <c r="AK214" s="29">
        <f>SUM(ENERO:DICIEMBRE!AK214)</f>
        <v>0</v>
      </c>
      <c r="AL214" s="29">
        <f>SUM(ENERO:DICIEMBRE!AL214)</f>
        <v>0</v>
      </c>
      <c r="AM214" s="29">
        <f>SUM(ENERO:DICIEMBRE!AM214)</f>
        <v>0</v>
      </c>
      <c r="AN214" s="29">
        <f>SUM(ENERO:DICIEMBRE!AN214)</f>
        <v>0</v>
      </c>
      <c r="AO214" s="29">
        <f>SUM(ENERO:DICIEMBRE!AO214)</f>
        <v>0</v>
      </c>
      <c r="AP214" s="29">
        <f>SUM(ENERO:DICIEMBRE!AP214)</f>
        <v>0</v>
      </c>
      <c r="AQ214" s="29">
        <f>SUM(ENERO:DICIEMBRE!AQ214)</f>
        <v>0</v>
      </c>
      <c r="AR214" s="29">
        <f>SUM(ENERO:DICIEMBRE!AR214)</f>
        <v>0</v>
      </c>
      <c r="AS214" s="29">
        <f>SUM(ENERO:DICIEMBRE!AS214)</f>
        <v>1</v>
      </c>
      <c r="AT214" s="29">
        <f>SUM(ENERO:DICIEMBRE!AT214)</f>
        <v>0</v>
      </c>
      <c r="AU214" s="29">
        <f>SUM(ENERO:DICIEMBRE!AU214)</f>
        <v>0</v>
      </c>
      <c r="AV214" s="29">
        <f>SUM(ENERO:DICIEMBRE!AV214)</f>
        <v>0</v>
      </c>
      <c r="AW214" s="29">
        <f>SUM(ENERO:DICIEMBRE!AW214)</f>
        <v>0</v>
      </c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2951"/>
      <c r="B215" s="366" t="s">
        <v>224</v>
      </c>
      <c r="C215" s="325">
        <f t="shared" si="126"/>
        <v>8</v>
      </c>
      <c r="D215" s="326">
        <f t="shared" si="131"/>
        <v>1</v>
      </c>
      <c r="E215" s="308">
        <f t="shared" si="131"/>
        <v>7</v>
      </c>
      <c r="F215" s="29">
        <f>SUM(ENERO:DICIEMBRE!F215)</f>
        <v>0</v>
      </c>
      <c r="G215" s="29">
        <f>SUM(ENERO:DICIEMBRE!G215)</f>
        <v>0</v>
      </c>
      <c r="H215" s="29">
        <f>SUM(ENERO:DICIEMBRE!H215)</f>
        <v>0</v>
      </c>
      <c r="I215" s="29">
        <f>SUM(ENERO:DICIEMBRE!I215)</f>
        <v>0</v>
      </c>
      <c r="J215" s="29">
        <f>SUM(ENERO:DICIEMBRE!J215)</f>
        <v>0</v>
      </c>
      <c r="K215" s="29">
        <f>SUM(ENERO:DICIEMBRE!K215)</f>
        <v>1</v>
      </c>
      <c r="L215" s="29">
        <f>SUM(ENERO:DICIEMBRE!L215)</f>
        <v>0</v>
      </c>
      <c r="M215" s="29">
        <f>SUM(ENERO:DICIEMBRE!M215)</f>
        <v>3</v>
      </c>
      <c r="N215" s="29">
        <f>SUM(ENERO:DICIEMBRE!N215)</f>
        <v>0</v>
      </c>
      <c r="O215" s="29">
        <f>SUM(ENERO:DICIEMBRE!O215)</f>
        <v>0</v>
      </c>
      <c r="P215" s="29">
        <f>SUM(ENERO:DICIEMBRE!P215)</f>
        <v>0</v>
      </c>
      <c r="Q215" s="29">
        <f>SUM(ENERO:DICIEMBRE!Q215)</f>
        <v>1</v>
      </c>
      <c r="R215" s="29">
        <f>SUM(ENERO:DICIEMBRE!R215)</f>
        <v>0</v>
      </c>
      <c r="S215" s="29">
        <f>SUM(ENERO:DICIEMBRE!S215)</f>
        <v>0</v>
      </c>
      <c r="T215" s="29">
        <f>SUM(ENERO:DICIEMBRE!T215)</f>
        <v>0</v>
      </c>
      <c r="U215" s="29">
        <f>SUM(ENERO:DICIEMBRE!U215)</f>
        <v>0</v>
      </c>
      <c r="V215" s="29">
        <f>SUM(ENERO:DICIEMBRE!V215)</f>
        <v>0</v>
      </c>
      <c r="W215" s="29">
        <f>SUM(ENERO:DICIEMBRE!W215)</f>
        <v>0</v>
      </c>
      <c r="X215" s="29">
        <f>SUM(ENERO:DICIEMBRE!X215)</f>
        <v>1</v>
      </c>
      <c r="Y215" s="29">
        <f>SUM(ENERO:DICIEMBRE!Y215)</f>
        <v>1</v>
      </c>
      <c r="Z215" s="29">
        <f>SUM(ENERO:DICIEMBRE!Z215)</f>
        <v>0</v>
      </c>
      <c r="AA215" s="29">
        <f>SUM(ENERO:DICIEMBRE!AA215)</f>
        <v>0</v>
      </c>
      <c r="AB215" s="29">
        <f>SUM(ENERO:DICIEMBRE!AB215)</f>
        <v>0</v>
      </c>
      <c r="AC215" s="29">
        <f>SUM(ENERO:DICIEMBRE!AC215)</f>
        <v>0</v>
      </c>
      <c r="AD215" s="29">
        <f>SUM(ENERO:DICIEMBRE!AD215)</f>
        <v>0</v>
      </c>
      <c r="AE215" s="29">
        <f>SUM(ENERO:DICIEMBRE!AE215)</f>
        <v>0</v>
      </c>
      <c r="AF215" s="29">
        <f>SUM(ENERO:DICIEMBRE!AF215)</f>
        <v>0</v>
      </c>
      <c r="AG215" s="29">
        <f>SUM(ENERO:DICIEMBRE!AG215)</f>
        <v>0</v>
      </c>
      <c r="AH215" s="29">
        <f>SUM(ENERO:DICIEMBRE!AH215)</f>
        <v>0</v>
      </c>
      <c r="AI215" s="29">
        <f>SUM(ENERO:DICIEMBRE!AI215)</f>
        <v>0</v>
      </c>
      <c r="AJ215" s="29">
        <f>SUM(ENERO:DICIEMBRE!AJ215)</f>
        <v>0</v>
      </c>
      <c r="AK215" s="29">
        <f>SUM(ENERO:DICIEMBRE!AK215)</f>
        <v>0</v>
      </c>
      <c r="AL215" s="29">
        <f>SUM(ENERO:DICIEMBRE!AL215)</f>
        <v>0</v>
      </c>
      <c r="AM215" s="29">
        <f>SUM(ENERO:DICIEMBRE!AM215)</f>
        <v>1</v>
      </c>
      <c r="AN215" s="29">
        <f>SUM(ENERO:DICIEMBRE!AN215)</f>
        <v>0</v>
      </c>
      <c r="AO215" s="29">
        <f>SUM(ENERO:DICIEMBRE!AO215)</f>
        <v>0</v>
      </c>
      <c r="AP215" s="29">
        <f>SUM(ENERO:DICIEMBRE!AP215)</f>
        <v>0</v>
      </c>
      <c r="AQ215" s="29">
        <f>SUM(ENERO:DICIEMBRE!AQ215)</f>
        <v>0</v>
      </c>
      <c r="AR215" s="29">
        <f>SUM(ENERO:DICIEMBRE!AR215)</f>
        <v>0</v>
      </c>
      <c r="AS215" s="29">
        <f>SUM(ENERO:DICIEMBRE!AS215)</f>
        <v>0</v>
      </c>
      <c r="AT215" s="29">
        <f>SUM(ENERO:DICIEMBRE!AT215)</f>
        <v>0</v>
      </c>
      <c r="AU215" s="29">
        <f>SUM(ENERO:DICIEMBRE!AU215)</f>
        <v>0</v>
      </c>
      <c r="AV215" s="29">
        <f>SUM(ENERO:DICIEMBRE!AV215)</f>
        <v>0</v>
      </c>
      <c r="AW215" s="29">
        <f>SUM(ENERO:DICIEMBRE!AW215)</f>
        <v>0</v>
      </c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x14ac:dyDescent="0.25">
      <c r="A216" s="2859" t="s">
        <v>225</v>
      </c>
      <c r="B216" s="352" t="s">
        <v>226</v>
      </c>
      <c r="C216" s="314">
        <f t="shared" si="126"/>
        <v>0</v>
      </c>
      <c r="D216" s="315">
        <f t="shared" si="131"/>
        <v>0</v>
      </c>
      <c r="E216" s="313">
        <f t="shared" si="131"/>
        <v>0</v>
      </c>
      <c r="F216" s="29">
        <f>SUM(ENERO:DICIEMBRE!F216)</f>
        <v>0</v>
      </c>
      <c r="G216" s="29">
        <f>SUM(ENERO:DICIEMBRE!G216)</f>
        <v>0</v>
      </c>
      <c r="H216" s="29">
        <f>SUM(ENERO:DICIEMBRE!H216)</f>
        <v>0</v>
      </c>
      <c r="I216" s="29">
        <f>SUM(ENERO:DICIEMBRE!I216)</f>
        <v>0</v>
      </c>
      <c r="J216" s="29">
        <f>SUM(ENERO:DICIEMBRE!J216)</f>
        <v>0</v>
      </c>
      <c r="K216" s="29">
        <f>SUM(ENERO:DICIEMBRE!K216)</f>
        <v>0</v>
      </c>
      <c r="L216" s="29">
        <f>SUM(ENERO:DICIEMBRE!L216)</f>
        <v>0</v>
      </c>
      <c r="M216" s="29">
        <f>SUM(ENERO:DICIEMBRE!M216)</f>
        <v>0</v>
      </c>
      <c r="N216" s="29">
        <f>SUM(ENERO:DICIEMBRE!N216)</f>
        <v>0</v>
      </c>
      <c r="O216" s="29">
        <f>SUM(ENERO:DICIEMBRE!O216)</f>
        <v>0</v>
      </c>
      <c r="P216" s="29">
        <f>SUM(ENERO:DICIEMBRE!P216)</f>
        <v>0</v>
      </c>
      <c r="Q216" s="29">
        <f>SUM(ENERO:DICIEMBRE!Q216)</f>
        <v>0</v>
      </c>
      <c r="R216" s="29">
        <f>SUM(ENERO:DICIEMBRE!R216)</f>
        <v>0</v>
      </c>
      <c r="S216" s="29">
        <f>SUM(ENERO:DICIEMBRE!S216)</f>
        <v>0</v>
      </c>
      <c r="T216" s="29">
        <f>SUM(ENERO:DICIEMBRE!T216)</f>
        <v>0</v>
      </c>
      <c r="U216" s="29">
        <f>SUM(ENERO:DICIEMBRE!U216)</f>
        <v>0</v>
      </c>
      <c r="V216" s="29">
        <f>SUM(ENERO:DICIEMBRE!V216)</f>
        <v>0</v>
      </c>
      <c r="W216" s="29">
        <f>SUM(ENERO:DICIEMBRE!W216)</f>
        <v>0</v>
      </c>
      <c r="X216" s="29">
        <f>SUM(ENERO:DICIEMBRE!X216)</f>
        <v>0</v>
      </c>
      <c r="Y216" s="29">
        <f>SUM(ENERO:DICIEMBRE!Y216)</f>
        <v>0</v>
      </c>
      <c r="Z216" s="29">
        <f>SUM(ENERO:DICIEMBRE!Z216)</f>
        <v>0</v>
      </c>
      <c r="AA216" s="29">
        <f>SUM(ENERO:DICIEMBRE!AA216)</f>
        <v>0</v>
      </c>
      <c r="AB216" s="29">
        <f>SUM(ENERO:DICIEMBRE!AB216)</f>
        <v>0</v>
      </c>
      <c r="AC216" s="29">
        <f>SUM(ENERO:DICIEMBRE!AC216)</f>
        <v>0</v>
      </c>
      <c r="AD216" s="29">
        <f>SUM(ENERO:DICIEMBRE!AD216)</f>
        <v>0</v>
      </c>
      <c r="AE216" s="29">
        <f>SUM(ENERO:DICIEMBRE!AE216)</f>
        <v>0</v>
      </c>
      <c r="AF216" s="29">
        <f>SUM(ENERO:DICIEMBRE!AF216)</f>
        <v>0</v>
      </c>
      <c r="AG216" s="29">
        <f>SUM(ENERO:DICIEMBRE!AG216)</f>
        <v>0</v>
      </c>
      <c r="AH216" s="29">
        <f>SUM(ENERO:DICIEMBRE!AH216)</f>
        <v>0</v>
      </c>
      <c r="AI216" s="29">
        <f>SUM(ENERO:DICIEMBRE!AI216)</f>
        <v>0</v>
      </c>
      <c r="AJ216" s="29">
        <f>SUM(ENERO:DICIEMBRE!AJ216)</f>
        <v>0</v>
      </c>
      <c r="AK216" s="29">
        <f>SUM(ENERO:DICIEMBRE!AK216)</f>
        <v>0</v>
      </c>
      <c r="AL216" s="29">
        <f>SUM(ENERO:DICIEMBRE!AL216)</f>
        <v>0</v>
      </c>
      <c r="AM216" s="29">
        <f>SUM(ENERO:DICIEMBRE!AM216)</f>
        <v>0</v>
      </c>
      <c r="AN216" s="29">
        <f>SUM(ENERO:DICIEMBRE!AN216)</f>
        <v>0</v>
      </c>
      <c r="AO216" s="29">
        <f>SUM(ENERO:DICIEMBRE!AO216)</f>
        <v>0</v>
      </c>
      <c r="AP216" s="29">
        <f>SUM(ENERO:DICIEMBRE!AP216)</f>
        <v>0</v>
      </c>
      <c r="AQ216" s="29">
        <f>SUM(ENERO:DICIEMBRE!AQ216)</f>
        <v>0</v>
      </c>
      <c r="AR216" s="29">
        <f>SUM(ENERO:DICIEMBRE!AR216)</f>
        <v>0</v>
      </c>
      <c r="AS216" s="29">
        <f>SUM(ENERO:DICIEMBRE!AS216)</f>
        <v>0</v>
      </c>
      <c r="AT216" s="29">
        <f>SUM(ENERO:DICIEMBRE!AT216)</f>
        <v>0</v>
      </c>
      <c r="AU216" s="29">
        <f>SUM(ENERO:DICIEMBRE!AU216)</f>
        <v>0</v>
      </c>
      <c r="AV216" s="29">
        <f>SUM(ENERO:DICIEMBRE!AV216)</f>
        <v>0</v>
      </c>
      <c r="AW216" s="29">
        <f>SUM(ENERO:DICIEMBRE!AW216)</f>
        <v>0</v>
      </c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2860"/>
      <c r="B217" s="344" t="s">
        <v>227</v>
      </c>
      <c r="C217" s="340">
        <f t="shared" si="126"/>
        <v>2</v>
      </c>
      <c r="D217" s="341">
        <f>SUM(F217+H217+J217+L217+N217+P217+R217+T217+V217+X217+Z217+AB217+AD217+AF217+AH217+AJ217+AL217)</f>
        <v>1</v>
      </c>
      <c r="E217" s="339">
        <f t="shared" si="131"/>
        <v>1</v>
      </c>
      <c r="F217" s="29">
        <f>SUM(ENERO:DICIEMBRE!F217)</f>
        <v>0</v>
      </c>
      <c r="G217" s="29">
        <f>SUM(ENERO:DICIEMBRE!G217)</f>
        <v>0</v>
      </c>
      <c r="H217" s="29">
        <f>SUM(ENERO:DICIEMBRE!H217)</f>
        <v>0</v>
      </c>
      <c r="I217" s="29">
        <f>SUM(ENERO:DICIEMBRE!I217)</f>
        <v>0</v>
      </c>
      <c r="J217" s="29">
        <f>SUM(ENERO:DICIEMBRE!J217)</f>
        <v>0</v>
      </c>
      <c r="K217" s="29">
        <f>SUM(ENERO:DICIEMBRE!K217)</f>
        <v>0</v>
      </c>
      <c r="L217" s="29">
        <f>SUM(ENERO:DICIEMBRE!L217)</f>
        <v>0</v>
      </c>
      <c r="M217" s="29">
        <f>SUM(ENERO:DICIEMBRE!M217)</f>
        <v>0</v>
      </c>
      <c r="N217" s="29">
        <f>SUM(ENERO:DICIEMBRE!N217)</f>
        <v>0</v>
      </c>
      <c r="O217" s="29">
        <f>SUM(ENERO:DICIEMBRE!O217)</f>
        <v>0</v>
      </c>
      <c r="P217" s="29">
        <f>SUM(ENERO:DICIEMBRE!P217)</f>
        <v>0</v>
      </c>
      <c r="Q217" s="29">
        <f>SUM(ENERO:DICIEMBRE!Q217)</f>
        <v>0</v>
      </c>
      <c r="R217" s="29">
        <f>SUM(ENERO:DICIEMBRE!R217)</f>
        <v>0</v>
      </c>
      <c r="S217" s="29">
        <f>SUM(ENERO:DICIEMBRE!S217)</f>
        <v>0</v>
      </c>
      <c r="T217" s="29">
        <f>SUM(ENERO:DICIEMBRE!T217)</f>
        <v>0</v>
      </c>
      <c r="U217" s="29">
        <f>SUM(ENERO:DICIEMBRE!U217)</f>
        <v>0</v>
      </c>
      <c r="V217" s="29">
        <f>SUM(ENERO:DICIEMBRE!V217)</f>
        <v>0</v>
      </c>
      <c r="W217" s="29">
        <f>SUM(ENERO:DICIEMBRE!W217)</f>
        <v>0</v>
      </c>
      <c r="X217" s="29">
        <f>SUM(ENERO:DICIEMBRE!X217)</f>
        <v>0</v>
      </c>
      <c r="Y217" s="29">
        <f>SUM(ENERO:DICIEMBRE!Y217)</f>
        <v>0</v>
      </c>
      <c r="Z217" s="29">
        <f>SUM(ENERO:DICIEMBRE!Z217)</f>
        <v>0</v>
      </c>
      <c r="AA217" s="29">
        <f>SUM(ENERO:DICIEMBRE!AA217)</f>
        <v>0</v>
      </c>
      <c r="AB217" s="29">
        <f>SUM(ENERO:DICIEMBRE!AB217)</f>
        <v>0</v>
      </c>
      <c r="AC217" s="29">
        <f>SUM(ENERO:DICIEMBRE!AC217)</f>
        <v>0</v>
      </c>
      <c r="AD217" s="29">
        <f>SUM(ENERO:DICIEMBRE!AD217)</f>
        <v>0</v>
      </c>
      <c r="AE217" s="29">
        <f>SUM(ENERO:DICIEMBRE!AE217)</f>
        <v>1</v>
      </c>
      <c r="AF217" s="29">
        <f>SUM(ENERO:DICIEMBRE!AF217)</f>
        <v>0</v>
      </c>
      <c r="AG217" s="29">
        <f>SUM(ENERO:DICIEMBRE!AG217)</f>
        <v>0</v>
      </c>
      <c r="AH217" s="29">
        <f>SUM(ENERO:DICIEMBRE!AH217)</f>
        <v>1</v>
      </c>
      <c r="AI217" s="29">
        <f>SUM(ENERO:DICIEMBRE!AI217)</f>
        <v>0</v>
      </c>
      <c r="AJ217" s="29">
        <f>SUM(ENERO:DICIEMBRE!AJ217)</f>
        <v>0</v>
      </c>
      <c r="AK217" s="29">
        <f>SUM(ENERO:DICIEMBRE!AK217)</f>
        <v>0</v>
      </c>
      <c r="AL217" s="29">
        <f>SUM(ENERO:DICIEMBRE!AL217)</f>
        <v>0</v>
      </c>
      <c r="AM217" s="29">
        <f>SUM(ENERO:DICIEMBRE!AM217)</f>
        <v>0</v>
      </c>
      <c r="AN217" s="29">
        <f>SUM(ENERO:DICIEMBRE!AN217)</f>
        <v>0</v>
      </c>
      <c r="AO217" s="29">
        <f>SUM(ENERO:DICIEMBRE!AO217)</f>
        <v>0</v>
      </c>
      <c r="AP217" s="29">
        <f>SUM(ENERO:DICIEMBRE!AP217)</f>
        <v>0</v>
      </c>
      <c r="AQ217" s="29">
        <f>SUM(ENERO:DICIEMBRE!AQ217)</f>
        <v>0</v>
      </c>
      <c r="AR217" s="29">
        <f>SUM(ENERO:DICIEMBRE!AR217)</f>
        <v>0</v>
      </c>
      <c r="AS217" s="29">
        <f>SUM(ENERO:DICIEMBRE!AS217)</f>
        <v>0</v>
      </c>
      <c r="AT217" s="29">
        <f>SUM(ENERO:DICIEMBRE!AT217)</f>
        <v>0</v>
      </c>
      <c r="AU217" s="29">
        <f>SUM(ENERO:DICIEMBRE!AU217)</f>
        <v>0</v>
      </c>
      <c r="AV217" s="29">
        <f>SUM(ENERO:DICIEMBRE!AV217)</f>
        <v>0</v>
      </c>
      <c r="AW217" s="29">
        <f>SUM(ENERO:DICIEMBRE!AW217)</f>
        <v>0</v>
      </c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2861"/>
      <c r="B218" s="370" t="s">
        <v>228</v>
      </c>
      <c r="C218" s="355">
        <f t="shared" si="126"/>
        <v>0</v>
      </c>
      <c r="D218" s="356">
        <f t="shared" si="131"/>
        <v>0</v>
      </c>
      <c r="E218" s="318">
        <f t="shared" si="131"/>
        <v>0</v>
      </c>
      <c r="F218" s="29">
        <f>SUM(ENERO:DICIEMBRE!F218)</f>
        <v>0</v>
      </c>
      <c r="G218" s="29">
        <f>SUM(ENERO:DICIEMBRE!G218)</f>
        <v>0</v>
      </c>
      <c r="H218" s="29">
        <f>SUM(ENERO:DICIEMBRE!H218)</f>
        <v>0</v>
      </c>
      <c r="I218" s="29">
        <f>SUM(ENERO:DICIEMBRE!I218)</f>
        <v>0</v>
      </c>
      <c r="J218" s="29">
        <f>SUM(ENERO:DICIEMBRE!J218)</f>
        <v>0</v>
      </c>
      <c r="K218" s="29">
        <f>SUM(ENERO:DICIEMBRE!K218)</f>
        <v>0</v>
      </c>
      <c r="L218" s="29">
        <f>SUM(ENERO:DICIEMBRE!L218)</f>
        <v>0</v>
      </c>
      <c r="M218" s="29">
        <f>SUM(ENERO:DICIEMBRE!M218)</f>
        <v>0</v>
      </c>
      <c r="N218" s="29">
        <f>SUM(ENERO:DICIEMBRE!N218)</f>
        <v>0</v>
      </c>
      <c r="O218" s="29">
        <f>SUM(ENERO:DICIEMBRE!O218)</f>
        <v>0</v>
      </c>
      <c r="P218" s="29">
        <f>SUM(ENERO:DICIEMBRE!P218)</f>
        <v>0</v>
      </c>
      <c r="Q218" s="29">
        <f>SUM(ENERO:DICIEMBRE!Q218)</f>
        <v>0</v>
      </c>
      <c r="R218" s="29">
        <f>SUM(ENERO:DICIEMBRE!R218)</f>
        <v>0</v>
      </c>
      <c r="S218" s="29">
        <f>SUM(ENERO:DICIEMBRE!S218)</f>
        <v>0</v>
      </c>
      <c r="T218" s="29">
        <f>SUM(ENERO:DICIEMBRE!T218)</f>
        <v>0</v>
      </c>
      <c r="U218" s="29">
        <f>SUM(ENERO:DICIEMBRE!U218)</f>
        <v>0</v>
      </c>
      <c r="V218" s="29">
        <f>SUM(ENERO:DICIEMBRE!V218)</f>
        <v>0</v>
      </c>
      <c r="W218" s="29">
        <f>SUM(ENERO:DICIEMBRE!W218)</f>
        <v>0</v>
      </c>
      <c r="X218" s="29">
        <f>SUM(ENERO:DICIEMBRE!X218)</f>
        <v>0</v>
      </c>
      <c r="Y218" s="29">
        <f>SUM(ENERO:DICIEMBRE!Y218)</f>
        <v>0</v>
      </c>
      <c r="Z218" s="29">
        <f>SUM(ENERO:DICIEMBRE!Z218)</f>
        <v>0</v>
      </c>
      <c r="AA218" s="29">
        <f>SUM(ENERO:DICIEMBRE!AA218)</f>
        <v>0</v>
      </c>
      <c r="AB218" s="29">
        <f>SUM(ENERO:DICIEMBRE!AB218)</f>
        <v>0</v>
      </c>
      <c r="AC218" s="29">
        <f>SUM(ENERO:DICIEMBRE!AC218)</f>
        <v>0</v>
      </c>
      <c r="AD218" s="29">
        <f>SUM(ENERO:DICIEMBRE!AD218)</f>
        <v>0</v>
      </c>
      <c r="AE218" s="29">
        <f>SUM(ENERO:DICIEMBRE!AE218)</f>
        <v>0</v>
      </c>
      <c r="AF218" s="29">
        <f>SUM(ENERO:DICIEMBRE!AF218)</f>
        <v>0</v>
      </c>
      <c r="AG218" s="29">
        <f>SUM(ENERO:DICIEMBRE!AG218)</f>
        <v>0</v>
      </c>
      <c r="AH218" s="29">
        <f>SUM(ENERO:DICIEMBRE!AH218)</f>
        <v>0</v>
      </c>
      <c r="AI218" s="29">
        <f>SUM(ENERO:DICIEMBRE!AI218)</f>
        <v>0</v>
      </c>
      <c r="AJ218" s="29">
        <f>SUM(ENERO:DICIEMBRE!AJ218)</f>
        <v>0</v>
      </c>
      <c r="AK218" s="29">
        <f>SUM(ENERO:DICIEMBRE!AK218)</f>
        <v>0</v>
      </c>
      <c r="AL218" s="29">
        <f>SUM(ENERO:DICIEMBRE!AL218)</f>
        <v>0</v>
      </c>
      <c r="AM218" s="29">
        <f>SUM(ENERO:DICIEMBRE!AM218)</f>
        <v>0</v>
      </c>
      <c r="AN218" s="29">
        <f>SUM(ENERO:DICIEMBRE!AN218)</f>
        <v>0</v>
      </c>
      <c r="AO218" s="29">
        <f>SUM(ENERO:DICIEMBRE!AO218)</f>
        <v>0</v>
      </c>
      <c r="AP218" s="29">
        <f>SUM(ENERO:DICIEMBRE!AP218)</f>
        <v>0</v>
      </c>
      <c r="AQ218" s="29">
        <f>SUM(ENERO:DICIEMBRE!AQ218)</f>
        <v>0</v>
      </c>
      <c r="AR218" s="29">
        <f>SUM(ENERO:DICIEMBRE!AR218)</f>
        <v>0</v>
      </c>
      <c r="AS218" s="29">
        <f>SUM(ENERO:DICIEMBRE!AS218)</f>
        <v>0</v>
      </c>
      <c r="AT218" s="29">
        <f>SUM(ENERO:DICIEMBRE!AT218)</f>
        <v>0</v>
      </c>
      <c r="AU218" s="29">
        <f>SUM(ENERO:DICIEMBRE!AU218)</f>
        <v>0</v>
      </c>
      <c r="AV218" s="29">
        <f>SUM(ENERO:DICIEMBRE!AV218)</f>
        <v>0</v>
      </c>
      <c r="AW218" s="29">
        <f>SUM(ENERO:DICIEMBRE!AW218)</f>
        <v>0</v>
      </c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2952" t="s">
        <v>229</v>
      </c>
      <c r="B219" s="2953"/>
      <c r="C219" s="314">
        <f>SUM(D219+E219)</f>
        <v>22</v>
      </c>
      <c r="D219" s="315">
        <f>SUM(F219+H219+J219+L219+N219+P219+R219+T219+V219+X219+Z219+AB219+AD219+AF219+AH219+AJ219+AL219)</f>
        <v>18</v>
      </c>
      <c r="E219" s="313">
        <f>SUM(G219+I219+K219+M219+O219+Q219+S219+U219+W219+Y219+AA219+AC219+AE219+AG219+AI219+AK219+AM219)</f>
        <v>4</v>
      </c>
      <c r="F219" s="29">
        <f>SUM(ENERO:DICIEMBRE!F219)</f>
        <v>0</v>
      </c>
      <c r="G219" s="29">
        <f>SUM(ENERO:DICIEMBRE!G219)</f>
        <v>0</v>
      </c>
      <c r="H219" s="29">
        <f>SUM(ENERO:DICIEMBRE!H219)</f>
        <v>0</v>
      </c>
      <c r="I219" s="29">
        <f>SUM(ENERO:DICIEMBRE!I219)</f>
        <v>0</v>
      </c>
      <c r="J219" s="29">
        <f>SUM(ENERO:DICIEMBRE!J219)</f>
        <v>0</v>
      </c>
      <c r="K219" s="29">
        <f>SUM(ENERO:DICIEMBRE!K219)</f>
        <v>1</v>
      </c>
      <c r="L219" s="29">
        <f>SUM(ENERO:DICIEMBRE!L219)</f>
        <v>5</v>
      </c>
      <c r="M219" s="29">
        <f>SUM(ENERO:DICIEMBRE!M219)</f>
        <v>1</v>
      </c>
      <c r="N219" s="29">
        <f>SUM(ENERO:DICIEMBRE!N219)</f>
        <v>5</v>
      </c>
      <c r="O219" s="29">
        <f>SUM(ENERO:DICIEMBRE!O219)</f>
        <v>0</v>
      </c>
      <c r="P219" s="29">
        <f>SUM(ENERO:DICIEMBRE!P219)</f>
        <v>2</v>
      </c>
      <c r="Q219" s="29">
        <f>SUM(ENERO:DICIEMBRE!Q219)</f>
        <v>0</v>
      </c>
      <c r="R219" s="29">
        <f>SUM(ENERO:DICIEMBRE!R219)</f>
        <v>1</v>
      </c>
      <c r="S219" s="29">
        <f>SUM(ENERO:DICIEMBRE!S219)</f>
        <v>0</v>
      </c>
      <c r="T219" s="29">
        <f>SUM(ENERO:DICIEMBRE!T219)</f>
        <v>1</v>
      </c>
      <c r="U219" s="29">
        <f>SUM(ENERO:DICIEMBRE!U219)</f>
        <v>1</v>
      </c>
      <c r="V219" s="29">
        <f>SUM(ENERO:DICIEMBRE!V219)</f>
        <v>0</v>
      </c>
      <c r="W219" s="29">
        <f>SUM(ENERO:DICIEMBRE!W219)</f>
        <v>0</v>
      </c>
      <c r="X219" s="29">
        <f>SUM(ENERO:DICIEMBRE!X219)</f>
        <v>2</v>
      </c>
      <c r="Y219" s="29">
        <f>SUM(ENERO:DICIEMBRE!Y219)</f>
        <v>1</v>
      </c>
      <c r="Z219" s="29">
        <f>SUM(ENERO:DICIEMBRE!Z219)</f>
        <v>0</v>
      </c>
      <c r="AA219" s="29">
        <f>SUM(ENERO:DICIEMBRE!AA219)</f>
        <v>0</v>
      </c>
      <c r="AB219" s="29">
        <f>SUM(ENERO:DICIEMBRE!AB219)</f>
        <v>2</v>
      </c>
      <c r="AC219" s="29">
        <f>SUM(ENERO:DICIEMBRE!AC219)</f>
        <v>0</v>
      </c>
      <c r="AD219" s="29">
        <f>SUM(ENERO:DICIEMBRE!AD219)</f>
        <v>0</v>
      </c>
      <c r="AE219" s="29">
        <f>SUM(ENERO:DICIEMBRE!AE219)</f>
        <v>0</v>
      </c>
      <c r="AF219" s="29">
        <f>SUM(ENERO:DICIEMBRE!AF219)</f>
        <v>0</v>
      </c>
      <c r="AG219" s="29">
        <f>SUM(ENERO:DICIEMBRE!AG219)</f>
        <v>0</v>
      </c>
      <c r="AH219" s="29">
        <f>SUM(ENERO:DICIEMBRE!AH219)</f>
        <v>0</v>
      </c>
      <c r="AI219" s="29">
        <f>SUM(ENERO:DICIEMBRE!AI219)</f>
        <v>0</v>
      </c>
      <c r="AJ219" s="29">
        <f>SUM(ENERO:DICIEMBRE!AJ219)</f>
        <v>0</v>
      </c>
      <c r="AK219" s="29">
        <f>SUM(ENERO:DICIEMBRE!AK219)</f>
        <v>0</v>
      </c>
      <c r="AL219" s="29">
        <f>SUM(ENERO:DICIEMBRE!AL219)</f>
        <v>0</v>
      </c>
      <c r="AM219" s="29">
        <f>SUM(ENERO:DICIEMBRE!AM219)</f>
        <v>0</v>
      </c>
      <c r="AN219" s="29">
        <f>SUM(ENERO:DICIEMBRE!AN219)</f>
        <v>0</v>
      </c>
      <c r="AO219" s="29">
        <f>SUM(ENERO:DICIEMBRE!AO219)</f>
        <v>0</v>
      </c>
      <c r="AP219" s="29">
        <f>SUM(ENERO:DICIEMBRE!AP219)</f>
        <v>0</v>
      </c>
      <c r="AQ219" s="29">
        <f>SUM(ENERO:DICIEMBRE!AQ219)</f>
        <v>0</v>
      </c>
      <c r="AR219" s="29">
        <f>SUM(ENERO:DICIEMBRE!AR219)</f>
        <v>0</v>
      </c>
      <c r="AS219" s="29">
        <f>SUM(ENERO:DICIEMBRE!AS219)</f>
        <v>1</v>
      </c>
      <c r="AT219" s="29">
        <f>SUM(ENERO:DICIEMBRE!AT219)</f>
        <v>0</v>
      </c>
      <c r="AU219" s="29">
        <f>SUM(ENERO:DICIEMBRE!AU219)</f>
        <v>0</v>
      </c>
      <c r="AV219" s="29">
        <f>SUM(ENERO:DICIEMBRE!AV219)</f>
        <v>0</v>
      </c>
      <c r="AW219" s="29">
        <f>SUM(ENERO:DICIEMBRE!AW219)</f>
        <v>0</v>
      </c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12</v>
      </c>
      <c r="D220" s="336">
        <f>SUM(F220+H220+J220+L220+N220+P220+R220+T220+V220+X220+Z220+AB220+AD220+AF220+AH220+AJ220+AL220)</f>
        <v>4</v>
      </c>
      <c r="E220" s="334">
        <f>SUM(G220+I220+K220+M220+O220+Q220+S220+U220+W220+Y220+AA220+AC220+AE220+AG220+AI220+AK220+AM220)</f>
        <v>8</v>
      </c>
      <c r="F220" s="29">
        <f>SUM(ENERO:DICIEMBRE!F220)</f>
        <v>0</v>
      </c>
      <c r="G220" s="29">
        <f>SUM(ENERO:DICIEMBRE!G220)</f>
        <v>0</v>
      </c>
      <c r="H220" s="29">
        <f>SUM(ENERO:DICIEMBRE!H220)</f>
        <v>0</v>
      </c>
      <c r="I220" s="29">
        <f>SUM(ENERO:DICIEMBRE!I220)</f>
        <v>0</v>
      </c>
      <c r="J220" s="29">
        <f>SUM(ENERO:DICIEMBRE!J220)</f>
        <v>1</v>
      </c>
      <c r="K220" s="29">
        <f>SUM(ENERO:DICIEMBRE!K220)</f>
        <v>0</v>
      </c>
      <c r="L220" s="29">
        <f>SUM(ENERO:DICIEMBRE!L220)</f>
        <v>2</v>
      </c>
      <c r="M220" s="29">
        <f>SUM(ENERO:DICIEMBRE!M220)</f>
        <v>2</v>
      </c>
      <c r="N220" s="29">
        <f>SUM(ENERO:DICIEMBRE!N220)</f>
        <v>0</v>
      </c>
      <c r="O220" s="29">
        <f>SUM(ENERO:DICIEMBRE!O220)</f>
        <v>2</v>
      </c>
      <c r="P220" s="29">
        <f>SUM(ENERO:DICIEMBRE!P220)</f>
        <v>0</v>
      </c>
      <c r="Q220" s="29">
        <f>SUM(ENERO:DICIEMBRE!Q220)</f>
        <v>1</v>
      </c>
      <c r="R220" s="29">
        <f>SUM(ENERO:DICIEMBRE!R220)</f>
        <v>0</v>
      </c>
      <c r="S220" s="29">
        <f>SUM(ENERO:DICIEMBRE!S220)</f>
        <v>1</v>
      </c>
      <c r="T220" s="29">
        <f>SUM(ENERO:DICIEMBRE!T220)</f>
        <v>0</v>
      </c>
      <c r="U220" s="29">
        <f>SUM(ENERO:DICIEMBRE!U220)</f>
        <v>1</v>
      </c>
      <c r="V220" s="29">
        <f>SUM(ENERO:DICIEMBRE!V220)</f>
        <v>1</v>
      </c>
      <c r="W220" s="29">
        <f>SUM(ENERO:DICIEMBRE!W220)</f>
        <v>0</v>
      </c>
      <c r="X220" s="29">
        <f>SUM(ENERO:DICIEMBRE!X220)</f>
        <v>0</v>
      </c>
      <c r="Y220" s="29">
        <f>SUM(ENERO:DICIEMBRE!Y220)</f>
        <v>0</v>
      </c>
      <c r="Z220" s="29">
        <f>SUM(ENERO:DICIEMBRE!Z220)</f>
        <v>0</v>
      </c>
      <c r="AA220" s="29">
        <f>SUM(ENERO:DICIEMBRE!AA220)</f>
        <v>0</v>
      </c>
      <c r="AB220" s="29">
        <f>SUM(ENERO:DICIEMBRE!AB220)</f>
        <v>0</v>
      </c>
      <c r="AC220" s="29">
        <f>SUM(ENERO:DICIEMBRE!AC220)</f>
        <v>1</v>
      </c>
      <c r="AD220" s="29">
        <f>SUM(ENERO:DICIEMBRE!AD220)</f>
        <v>0</v>
      </c>
      <c r="AE220" s="29">
        <f>SUM(ENERO:DICIEMBRE!AE220)</f>
        <v>0</v>
      </c>
      <c r="AF220" s="29">
        <f>SUM(ENERO:DICIEMBRE!AF220)</f>
        <v>0</v>
      </c>
      <c r="AG220" s="29">
        <f>SUM(ENERO:DICIEMBRE!AG220)</f>
        <v>0</v>
      </c>
      <c r="AH220" s="29">
        <f>SUM(ENERO:DICIEMBRE!AH220)</f>
        <v>0</v>
      </c>
      <c r="AI220" s="29">
        <f>SUM(ENERO:DICIEMBRE!AI220)</f>
        <v>0</v>
      </c>
      <c r="AJ220" s="29">
        <f>SUM(ENERO:DICIEMBRE!AJ220)</f>
        <v>0</v>
      </c>
      <c r="AK220" s="29">
        <f>SUM(ENERO:DICIEMBRE!AK220)</f>
        <v>0</v>
      </c>
      <c r="AL220" s="29">
        <f>SUM(ENERO:DICIEMBRE!AL220)</f>
        <v>0</v>
      </c>
      <c r="AM220" s="29">
        <f>SUM(ENERO:DICIEMBRE!AM220)</f>
        <v>0</v>
      </c>
      <c r="AN220" s="29">
        <f>SUM(ENERO:DICIEMBRE!AN220)</f>
        <v>0</v>
      </c>
      <c r="AO220" s="29">
        <f>SUM(ENERO:DICIEMBRE!AO220)</f>
        <v>0</v>
      </c>
      <c r="AP220" s="29">
        <f>SUM(ENERO:DICIEMBRE!AP220)</f>
        <v>0</v>
      </c>
      <c r="AQ220" s="29">
        <f>SUM(ENERO:DICIEMBRE!AQ220)</f>
        <v>0</v>
      </c>
      <c r="AR220" s="29">
        <f>SUM(ENERO:DICIEMBRE!AR220)</f>
        <v>0</v>
      </c>
      <c r="AS220" s="29">
        <f>SUM(ENERO:DICIEMBRE!AS220)</f>
        <v>0</v>
      </c>
      <c r="AT220" s="29">
        <f>SUM(ENERO:DICIEMBRE!AT220)</f>
        <v>0</v>
      </c>
      <c r="AU220" s="29">
        <f>SUM(ENERO:DICIEMBRE!AU220)</f>
        <v>0</v>
      </c>
      <c r="AV220" s="29">
        <f>SUM(ENERO:DICIEMBRE!AV220)</f>
        <v>0</v>
      </c>
      <c r="AW220" s="29">
        <f>SUM(ENERO:DICIEMBRE!AW220)</f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x14ac:dyDescent="0.25">
      <c r="A221" s="2937" t="s">
        <v>231</v>
      </c>
      <c r="B221" s="2938"/>
      <c r="C221" s="340">
        <f t="shared" si="126"/>
        <v>6</v>
      </c>
      <c r="D221" s="341">
        <f t="shared" si="131"/>
        <v>0</v>
      </c>
      <c r="E221" s="339">
        <f t="shared" si="131"/>
        <v>6</v>
      </c>
      <c r="F221" s="29">
        <f>SUM(ENERO:DICIEMBRE!F221)</f>
        <v>0</v>
      </c>
      <c r="G221" s="29">
        <f>SUM(ENERO:DICIEMBRE!G221)</f>
        <v>0</v>
      </c>
      <c r="H221" s="29">
        <f>SUM(ENERO:DICIEMBRE!H221)</f>
        <v>0</v>
      </c>
      <c r="I221" s="29">
        <f>SUM(ENERO:DICIEMBRE!I221)</f>
        <v>0</v>
      </c>
      <c r="J221" s="29">
        <f>SUM(ENERO:DICIEMBRE!J221)</f>
        <v>0</v>
      </c>
      <c r="K221" s="29">
        <f>SUM(ENERO:DICIEMBRE!K221)</f>
        <v>1</v>
      </c>
      <c r="L221" s="29">
        <f>SUM(ENERO:DICIEMBRE!L221)</f>
        <v>0</v>
      </c>
      <c r="M221" s="29">
        <f>SUM(ENERO:DICIEMBRE!M221)</f>
        <v>4</v>
      </c>
      <c r="N221" s="29">
        <f>SUM(ENERO:DICIEMBRE!N221)</f>
        <v>0</v>
      </c>
      <c r="O221" s="29">
        <f>SUM(ENERO:DICIEMBRE!O221)</f>
        <v>1</v>
      </c>
      <c r="P221" s="29">
        <f>SUM(ENERO:DICIEMBRE!P221)</f>
        <v>0</v>
      </c>
      <c r="Q221" s="29">
        <f>SUM(ENERO:DICIEMBRE!Q221)</f>
        <v>0</v>
      </c>
      <c r="R221" s="29">
        <f>SUM(ENERO:DICIEMBRE!R221)</f>
        <v>0</v>
      </c>
      <c r="S221" s="29">
        <f>SUM(ENERO:DICIEMBRE!S221)</f>
        <v>0</v>
      </c>
      <c r="T221" s="29">
        <f>SUM(ENERO:DICIEMBRE!T221)</f>
        <v>0</v>
      </c>
      <c r="U221" s="29">
        <f>SUM(ENERO:DICIEMBRE!U221)</f>
        <v>0</v>
      </c>
      <c r="V221" s="29">
        <f>SUM(ENERO:DICIEMBRE!V221)</f>
        <v>0</v>
      </c>
      <c r="W221" s="29">
        <f>SUM(ENERO:DICIEMBRE!W221)</f>
        <v>0</v>
      </c>
      <c r="X221" s="29">
        <f>SUM(ENERO:DICIEMBRE!X221)</f>
        <v>0</v>
      </c>
      <c r="Y221" s="29">
        <f>SUM(ENERO:DICIEMBRE!Y221)</f>
        <v>0</v>
      </c>
      <c r="Z221" s="29">
        <f>SUM(ENERO:DICIEMBRE!Z221)</f>
        <v>0</v>
      </c>
      <c r="AA221" s="29">
        <f>SUM(ENERO:DICIEMBRE!AA221)</f>
        <v>0</v>
      </c>
      <c r="AB221" s="29">
        <f>SUM(ENERO:DICIEMBRE!AB221)</f>
        <v>0</v>
      </c>
      <c r="AC221" s="29">
        <f>SUM(ENERO:DICIEMBRE!AC221)</f>
        <v>0</v>
      </c>
      <c r="AD221" s="29">
        <f>SUM(ENERO:DICIEMBRE!AD221)</f>
        <v>0</v>
      </c>
      <c r="AE221" s="29">
        <f>SUM(ENERO:DICIEMBRE!AE221)</f>
        <v>0</v>
      </c>
      <c r="AF221" s="29">
        <f>SUM(ENERO:DICIEMBRE!AF221)</f>
        <v>0</v>
      </c>
      <c r="AG221" s="29">
        <f>SUM(ENERO:DICIEMBRE!AG221)</f>
        <v>0</v>
      </c>
      <c r="AH221" s="29">
        <f>SUM(ENERO:DICIEMBRE!AH221)</f>
        <v>0</v>
      </c>
      <c r="AI221" s="29">
        <f>SUM(ENERO:DICIEMBRE!AI221)</f>
        <v>0</v>
      </c>
      <c r="AJ221" s="29">
        <f>SUM(ENERO:DICIEMBRE!AJ221)</f>
        <v>0</v>
      </c>
      <c r="AK221" s="29">
        <f>SUM(ENERO:DICIEMBRE!AK221)</f>
        <v>0</v>
      </c>
      <c r="AL221" s="29">
        <f>SUM(ENERO:DICIEMBRE!AL221)</f>
        <v>0</v>
      </c>
      <c r="AM221" s="29">
        <f>SUM(ENERO:DICIEMBRE!AM221)</f>
        <v>0</v>
      </c>
      <c r="AN221" s="29">
        <f>SUM(ENERO:DICIEMBRE!AN221)</f>
        <v>0</v>
      </c>
      <c r="AO221" s="29">
        <f>SUM(ENERO:DICIEMBRE!AO221)</f>
        <v>0</v>
      </c>
      <c r="AP221" s="29">
        <f>SUM(ENERO:DICIEMBRE!AP221)</f>
        <v>0</v>
      </c>
      <c r="AQ221" s="29">
        <f>SUM(ENERO:DICIEMBRE!AQ221)</f>
        <v>0</v>
      </c>
      <c r="AR221" s="29">
        <f>SUM(ENERO:DICIEMBRE!AR221)</f>
        <v>0</v>
      </c>
      <c r="AS221" s="29">
        <f>SUM(ENERO:DICIEMBRE!AS221)</f>
        <v>0</v>
      </c>
      <c r="AT221" s="29">
        <f>SUM(ENERO:DICIEMBRE!AT221)</f>
        <v>0</v>
      </c>
      <c r="AU221" s="29">
        <f>SUM(ENERO:DICIEMBRE!AU221)</f>
        <v>0</v>
      </c>
      <c r="AV221" s="29">
        <f>SUM(ENERO:DICIEMBRE!AV221)</f>
        <v>0</v>
      </c>
      <c r="AW221" s="29">
        <f>SUM(ENERO:DICIEMBRE!AW221)</f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13</v>
      </c>
      <c r="D222" s="341">
        <f t="shared" si="131"/>
        <v>6</v>
      </c>
      <c r="E222" s="339">
        <f t="shared" si="131"/>
        <v>7</v>
      </c>
      <c r="F222" s="29">
        <f>SUM(ENERO:DICIEMBRE!F222)</f>
        <v>0</v>
      </c>
      <c r="G222" s="29">
        <f>SUM(ENERO:DICIEMBRE!G222)</f>
        <v>0</v>
      </c>
      <c r="H222" s="29">
        <f>SUM(ENERO:DICIEMBRE!H222)</f>
        <v>0</v>
      </c>
      <c r="I222" s="29">
        <f>SUM(ENERO:DICIEMBRE!I222)</f>
        <v>0</v>
      </c>
      <c r="J222" s="29">
        <f>SUM(ENERO:DICIEMBRE!J222)</f>
        <v>2</v>
      </c>
      <c r="K222" s="29">
        <f>SUM(ENERO:DICIEMBRE!K222)</f>
        <v>3</v>
      </c>
      <c r="L222" s="29">
        <f>SUM(ENERO:DICIEMBRE!L222)</f>
        <v>1</v>
      </c>
      <c r="M222" s="29">
        <f>SUM(ENERO:DICIEMBRE!M222)</f>
        <v>0</v>
      </c>
      <c r="N222" s="29">
        <f>SUM(ENERO:DICIEMBRE!N222)</f>
        <v>1</v>
      </c>
      <c r="O222" s="29">
        <f>SUM(ENERO:DICIEMBRE!O222)</f>
        <v>0</v>
      </c>
      <c r="P222" s="29">
        <f>SUM(ENERO:DICIEMBRE!P222)</f>
        <v>0</v>
      </c>
      <c r="Q222" s="29">
        <f>SUM(ENERO:DICIEMBRE!Q222)</f>
        <v>1</v>
      </c>
      <c r="R222" s="29">
        <f>SUM(ENERO:DICIEMBRE!R222)</f>
        <v>2</v>
      </c>
      <c r="S222" s="29">
        <f>SUM(ENERO:DICIEMBRE!S222)</f>
        <v>0</v>
      </c>
      <c r="T222" s="29">
        <f>SUM(ENERO:DICIEMBRE!T222)</f>
        <v>0</v>
      </c>
      <c r="U222" s="29">
        <f>SUM(ENERO:DICIEMBRE!U222)</f>
        <v>0</v>
      </c>
      <c r="V222" s="29">
        <f>SUM(ENERO:DICIEMBRE!V222)</f>
        <v>0</v>
      </c>
      <c r="W222" s="29">
        <f>SUM(ENERO:DICIEMBRE!W222)</f>
        <v>1</v>
      </c>
      <c r="X222" s="29">
        <f>SUM(ENERO:DICIEMBRE!X222)</f>
        <v>0</v>
      </c>
      <c r="Y222" s="29">
        <f>SUM(ENERO:DICIEMBRE!Y222)</f>
        <v>2</v>
      </c>
      <c r="Z222" s="29">
        <f>SUM(ENERO:DICIEMBRE!Z222)</f>
        <v>0</v>
      </c>
      <c r="AA222" s="29">
        <f>SUM(ENERO:DICIEMBRE!AA222)</f>
        <v>0</v>
      </c>
      <c r="AB222" s="29">
        <f>SUM(ENERO:DICIEMBRE!AB222)</f>
        <v>0</v>
      </c>
      <c r="AC222" s="29">
        <f>SUM(ENERO:DICIEMBRE!AC222)</f>
        <v>0</v>
      </c>
      <c r="AD222" s="29">
        <f>SUM(ENERO:DICIEMBRE!AD222)</f>
        <v>0</v>
      </c>
      <c r="AE222" s="29">
        <f>SUM(ENERO:DICIEMBRE!AE222)</f>
        <v>0</v>
      </c>
      <c r="AF222" s="29">
        <f>SUM(ENERO:DICIEMBRE!AF222)</f>
        <v>0</v>
      </c>
      <c r="AG222" s="29">
        <f>SUM(ENERO:DICIEMBRE!AG222)</f>
        <v>0</v>
      </c>
      <c r="AH222" s="29">
        <f>SUM(ENERO:DICIEMBRE!AH222)</f>
        <v>0</v>
      </c>
      <c r="AI222" s="29">
        <f>SUM(ENERO:DICIEMBRE!AI222)</f>
        <v>0</v>
      </c>
      <c r="AJ222" s="29">
        <f>SUM(ENERO:DICIEMBRE!AJ222)</f>
        <v>0</v>
      </c>
      <c r="AK222" s="29">
        <f>SUM(ENERO:DICIEMBRE!AK222)</f>
        <v>0</v>
      </c>
      <c r="AL222" s="29">
        <f>SUM(ENERO:DICIEMBRE!AL222)</f>
        <v>0</v>
      </c>
      <c r="AM222" s="29">
        <f>SUM(ENERO:DICIEMBRE!AM222)</f>
        <v>0</v>
      </c>
      <c r="AN222" s="29">
        <f>SUM(ENERO:DICIEMBRE!AN222)</f>
        <v>0</v>
      </c>
      <c r="AO222" s="29">
        <f>SUM(ENERO:DICIEMBRE!AO222)</f>
        <v>0</v>
      </c>
      <c r="AP222" s="29">
        <f>SUM(ENERO:DICIEMBRE!AP222)</f>
        <v>0</v>
      </c>
      <c r="AQ222" s="29">
        <f>SUM(ENERO:DICIEMBRE!AQ222)</f>
        <v>0</v>
      </c>
      <c r="AR222" s="29">
        <f>SUM(ENERO:DICIEMBRE!AR222)</f>
        <v>0</v>
      </c>
      <c r="AS222" s="29">
        <f>SUM(ENERO:DICIEMBRE!AS222)</f>
        <v>5</v>
      </c>
      <c r="AT222" s="29">
        <f>SUM(ENERO:DICIEMBRE!AT222)</f>
        <v>0</v>
      </c>
      <c r="AU222" s="29">
        <f>SUM(ENERO:DICIEMBRE!AU222)</f>
        <v>0</v>
      </c>
      <c r="AV222" s="29">
        <f>SUM(ENERO:DICIEMBRE!AV222)</f>
        <v>0</v>
      </c>
      <c r="AW222" s="29">
        <f>SUM(ENERO:DICIEMBRE!AW222)</f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22</v>
      </c>
      <c r="D223" s="343">
        <f t="shared" si="131"/>
        <v>4</v>
      </c>
      <c r="E223" s="351">
        <f t="shared" si="131"/>
        <v>18</v>
      </c>
      <c r="F223" s="29">
        <f>SUM(ENERO:DICIEMBRE!F223)</f>
        <v>0</v>
      </c>
      <c r="G223" s="29">
        <f>SUM(ENERO:DICIEMBRE!G223)</f>
        <v>0</v>
      </c>
      <c r="H223" s="29">
        <f>SUM(ENERO:DICIEMBRE!H223)</f>
        <v>0</v>
      </c>
      <c r="I223" s="29">
        <f>SUM(ENERO:DICIEMBRE!I223)</f>
        <v>0</v>
      </c>
      <c r="J223" s="29">
        <f>SUM(ENERO:DICIEMBRE!J223)</f>
        <v>0</v>
      </c>
      <c r="K223" s="29">
        <f>SUM(ENERO:DICIEMBRE!K223)</f>
        <v>2</v>
      </c>
      <c r="L223" s="29">
        <f>SUM(ENERO:DICIEMBRE!L223)</f>
        <v>0</v>
      </c>
      <c r="M223" s="29">
        <f>SUM(ENERO:DICIEMBRE!M223)</f>
        <v>6</v>
      </c>
      <c r="N223" s="29">
        <f>SUM(ENERO:DICIEMBRE!N223)</f>
        <v>0</v>
      </c>
      <c r="O223" s="29">
        <f>SUM(ENERO:DICIEMBRE!O223)</f>
        <v>3</v>
      </c>
      <c r="P223" s="29">
        <f>SUM(ENERO:DICIEMBRE!P223)</f>
        <v>0</v>
      </c>
      <c r="Q223" s="29">
        <f>SUM(ENERO:DICIEMBRE!Q223)</f>
        <v>0</v>
      </c>
      <c r="R223" s="29">
        <f>SUM(ENERO:DICIEMBRE!R223)</f>
        <v>0</v>
      </c>
      <c r="S223" s="29">
        <f>SUM(ENERO:DICIEMBRE!S223)</f>
        <v>1</v>
      </c>
      <c r="T223" s="29">
        <f>SUM(ENERO:DICIEMBRE!T223)</f>
        <v>2</v>
      </c>
      <c r="U223" s="29">
        <f>SUM(ENERO:DICIEMBRE!U223)</f>
        <v>1</v>
      </c>
      <c r="V223" s="29">
        <f>SUM(ENERO:DICIEMBRE!V223)</f>
        <v>0</v>
      </c>
      <c r="W223" s="29">
        <f>SUM(ENERO:DICIEMBRE!W223)</f>
        <v>1</v>
      </c>
      <c r="X223" s="29">
        <f>SUM(ENERO:DICIEMBRE!X223)</f>
        <v>0</v>
      </c>
      <c r="Y223" s="29">
        <f>SUM(ENERO:DICIEMBRE!Y223)</f>
        <v>2</v>
      </c>
      <c r="Z223" s="29">
        <f>SUM(ENERO:DICIEMBRE!Z223)</f>
        <v>1</v>
      </c>
      <c r="AA223" s="29">
        <f>SUM(ENERO:DICIEMBRE!AA223)</f>
        <v>1</v>
      </c>
      <c r="AB223" s="29">
        <f>SUM(ENERO:DICIEMBRE!AB223)</f>
        <v>0</v>
      </c>
      <c r="AC223" s="29">
        <f>SUM(ENERO:DICIEMBRE!AC223)</f>
        <v>0</v>
      </c>
      <c r="AD223" s="29">
        <f>SUM(ENERO:DICIEMBRE!AD223)</f>
        <v>0</v>
      </c>
      <c r="AE223" s="29">
        <f>SUM(ENERO:DICIEMBRE!AE223)</f>
        <v>1</v>
      </c>
      <c r="AF223" s="29">
        <f>SUM(ENERO:DICIEMBRE!AF223)</f>
        <v>1</v>
      </c>
      <c r="AG223" s="29">
        <f>SUM(ENERO:DICIEMBRE!AG223)</f>
        <v>0</v>
      </c>
      <c r="AH223" s="29">
        <f>SUM(ENERO:DICIEMBRE!AH223)</f>
        <v>0</v>
      </c>
      <c r="AI223" s="29">
        <f>SUM(ENERO:DICIEMBRE!AI223)</f>
        <v>0</v>
      </c>
      <c r="AJ223" s="29">
        <f>SUM(ENERO:DICIEMBRE!AJ223)</f>
        <v>0</v>
      </c>
      <c r="AK223" s="29">
        <f>SUM(ENERO:DICIEMBRE!AK223)</f>
        <v>0</v>
      </c>
      <c r="AL223" s="29">
        <f>SUM(ENERO:DICIEMBRE!AL223)</f>
        <v>0</v>
      </c>
      <c r="AM223" s="29">
        <f>SUM(ENERO:DICIEMBRE!AM223)</f>
        <v>0</v>
      </c>
      <c r="AN223" s="29">
        <f>SUM(ENERO:DICIEMBRE!AN223)</f>
        <v>0</v>
      </c>
      <c r="AO223" s="29">
        <f>SUM(ENERO:DICIEMBRE!AO223)</f>
        <v>0</v>
      </c>
      <c r="AP223" s="29">
        <f>SUM(ENERO:DICIEMBRE!AP223)</f>
        <v>0</v>
      </c>
      <c r="AQ223" s="29">
        <f>SUM(ENERO:DICIEMBRE!AQ223)</f>
        <v>0</v>
      </c>
      <c r="AR223" s="29">
        <f>SUM(ENERO:DICIEMBRE!AR223)</f>
        <v>0</v>
      </c>
      <c r="AS223" s="29">
        <f>SUM(ENERO:DICIEMBRE!AS223)</f>
        <v>3</v>
      </c>
      <c r="AT223" s="29">
        <f>SUM(ENERO:DICIEMBRE!AT223)</f>
        <v>0</v>
      </c>
      <c r="AU223" s="29">
        <f>SUM(ENERO:DICIEMBRE!AU223)</f>
        <v>0</v>
      </c>
      <c r="AV223" s="29">
        <f>SUM(ENERO:DICIEMBRE!AV223)</f>
        <v>0</v>
      </c>
      <c r="AW223" s="29">
        <f>SUM(ENERO:DICIEMBRE!AW223)</f>
        <v>0</v>
      </c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x14ac:dyDescent="0.25">
      <c r="A224" s="2859" t="s">
        <v>234</v>
      </c>
      <c r="B224" s="363" t="s">
        <v>235</v>
      </c>
      <c r="C224" s="314">
        <f t="shared" si="126"/>
        <v>14</v>
      </c>
      <c r="D224" s="315">
        <f t="shared" si="131"/>
        <v>11</v>
      </c>
      <c r="E224" s="372">
        <f t="shared" si="131"/>
        <v>3</v>
      </c>
      <c r="F224" s="29">
        <f>SUM(ENERO:DICIEMBRE!F224)</f>
        <v>0</v>
      </c>
      <c r="G224" s="29">
        <f>SUM(ENERO:DICIEMBRE!G224)</f>
        <v>0</v>
      </c>
      <c r="H224" s="29">
        <f>SUM(ENERO:DICIEMBRE!H224)</f>
        <v>1</v>
      </c>
      <c r="I224" s="29">
        <f>SUM(ENERO:DICIEMBRE!I224)</f>
        <v>0</v>
      </c>
      <c r="J224" s="29">
        <f>SUM(ENERO:DICIEMBRE!J224)</f>
        <v>7</v>
      </c>
      <c r="K224" s="29">
        <f>SUM(ENERO:DICIEMBRE!K224)</f>
        <v>3</v>
      </c>
      <c r="L224" s="29">
        <f>SUM(ENERO:DICIEMBRE!L224)</f>
        <v>3</v>
      </c>
      <c r="M224" s="29">
        <f>SUM(ENERO:DICIEMBRE!M224)</f>
        <v>0</v>
      </c>
      <c r="N224" s="29">
        <f>SUM(ENERO:DICIEMBRE!N224)</f>
        <v>0</v>
      </c>
      <c r="O224" s="29">
        <f>SUM(ENERO:DICIEMBRE!O224)</f>
        <v>0</v>
      </c>
      <c r="P224" s="29">
        <f>SUM(ENERO:DICIEMBRE!P224)</f>
        <v>0</v>
      </c>
      <c r="Q224" s="29">
        <f>SUM(ENERO:DICIEMBRE!Q224)</f>
        <v>0</v>
      </c>
      <c r="R224" s="29">
        <f>SUM(ENERO:DICIEMBRE!R224)</f>
        <v>0</v>
      </c>
      <c r="S224" s="29">
        <f>SUM(ENERO:DICIEMBRE!S224)</f>
        <v>0</v>
      </c>
      <c r="T224" s="29">
        <f>SUM(ENERO:DICIEMBRE!T224)</f>
        <v>0</v>
      </c>
      <c r="U224" s="29">
        <f>SUM(ENERO:DICIEMBRE!U224)</f>
        <v>0</v>
      </c>
      <c r="V224" s="29">
        <f>SUM(ENERO:DICIEMBRE!V224)</f>
        <v>0</v>
      </c>
      <c r="W224" s="29">
        <f>SUM(ENERO:DICIEMBRE!W224)</f>
        <v>0</v>
      </c>
      <c r="X224" s="29">
        <f>SUM(ENERO:DICIEMBRE!X224)</f>
        <v>0</v>
      </c>
      <c r="Y224" s="29">
        <f>SUM(ENERO:DICIEMBRE!Y224)</f>
        <v>0</v>
      </c>
      <c r="Z224" s="29">
        <f>SUM(ENERO:DICIEMBRE!Z224)</f>
        <v>0</v>
      </c>
      <c r="AA224" s="29">
        <f>SUM(ENERO:DICIEMBRE!AA224)</f>
        <v>0</v>
      </c>
      <c r="AB224" s="29">
        <f>SUM(ENERO:DICIEMBRE!AB224)</f>
        <v>0</v>
      </c>
      <c r="AC224" s="29">
        <f>SUM(ENERO:DICIEMBRE!AC224)</f>
        <v>0</v>
      </c>
      <c r="AD224" s="29">
        <f>SUM(ENERO:DICIEMBRE!AD224)</f>
        <v>0</v>
      </c>
      <c r="AE224" s="29">
        <f>SUM(ENERO:DICIEMBRE!AE224)</f>
        <v>0</v>
      </c>
      <c r="AF224" s="29">
        <f>SUM(ENERO:DICIEMBRE!AF224)</f>
        <v>0</v>
      </c>
      <c r="AG224" s="29">
        <f>SUM(ENERO:DICIEMBRE!AG224)</f>
        <v>0</v>
      </c>
      <c r="AH224" s="29">
        <f>SUM(ENERO:DICIEMBRE!AH224)</f>
        <v>0</v>
      </c>
      <c r="AI224" s="29">
        <f>SUM(ENERO:DICIEMBRE!AI224)</f>
        <v>0</v>
      </c>
      <c r="AJ224" s="29">
        <f>SUM(ENERO:DICIEMBRE!AJ224)</f>
        <v>0</v>
      </c>
      <c r="AK224" s="29">
        <f>SUM(ENERO:DICIEMBRE!AK224)</f>
        <v>0</v>
      </c>
      <c r="AL224" s="29">
        <f>SUM(ENERO:DICIEMBRE!AL224)</f>
        <v>0</v>
      </c>
      <c r="AM224" s="29">
        <f>SUM(ENERO:DICIEMBRE!AM224)</f>
        <v>0</v>
      </c>
      <c r="AN224" s="29">
        <f>SUM(ENERO:DICIEMBRE!AN224)</f>
        <v>0</v>
      </c>
      <c r="AO224" s="29">
        <f>SUM(ENERO:DICIEMBRE!AO224)</f>
        <v>0</v>
      </c>
      <c r="AP224" s="29">
        <f>SUM(ENERO:DICIEMBRE!AP224)</f>
        <v>0</v>
      </c>
      <c r="AQ224" s="29">
        <f>SUM(ENERO:DICIEMBRE!AQ224)</f>
        <v>0</v>
      </c>
      <c r="AR224" s="29">
        <f>SUM(ENERO:DICIEMBRE!AR224)</f>
        <v>0</v>
      </c>
      <c r="AS224" s="29">
        <f>SUM(ENERO:DICIEMBRE!AS224)</f>
        <v>2</v>
      </c>
      <c r="AT224" s="29">
        <f>SUM(ENERO:DICIEMBRE!AT224)</f>
        <v>0</v>
      </c>
      <c r="AU224" s="29">
        <f>SUM(ENERO:DICIEMBRE!AU224)</f>
        <v>0</v>
      </c>
      <c r="AV224" s="29">
        <f>SUM(ENERO:DICIEMBRE!AV224)</f>
        <v>0</v>
      </c>
      <c r="AW224" s="29">
        <f>SUM(ENERO:DICIEMBRE!AW224)</f>
        <v>0</v>
      </c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2860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29">
        <f>SUM(ENERO:DICIEMBRE!F225)</f>
        <v>0</v>
      </c>
      <c r="G225" s="29">
        <f>SUM(ENERO:DICIEMBRE!G225)</f>
        <v>0</v>
      </c>
      <c r="H225" s="29">
        <f>SUM(ENERO:DICIEMBRE!H225)</f>
        <v>0</v>
      </c>
      <c r="I225" s="29">
        <f>SUM(ENERO:DICIEMBRE!I225)</f>
        <v>0</v>
      </c>
      <c r="J225" s="29">
        <f>SUM(ENERO:DICIEMBRE!J225)</f>
        <v>0</v>
      </c>
      <c r="K225" s="29">
        <f>SUM(ENERO:DICIEMBRE!K225)</f>
        <v>0</v>
      </c>
      <c r="L225" s="29">
        <f>SUM(ENERO:DICIEMBRE!L225)</f>
        <v>0</v>
      </c>
      <c r="M225" s="29">
        <f>SUM(ENERO:DICIEMBRE!M225)</f>
        <v>0</v>
      </c>
      <c r="N225" s="29">
        <f>SUM(ENERO:DICIEMBRE!N225)</f>
        <v>0</v>
      </c>
      <c r="O225" s="29">
        <f>SUM(ENERO:DICIEMBRE!O225)</f>
        <v>0</v>
      </c>
      <c r="P225" s="29">
        <f>SUM(ENERO:DICIEMBRE!P225)</f>
        <v>0</v>
      </c>
      <c r="Q225" s="29">
        <f>SUM(ENERO:DICIEMBRE!Q225)</f>
        <v>0</v>
      </c>
      <c r="R225" s="29">
        <f>SUM(ENERO:DICIEMBRE!R225)</f>
        <v>0</v>
      </c>
      <c r="S225" s="29">
        <f>SUM(ENERO:DICIEMBRE!S225)</f>
        <v>0</v>
      </c>
      <c r="T225" s="29">
        <f>SUM(ENERO:DICIEMBRE!T225)</f>
        <v>0</v>
      </c>
      <c r="U225" s="29">
        <f>SUM(ENERO:DICIEMBRE!U225)</f>
        <v>0</v>
      </c>
      <c r="V225" s="29">
        <f>SUM(ENERO:DICIEMBRE!V225)</f>
        <v>0</v>
      </c>
      <c r="W225" s="29">
        <f>SUM(ENERO:DICIEMBRE!W225)</f>
        <v>0</v>
      </c>
      <c r="X225" s="29">
        <f>SUM(ENERO:DICIEMBRE!X225)</f>
        <v>0</v>
      </c>
      <c r="Y225" s="29">
        <f>SUM(ENERO:DICIEMBRE!Y225)</f>
        <v>0</v>
      </c>
      <c r="Z225" s="29">
        <f>SUM(ENERO:DICIEMBRE!Z225)</f>
        <v>0</v>
      </c>
      <c r="AA225" s="29">
        <f>SUM(ENERO:DICIEMBRE!AA225)</f>
        <v>0</v>
      </c>
      <c r="AB225" s="29">
        <f>SUM(ENERO:DICIEMBRE!AB225)</f>
        <v>0</v>
      </c>
      <c r="AC225" s="29">
        <f>SUM(ENERO:DICIEMBRE!AC225)</f>
        <v>0</v>
      </c>
      <c r="AD225" s="29">
        <f>SUM(ENERO:DICIEMBRE!AD225)</f>
        <v>0</v>
      </c>
      <c r="AE225" s="29">
        <f>SUM(ENERO:DICIEMBRE!AE225)</f>
        <v>0</v>
      </c>
      <c r="AF225" s="29">
        <f>SUM(ENERO:DICIEMBRE!AF225)</f>
        <v>0</v>
      </c>
      <c r="AG225" s="29">
        <f>SUM(ENERO:DICIEMBRE!AG225)</f>
        <v>0</v>
      </c>
      <c r="AH225" s="29">
        <f>SUM(ENERO:DICIEMBRE!AH225)</f>
        <v>0</v>
      </c>
      <c r="AI225" s="29">
        <f>SUM(ENERO:DICIEMBRE!AI225)</f>
        <v>0</v>
      </c>
      <c r="AJ225" s="29">
        <f>SUM(ENERO:DICIEMBRE!AJ225)</f>
        <v>0</v>
      </c>
      <c r="AK225" s="29">
        <f>SUM(ENERO:DICIEMBRE!AK225)</f>
        <v>0</v>
      </c>
      <c r="AL225" s="29">
        <f>SUM(ENERO:DICIEMBRE!AL225)</f>
        <v>0</v>
      </c>
      <c r="AM225" s="29">
        <f>SUM(ENERO:DICIEMBRE!AM225)</f>
        <v>0</v>
      </c>
      <c r="AN225" s="29">
        <f>SUM(ENERO:DICIEMBRE!AN225)</f>
        <v>0</v>
      </c>
      <c r="AO225" s="29">
        <f>SUM(ENERO:DICIEMBRE!AO225)</f>
        <v>0</v>
      </c>
      <c r="AP225" s="29">
        <f>SUM(ENERO:DICIEMBRE!AP225)</f>
        <v>0</v>
      </c>
      <c r="AQ225" s="29">
        <f>SUM(ENERO:DICIEMBRE!AQ225)</f>
        <v>0</v>
      </c>
      <c r="AR225" s="29">
        <f>SUM(ENERO:DICIEMBRE!AR225)</f>
        <v>0</v>
      </c>
      <c r="AS225" s="29">
        <f>SUM(ENERO:DICIEMBRE!AS225)</f>
        <v>0</v>
      </c>
      <c r="AT225" s="29">
        <f>SUM(ENERO:DICIEMBRE!AT225)</f>
        <v>0</v>
      </c>
      <c r="AU225" s="29">
        <f>SUM(ENERO:DICIEMBRE!AU225)</f>
        <v>0</v>
      </c>
      <c r="AV225" s="29">
        <f>SUM(ENERO:DICIEMBRE!AV225)</f>
        <v>0</v>
      </c>
      <c r="AW225" s="29">
        <f>SUM(ENERO:DICIEMBRE!AW225)</f>
        <v>0</v>
      </c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2860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29">
        <f>SUM(ENERO:DICIEMBRE!F226)</f>
        <v>0</v>
      </c>
      <c r="G226" s="29">
        <f>SUM(ENERO:DICIEMBRE!G226)</f>
        <v>0</v>
      </c>
      <c r="H226" s="29">
        <f>SUM(ENERO:DICIEMBRE!H226)</f>
        <v>0</v>
      </c>
      <c r="I226" s="29">
        <f>SUM(ENERO:DICIEMBRE!I226)</f>
        <v>0</v>
      </c>
      <c r="J226" s="29">
        <f>SUM(ENERO:DICIEMBRE!J226)</f>
        <v>0</v>
      </c>
      <c r="K226" s="29">
        <f>SUM(ENERO:DICIEMBRE!K226)</f>
        <v>0</v>
      </c>
      <c r="L226" s="29">
        <f>SUM(ENERO:DICIEMBRE!L226)</f>
        <v>0</v>
      </c>
      <c r="M226" s="29">
        <f>SUM(ENERO:DICIEMBRE!M226)</f>
        <v>0</v>
      </c>
      <c r="N226" s="29">
        <f>SUM(ENERO:DICIEMBRE!N226)</f>
        <v>0</v>
      </c>
      <c r="O226" s="29">
        <f>SUM(ENERO:DICIEMBRE!O226)</f>
        <v>0</v>
      </c>
      <c r="P226" s="29">
        <f>SUM(ENERO:DICIEMBRE!P226)</f>
        <v>0</v>
      </c>
      <c r="Q226" s="29">
        <f>SUM(ENERO:DICIEMBRE!Q226)</f>
        <v>0</v>
      </c>
      <c r="R226" s="29">
        <f>SUM(ENERO:DICIEMBRE!R226)</f>
        <v>0</v>
      </c>
      <c r="S226" s="29">
        <f>SUM(ENERO:DICIEMBRE!S226)</f>
        <v>0</v>
      </c>
      <c r="T226" s="29">
        <f>SUM(ENERO:DICIEMBRE!T226)</f>
        <v>0</v>
      </c>
      <c r="U226" s="29">
        <f>SUM(ENERO:DICIEMBRE!U226)</f>
        <v>0</v>
      </c>
      <c r="V226" s="29">
        <f>SUM(ENERO:DICIEMBRE!V226)</f>
        <v>0</v>
      </c>
      <c r="W226" s="29">
        <f>SUM(ENERO:DICIEMBRE!W226)</f>
        <v>0</v>
      </c>
      <c r="X226" s="29">
        <f>SUM(ENERO:DICIEMBRE!X226)</f>
        <v>0</v>
      </c>
      <c r="Y226" s="29">
        <f>SUM(ENERO:DICIEMBRE!Y226)</f>
        <v>0</v>
      </c>
      <c r="Z226" s="29">
        <f>SUM(ENERO:DICIEMBRE!Z226)</f>
        <v>0</v>
      </c>
      <c r="AA226" s="29">
        <f>SUM(ENERO:DICIEMBRE!AA226)</f>
        <v>0</v>
      </c>
      <c r="AB226" s="29">
        <f>SUM(ENERO:DICIEMBRE!AB226)</f>
        <v>0</v>
      </c>
      <c r="AC226" s="29">
        <f>SUM(ENERO:DICIEMBRE!AC226)</f>
        <v>0</v>
      </c>
      <c r="AD226" s="29">
        <f>SUM(ENERO:DICIEMBRE!AD226)</f>
        <v>0</v>
      </c>
      <c r="AE226" s="29">
        <f>SUM(ENERO:DICIEMBRE!AE226)</f>
        <v>0</v>
      </c>
      <c r="AF226" s="29">
        <f>SUM(ENERO:DICIEMBRE!AF226)</f>
        <v>0</v>
      </c>
      <c r="AG226" s="29">
        <f>SUM(ENERO:DICIEMBRE!AG226)</f>
        <v>0</v>
      </c>
      <c r="AH226" s="29">
        <f>SUM(ENERO:DICIEMBRE!AH226)</f>
        <v>0</v>
      </c>
      <c r="AI226" s="29">
        <f>SUM(ENERO:DICIEMBRE!AI226)</f>
        <v>0</v>
      </c>
      <c r="AJ226" s="29">
        <f>SUM(ENERO:DICIEMBRE!AJ226)</f>
        <v>0</v>
      </c>
      <c r="AK226" s="29">
        <f>SUM(ENERO:DICIEMBRE!AK226)</f>
        <v>0</v>
      </c>
      <c r="AL226" s="29">
        <f>SUM(ENERO:DICIEMBRE!AL226)</f>
        <v>0</v>
      </c>
      <c r="AM226" s="29">
        <f>SUM(ENERO:DICIEMBRE!AM226)</f>
        <v>0</v>
      </c>
      <c r="AN226" s="29">
        <f>SUM(ENERO:DICIEMBRE!AN226)</f>
        <v>0</v>
      </c>
      <c r="AO226" s="29">
        <f>SUM(ENERO:DICIEMBRE!AO226)</f>
        <v>0</v>
      </c>
      <c r="AP226" s="29">
        <f>SUM(ENERO:DICIEMBRE!AP226)</f>
        <v>0</v>
      </c>
      <c r="AQ226" s="29">
        <f>SUM(ENERO:DICIEMBRE!AQ226)</f>
        <v>0</v>
      </c>
      <c r="AR226" s="29">
        <f>SUM(ENERO:DICIEMBRE!AR226)</f>
        <v>0</v>
      </c>
      <c r="AS226" s="29">
        <f>SUM(ENERO:DICIEMBRE!AS226)</f>
        <v>0</v>
      </c>
      <c r="AT226" s="29">
        <f>SUM(ENERO:DICIEMBRE!AT226)</f>
        <v>0</v>
      </c>
      <c r="AU226" s="29">
        <f>SUM(ENERO:DICIEMBRE!AU226)</f>
        <v>0</v>
      </c>
      <c r="AV226" s="29">
        <f>SUM(ENERO:DICIEMBRE!AV226)</f>
        <v>0</v>
      </c>
      <c r="AW226" s="29">
        <f>SUM(ENERO:DICIEMBRE!AW226)</f>
        <v>0</v>
      </c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2860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29">
        <f>SUM(ENERO:DICIEMBRE!F227)</f>
        <v>0</v>
      </c>
      <c r="G227" s="29">
        <f>SUM(ENERO:DICIEMBRE!G227)</f>
        <v>0</v>
      </c>
      <c r="H227" s="29">
        <f>SUM(ENERO:DICIEMBRE!H227)</f>
        <v>0</v>
      </c>
      <c r="I227" s="29">
        <f>SUM(ENERO:DICIEMBRE!I227)</f>
        <v>0</v>
      </c>
      <c r="J227" s="29">
        <f>SUM(ENERO:DICIEMBRE!J227)</f>
        <v>0</v>
      </c>
      <c r="K227" s="29">
        <f>SUM(ENERO:DICIEMBRE!K227)</f>
        <v>0</v>
      </c>
      <c r="L227" s="29">
        <f>SUM(ENERO:DICIEMBRE!L227)</f>
        <v>0</v>
      </c>
      <c r="M227" s="29">
        <f>SUM(ENERO:DICIEMBRE!M227)</f>
        <v>0</v>
      </c>
      <c r="N227" s="29">
        <f>SUM(ENERO:DICIEMBRE!N227)</f>
        <v>0</v>
      </c>
      <c r="O227" s="29">
        <f>SUM(ENERO:DICIEMBRE!O227)</f>
        <v>0</v>
      </c>
      <c r="P227" s="29">
        <f>SUM(ENERO:DICIEMBRE!P227)</f>
        <v>0</v>
      </c>
      <c r="Q227" s="29">
        <f>SUM(ENERO:DICIEMBRE!Q227)</f>
        <v>0</v>
      </c>
      <c r="R227" s="29">
        <f>SUM(ENERO:DICIEMBRE!R227)</f>
        <v>0</v>
      </c>
      <c r="S227" s="29">
        <f>SUM(ENERO:DICIEMBRE!S227)</f>
        <v>0</v>
      </c>
      <c r="T227" s="29">
        <f>SUM(ENERO:DICIEMBRE!T227)</f>
        <v>0</v>
      </c>
      <c r="U227" s="29">
        <f>SUM(ENERO:DICIEMBRE!U227)</f>
        <v>0</v>
      </c>
      <c r="V227" s="29">
        <f>SUM(ENERO:DICIEMBRE!V227)</f>
        <v>0</v>
      </c>
      <c r="W227" s="29">
        <f>SUM(ENERO:DICIEMBRE!W227)</f>
        <v>0</v>
      </c>
      <c r="X227" s="29">
        <f>SUM(ENERO:DICIEMBRE!X227)</f>
        <v>0</v>
      </c>
      <c r="Y227" s="29">
        <f>SUM(ENERO:DICIEMBRE!Y227)</f>
        <v>0</v>
      </c>
      <c r="Z227" s="29">
        <f>SUM(ENERO:DICIEMBRE!Z227)</f>
        <v>0</v>
      </c>
      <c r="AA227" s="29">
        <f>SUM(ENERO:DICIEMBRE!AA227)</f>
        <v>0</v>
      </c>
      <c r="AB227" s="29">
        <f>SUM(ENERO:DICIEMBRE!AB227)</f>
        <v>0</v>
      </c>
      <c r="AC227" s="29">
        <f>SUM(ENERO:DICIEMBRE!AC227)</f>
        <v>0</v>
      </c>
      <c r="AD227" s="29">
        <f>SUM(ENERO:DICIEMBRE!AD227)</f>
        <v>0</v>
      </c>
      <c r="AE227" s="29">
        <f>SUM(ENERO:DICIEMBRE!AE227)</f>
        <v>0</v>
      </c>
      <c r="AF227" s="29">
        <f>SUM(ENERO:DICIEMBRE!AF227)</f>
        <v>0</v>
      </c>
      <c r="AG227" s="29">
        <f>SUM(ENERO:DICIEMBRE!AG227)</f>
        <v>0</v>
      </c>
      <c r="AH227" s="29">
        <f>SUM(ENERO:DICIEMBRE!AH227)</f>
        <v>0</v>
      </c>
      <c r="AI227" s="29">
        <f>SUM(ENERO:DICIEMBRE!AI227)</f>
        <v>0</v>
      </c>
      <c r="AJ227" s="29">
        <f>SUM(ENERO:DICIEMBRE!AJ227)</f>
        <v>0</v>
      </c>
      <c r="AK227" s="29">
        <f>SUM(ENERO:DICIEMBRE!AK227)</f>
        <v>0</v>
      </c>
      <c r="AL227" s="29">
        <f>SUM(ENERO:DICIEMBRE!AL227)</f>
        <v>0</v>
      </c>
      <c r="AM227" s="29">
        <f>SUM(ENERO:DICIEMBRE!AM227)</f>
        <v>0</v>
      </c>
      <c r="AN227" s="29">
        <f>SUM(ENERO:DICIEMBRE!AN227)</f>
        <v>0</v>
      </c>
      <c r="AO227" s="29">
        <f>SUM(ENERO:DICIEMBRE!AO227)</f>
        <v>0</v>
      </c>
      <c r="AP227" s="29">
        <f>SUM(ENERO:DICIEMBRE!AP227)</f>
        <v>0</v>
      </c>
      <c r="AQ227" s="29">
        <f>SUM(ENERO:DICIEMBRE!AQ227)</f>
        <v>0</v>
      </c>
      <c r="AR227" s="29">
        <f>SUM(ENERO:DICIEMBRE!AR227)</f>
        <v>0</v>
      </c>
      <c r="AS227" s="29">
        <f>SUM(ENERO:DICIEMBRE!AS227)</f>
        <v>0</v>
      </c>
      <c r="AT227" s="29">
        <f>SUM(ENERO:DICIEMBRE!AT227)</f>
        <v>0</v>
      </c>
      <c r="AU227" s="29">
        <f>SUM(ENERO:DICIEMBRE!AU227)</f>
        <v>0</v>
      </c>
      <c r="AV227" s="29">
        <f>SUM(ENERO:DICIEMBRE!AV227)</f>
        <v>0</v>
      </c>
      <c r="AW227" s="29">
        <f>SUM(ENERO:DICIEMBRE!AW227)</f>
        <v>0</v>
      </c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2861"/>
      <c r="B228" s="375" t="s">
        <v>239</v>
      </c>
      <c r="C228" s="355">
        <f t="shared" si="126"/>
        <v>1</v>
      </c>
      <c r="D228" s="356">
        <f t="shared" si="131"/>
        <v>1</v>
      </c>
      <c r="E228" s="376">
        <f t="shared" si="131"/>
        <v>0</v>
      </c>
      <c r="F228" s="29">
        <f>SUM(ENERO:DICIEMBRE!F228)</f>
        <v>0</v>
      </c>
      <c r="G228" s="29">
        <f>SUM(ENERO:DICIEMBRE!G228)</f>
        <v>0</v>
      </c>
      <c r="H228" s="29">
        <f>SUM(ENERO:DICIEMBRE!H228)</f>
        <v>0</v>
      </c>
      <c r="I228" s="29">
        <f>SUM(ENERO:DICIEMBRE!I228)</f>
        <v>0</v>
      </c>
      <c r="J228" s="29">
        <f>SUM(ENERO:DICIEMBRE!J228)</f>
        <v>0</v>
      </c>
      <c r="K228" s="29">
        <f>SUM(ENERO:DICIEMBRE!K228)</f>
        <v>0</v>
      </c>
      <c r="L228" s="29">
        <f>SUM(ENERO:DICIEMBRE!L228)</f>
        <v>0</v>
      </c>
      <c r="M228" s="29">
        <f>SUM(ENERO:DICIEMBRE!M228)</f>
        <v>0</v>
      </c>
      <c r="N228" s="29">
        <f>SUM(ENERO:DICIEMBRE!N228)</f>
        <v>1</v>
      </c>
      <c r="O228" s="29">
        <f>SUM(ENERO:DICIEMBRE!O228)</f>
        <v>0</v>
      </c>
      <c r="P228" s="29">
        <f>SUM(ENERO:DICIEMBRE!P228)</f>
        <v>0</v>
      </c>
      <c r="Q228" s="29">
        <f>SUM(ENERO:DICIEMBRE!Q228)</f>
        <v>0</v>
      </c>
      <c r="R228" s="29">
        <f>SUM(ENERO:DICIEMBRE!R228)</f>
        <v>0</v>
      </c>
      <c r="S228" s="29">
        <f>SUM(ENERO:DICIEMBRE!S228)</f>
        <v>0</v>
      </c>
      <c r="T228" s="29">
        <f>SUM(ENERO:DICIEMBRE!T228)</f>
        <v>0</v>
      </c>
      <c r="U228" s="29">
        <f>SUM(ENERO:DICIEMBRE!U228)</f>
        <v>0</v>
      </c>
      <c r="V228" s="29">
        <f>SUM(ENERO:DICIEMBRE!V228)</f>
        <v>0</v>
      </c>
      <c r="W228" s="29">
        <f>SUM(ENERO:DICIEMBRE!W228)</f>
        <v>0</v>
      </c>
      <c r="X228" s="29">
        <f>SUM(ENERO:DICIEMBRE!X228)</f>
        <v>0</v>
      </c>
      <c r="Y228" s="29">
        <f>SUM(ENERO:DICIEMBRE!Y228)</f>
        <v>0</v>
      </c>
      <c r="Z228" s="29">
        <f>SUM(ENERO:DICIEMBRE!Z228)</f>
        <v>0</v>
      </c>
      <c r="AA228" s="29">
        <f>SUM(ENERO:DICIEMBRE!AA228)</f>
        <v>0</v>
      </c>
      <c r="AB228" s="29">
        <f>SUM(ENERO:DICIEMBRE!AB228)</f>
        <v>0</v>
      </c>
      <c r="AC228" s="29">
        <f>SUM(ENERO:DICIEMBRE!AC228)</f>
        <v>0</v>
      </c>
      <c r="AD228" s="29">
        <f>SUM(ENERO:DICIEMBRE!AD228)</f>
        <v>0</v>
      </c>
      <c r="AE228" s="29">
        <f>SUM(ENERO:DICIEMBRE!AE228)</f>
        <v>0</v>
      </c>
      <c r="AF228" s="29">
        <f>SUM(ENERO:DICIEMBRE!AF228)</f>
        <v>0</v>
      </c>
      <c r="AG228" s="29">
        <f>SUM(ENERO:DICIEMBRE!AG228)</f>
        <v>0</v>
      </c>
      <c r="AH228" s="29">
        <f>SUM(ENERO:DICIEMBRE!AH228)</f>
        <v>0</v>
      </c>
      <c r="AI228" s="29">
        <f>SUM(ENERO:DICIEMBRE!AI228)</f>
        <v>0</v>
      </c>
      <c r="AJ228" s="29">
        <f>SUM(ENERO:DICIEMBRE!AJ228)</f>
        <v>0</v>
      </c>
      <c r="AK228" s="29">
        <f>SUM(ENERO:DICIEMBRE!AK228)</f>
        <v>0</v>
      </c>
      <c r="AL228" s="29">
        <f>SUM(ENERO:DICIEMBRE!AL228)</f>
        <v>0</v>
      </c>
      <c r="AM228" s="29">
        <f>SUM(ENERO:DICIEMBRE!AM228)</f>
        <v>0</v>
      </c>
      <c r="AN228" s="29">
        <f>SUM(ENERO:DICIEMBRE!AN228)</f>
        <v>0</v>
      </c>
      <c r="AO228" s="29">
        <f>SUM(ENERO:DICIEMBRE!AO228)</f>
        <v>0</v>
      </c>
      <c r="AP228" s="29">
        <f>SUM(ENERO:DICIEMBRE!AP228)</f>
        <v>0</v>
      </c>
      <c r="AQ228" s="29">
        <f>SUM(ENERO:DICIEMBRE!AQ228)</f>
        <v>0</v>
      </c>
      <c r="AR228" s="29">
        <f>SUM(ENERO:DICIEMBRE!AR228)</f>
        <v>0</v>
      </c>
      <c r="AS228" s="29">
        <f>SUM(ENERO:DICIEMBRE!AS228)</f>
        <v>0</v>
      </c>
      <c r="AT228" s="29">
        <f>SUM(ENERO:DICIEMBRE!AT228)</f>
        <v>0</v>
      </c>
      <c r="AU228" s="29">
        <f>SUM(ENERO:DICIEMBRE!AU228)</f>
        <v>0</v>
      </c>
      <c r="AV228" s="29">
        <f>SUM(ENERO:DICIEMBRE!AV228)</f>
        <v>0</v>
      </c>
      <c r="AW228" s="29">
        <f>SUM(ENERO:DICIEMBRE!AW228)</f>
        <v>0</v>
      </c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379">
        <f t="shared" si="126"/>
        <v>0</v>
      </c>
      <c r="D229" s="326">
        <f t="shared" si="131"/>
        <v>0</v>
      </c>
      <c r="E229" s="308">
        <f t="shared" si="131"/>
        <v>0</v>
      </c>
      <c r="F229" s="29">
        <f>SUM(ENERO:DICIEMBRE!F229)</f>
        <v>0</v>
      </c>
      <c r="G229" s="29">
        <f>SUM(ENERO:DICIEMBRE!G229)</f>
        <v>0</v>
      </c>
      <c r="H229" s="29">
        <f>SUM(ENERO:DICIEMBRE!H229)</f>
        <v>0</v>
      </c>
      <c r="I229" s="29">
        <f>SUM(ENERO:DICIEMBRE!I229)</f>
        <v>0</v>
      </c>
      <c r="J229" s="29">
        <f>SUM(ENERO:DICIEMBRE!J229)</f>
        <v>0</v>
      </c>
      <c r="K229" s="29">
        <f>SUM(ENERO:DICIEMBRE!K229)</f>
        <v>0</v>
      </c>
      <c r="L229" s="29">
        <f>SUM(ENERO:DICIEMBRE!L229)</f>
        <v>0</v>
      </c>
      <c r="M229" s="29">
        <f>SUM(ENERO:DICIEMBRE!M229)</f>
        <v>0</v>
      </c>
      <c r="N229" s="29">
        <f>SUM(ENERO:DICIEMBRE!N229)</f>
        <v>0</v>
      </c>
      <c r="O229" s="29">
        <f>SUM(ENERO:DICIEMBRE!O229)</f>
        <v>0</v>
      </c>
      <c r="P229" s="29">
        <f>SUM(ENERO:DICIEMBRE!P229)</f>
        <v>0</v>
      </c>
      <c r="Q229" s="29">
        <f>SUM(ENERO:DICIEMBRE!Q229)</f>
        <v>0</v>
      </c>
      <c r="R229" s="29">
        <f>SUM(ENERO:DICIEMBRE!R229)</f>
        <v>0</v>
      </c>
      <c r="S229" s="29">
        <f>SUM(ENERO:DICIEMBRE!S229)</f>
        <v>0</v>
      </c>
      <c r="T229" s="29">
        <f>SUM(ENERO:DICIEMBRE!T229)</f>
        <v>0</v>
      </c>
      <c r="U229" s="29">
        <f>SUM(ENERO:DICIEMBRE!U229)</f>
        <v>0</v>
      </c>
      <c r="V229" s="29">
        <f>SUM(ENERO:DICIEMBRE!V229)</f>
        <v>0</v>
      </c>
      <c r="W229" s="29">
        <f>SUM(ENERO:DICIEMBRE!W229)</f>
        <v>0</v>
      </c>
      <c r="X229" s="29">
        <f>SUM(ENERO:DICIEMBRE!X229)</f>
        <v>0</v>
      </c>
      <c r="Y229" s="29">
        <f>SUM(ENERO:DICIEMBRE!Y229)</f>
        <v>0</v>
      </c>
      <c r="Z229" s="29">
        <f>SUM(ENERO:DICIEMBRE!Z229)</f>
        <v>0</v>
      </c>
      <c r="AA229" s="29">
        <f>SUM(ENERO:DICIEMBRE!AA229)</f>
        <v>0</v>
      </c>
      <c r="AB229" s="29">
        <f>SUM(ENERO:DICIEMBRE!AB229)</f>
        <v>0</v>
      </c>
      <c r="AC229" s="29">
        <f>SUM(ENERO:DICIEMBRE!AC229)</f>
        <v>0</v>
      </c>
      <c r="AD229" s="29">
        <f>SUM(ENERO:DICIEMBRE!AD229)</f>
        <v>0</v>
      </c>
      <c r="AE229" s="29">
        <f>SUM(ENERO:DICIEMBRE!AE229)</f>
        <v>0</v>
      </c>
      <c r="AF229" s="29">
        <f>SUM(ENERO:DICIEMBRE!AF229)</f>
        <v>0</v>
      </c>
      <c r="AG229" s="29">
        <f>SUM(ENERO:DICIEMBRE!AG229)</f>
        <v>0</v>
      </c>
      <c r="AH229" s="29">
        <f>SUM(ENERO:DICIEMBRE!AH229)</f>
        <v>0</v>
      </c>
      <c r="AI229" s="29">
        <f>SUM(ENERO:DICIEMBRE!AI229)</f>
        <v>0</v>
      </c>
      <c r="AJ229" s="29">
        <f>SUM(ENERO:DICIEMBRE!AJ229)</f>
        <v>0</v>
      </c>
      <c r="AK229" s="29">
        <f>SUM(ENERO:DICIEMBRE!AK229)</f>
        <v>0</v>
      </c>
      <c r="AL229" s="29">
        <f>SUM(ENERO:DICIEMBRE!AL229)</f>
        <v>0</v>
      </c>
      <c r="AM229" s="29">
        <f>SUM(ENERO:DICIEMBRE!AM229)</f>
        <v>0</v>
      </c>
      <c r="AN229" s="29">
        <f>SUM(ENERO:DICIEMBRE!AN229)</f>
        <v>0</v>
      </c>
      <c r="AO229" s="29">
        <f>SUM(ENERO:DICIEMBRE!AO229)</f>
        <v>0</v>
      </c>
      <c r="AP229" s="29">
        <f>SUM(ENERO:DICIEMBRE!AP229)</f>
        <v>0</v>
      </c>
      <c r="AQ229" s="29">
        <f>SUM(ENERO:DICIEMBRE!AQ229)</f>
        <v>0</v>
      </c>
      <c r="AR229" s="29">
        <f>SUM(ENERO:DICIEMBRE!AR229)</f>
        <v>0</v>
      </c>
      <c r="AS229" s="29">
        <f>SUM(ENERO:DICIEMBRE!AS229)</f>
        <v>0</v>
      </c>
      <c r="AT229" s="29">
        <f>SUM(ENERO:DICIEMBRE!AT229)</f>
        <v>0</v>
      </c>
      <c r="AU229" s="29">
        <f>SUM(ENERO:DICIEMBRE!AU229)</f>
        <v>0</v>
      </c>
      <c r="AV229" s="29">
        <f>SUM(ENERO:DICIEMBRE!AV229)</f>
        <v>0</v>
      </c>
      <c r="AW229" s="29">
        <f>SUM(ENERO:DICIEMBRE!AW229)</f>
        <v>0</v>
      </c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14</v>
      </c>
      <c r="D230" s="356">
        <f t="shared" si="131"/>
        <v>7</v>
      </c>
      <c r="E230" s="318">
        <f t="shared" si="131"/>
        <v>7</v>
      </c>
      <c r="F230" s="29">
        <f>SUM(ENERO:DICIEMBRE!F230)</f>
        <v>0</v>
      </c>
      <c r="G230" s="29">
        <f>SUM(ENERO:DICIEMBRE!G230)</f>
        <v>0</v>
      </c>
      <c r="H230" s="29">
        <f>SUM(ENERO:DICIEMBRE!H230)</f>
        <v>0</v>
      </c>
      <c r="I230" s="29">
        <f>SUM(ENERO:DICIEMBRE!I230)</f>
        <v>0</v>
      </c>
      <c r="J230" s="29">
        <f>SUM(ENERO:DICIEMBRE!J230)</f>
        <v>0</v>
      </c>
      <c r="K230" s="29">
        <f>SUM(ENERO:DICIEMBRE!K230)</f>
        <v>0</v>
      </c>
      <c r="L230" s="29">
        <f>SUM(ENERO:DICIEMBRE!L230)</f>
        <v>0</v>
      </c>
      <c r="M230" s="29">
        <f>SUM(ENERO:DICIEMBRE!M230)</f>
        <v>1</v>
      </c>
      <c r="N230" s="29">
        <f>SUM(ENERO:DICIEMBRE!N230)</f>
        <v>0</v>
      </c>
      <c r="O230" s="29">
        <f>SUM(ENERO:DICIEMBRE!O230)</f>
        <v>0</v>
      </c>
      <c r="P230" s="29">
        <f>SUM(ENERO:DICIEMBRE!P230)</f>
        <v>0</v>
      </c>
      <c r="Q230" s="29">
        <f>SUM(ENERO:DICIEMBRE!Q230)</f>
        <v>1</v>
      </c>
      <c r="R230" s="29">
        <f>SUM(ENERO:DICIEMBRE!R230)</f>
        <v>0</v>
      </c>
      <c r="S230" s="29">
        <f>SUM(ENERO:DICIEMBRE!S230)</f>
        <v>1</v>
      </c>
      <c r="T230" s="29">
        <f>SUM(ENERO:DICIEMBRE!T230)</f>
        <v>1</v>
      </c>
      <c r="U230" s="29">
        <f>SUM(ENERO:DICIEMBRE!U230)</f>
        <v>2</v>
      </c>
      <c r="V230" s="29">
        <f>SUM(ENERO:DICIEMBRE!V230)</f>
        <v>0</v>
      </c>
      <c r="W230" s="29">
        <f>SUM(ENERO:DICIEMBRE!W230)</f>
        <v>0</v>
      </c>
      <c r="X230" s="29">
        <f>SUM(ENERO:DICIEMBRE!X230)</f>
        <v>1</v>
      </c>
      <c r="Y230" s="29">
        <f>SUM(ENERO:DICIEMBRE!Y230)</f>
        <v>0</v>
      </c>
      <c r="Z230" s="29">
        <f>SUM(ENERO:DICIEMBRE!Z230)</f>
        <v>2</v>
      </c>
      <c r="AA230" s="29">
        <f>SUM(ENERO:DICIEMBRE!AA230)</f>
        <v>1</v>
      </c>
      <c r="AB230" s="29">
        <f>SUM(ENERO:DICIEMBRE!AB230)</f>
        <v>3</v>
      </c>
      <c r="AC230" s="29">
        <f>SUM(ENERO:DICIEMBRE!AC230)</f>
        <v>0</v>
      </c>
      <c r="AD230" s="29">
        <f>SUM(ENERO:DICIEMBRE!AD230)</f>
        <v>0</v>
      </c>
      <c r="AE230" s="29">
        <f>SUM(ENERO:DICIEMBRE!AE230)</f>
        <v>1</v>
      </c>
      <c r="AF230" s="29">
        <f>SUM(ENERO:DICIEMBRE!AF230)</f>
        <v>0</v>
      </c>
      <c r="AG230" s="29">
        <f>SUM(ENERO:DICIEMBRE!AG230)</f>
        <v>0</v>
      </c>
      <c r="AH230" s="29">
        <f>SUM(ENERO:DICIEMBRE!AH230)</f>
        <v>0</v>
      </c>
      <c r="AI230" s="29">
        <f>SUM(ENERO:DICIEMBRE!AI230)</f>
        <v>0</v>
      </c>
      <c r="AJ230" s="29">
        <f>SUM(ENERO:DICIEMBRE!AJ230)</f>
        <v>0</v>
      </c>
      <c r="AK230" s="29">
        <f>SUM(ENERO:DICIEMBRE!AK230)</f>
        <v>0</v>
      </c>
      <c r="AL230" s="29">
        <f>SUM(ENERO:DICIEMBRE!AL230)</f>
        <v>0</v>
      </c>
      <c r="AM230" s="29">
        <f>SUM(ENERO:DICIEMBRE!AM230)</f>
        <v>0</v>
      </c>
      <c r="AN230" s="29">
        <f>SUM(ENERO:DICIEMBRE!AN230)</f>
        <v>0</v>
      </c>
      <c r="AO230" s="29">
        <f>SUM(ENERO:DICIEMBRE!AO230)</f>
        <v>0</v>
      </c>
      <c r="AP230" s="29">
        <f>SUM(ENERO:DICIEMBRE!AP230)</f>
        <v>0</v>
      </c>
      <c r="AQ230" s="29">
        <f>SUM(ENERO:DICIEMBRE!AQ230)</f>
        <v>0</v>
      </c>
      <c r="AR230" s="29">
        <f>SUM(ENERO:DICIEMBRE!AR230)</f>
        <v>0</v>
      </c>
      <c r="AS230" s="29">
        <f>SUM(ENERO:DICIEMBRE!AS230)</f>
        <v>0</v>
      </c>
      <c r="AT230" s="29">
        <f>SUM(ENERO:DICIEMBRE!AT230)</f>
        <v>0</v>
      </c>
      <c r="AU230" s="29">
        <f>SUM(ENERO:DICIEMBRE!AU230)</f>
        <v>0</v>
      </c>
      <c r="AV230" s="29">
        <f>SUM(ENERO:DICIEMBRE!AV230)</f>
        <v>0</v>
      </c>
      <c r="AW230" s="29">
        <f>SUM(ENERO:DICIEMBRE!AW230)</f>
        <v>0</v>
      </c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111" t="s">
        <v>242</v>
      </c>
      <c r="B231" s="111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x14ac:dyDescent="0.25">
      <c r="A232" s="2868" t="s">
        <v>243</v>
      </c>
      <c r="B232" s="2847"/>
      <c r="C232" s="2875" t="s">
        <v>76</v>
      </c>
      <c r="D232" s="2875"/>
      <c r="E232" s="2875"/>
      <c r="F232" s="2875" t="s">
        <v>178</v>
      </c>
      <c r="G232" s="2875"/>
      <c r="H232" s="2875" t="s">
        <v>179</v>
      </c>
      <c r="I232" s="2875"/>
      <c r="J232" s="2875" t="s">
        <v>180</v>
      </c>
      <c r="K232" s="2875"/>
      <c r="L232" s="2875" t="s">
        <v>12</v>
      </c>
      <c r="M232" s="2875"/>
      <c r="N232" s="2904" t="s">
        <v>13</v>
      </c>
      <c r="O232" s="2905"/>
      <c r="P232" s="2843" t="s">
        <v>14</v>
      </c>
      <c r="Q232" s="2843"/>
      <c r="R232" s="2843" t="s">
        <v>15</v>
      </c>
      <c r="S232" s="2843"/>
      <c r="T232" s="2843" t="s">
        <v>16</v>
      </c>
      <c r="U232" s="2843"/>
      <c r="V232" s="2843" t="s">
        <v>17</v>
      </c>
      <c r="W232" s="2843"/>
      <c r="X232" s="2843" t="s">
        <v>18</v>
      </c>
      <c r="Y232" s="2843"/>
      <c r="Z232" s="2843" t="s">
        <v>19</v>
      </c>
      <c r="AA232" s="2843"/>
      <c r="AB232" s="2843" t="s">
        <v>48</v>
      </c>
      <c r="AC232" s="2843"/>
      <c r="AD232" s="2843" t="s">
        <v>49</v>
      </c>
      <c r="AE232" s="2843"/>
      <c r="AF232" s="2843" t="s">
        <v>50</v>
      </c>
      <c r="AG232" s="2843"/>
      <c r="AH232" s="2843" t="s">
        <v>126</v>
      </c>
      <c r="AI232" s="2843"/>
      <c r="AJ232" s="2843" t="s">
        <v>127</v>
      </c>
      <c r="AK232" s="2843"/>
      <c r="AL232" s="2843" t="s">
        <v>128</v>
      </c>
      <c r="AM232" s="2853"/>
      <c r="AN232" s="2962" t="s">
        <v>244</v>
      </c>
      <c r="AO232" s="2919"/>
      <c r="AP232" s="2858"/>
      <c r="AQ232" s="2963" t="s">
        <v>181</v>
      </c>
      <c r="AR232" s="2965" t="s">
        <v>182</v>
      </c>
      <c r="AS232" s="2843" t="s">
        <v>7</v>
      </c>
      <c r="AT232" s="2843"/>
      <c r="AU232" s="2850" t="s">
        <v>183</v>
      </c>
      <c r="AV232" s="2850" t="s">
        <v>245</v>
      </c>
      <c r="AW232" s="2850" t="s">
        <v>8</v>
      </c>
      <c r="AX232" s="2850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2870"/>
      <c r="B233" s="2849"/>
      <c r="C233" s="239" t="s">
        <v>96</v>
      </c>
      <c r="D233" s="382" t="s">
        <v>65</v>
      </c>
      <c r="E233" s="303" t="s">
        <v>97</v>
      </c>
      <c r="F233" s="301" t="s">
        <v>65</v>
      </c>
      <c r="G233" s="303" t="s">
        <v>97</v>
      </c>
      <c r="H233" s="301" t="s">
        <v>65</v>
      </c>
      <c r="I233" s="303" t="s">
        <v>97</v>
      </c>
      <c r="J233" s="301" t="s">
        <v>65</v>
      </c>
      <c r="K233" s="303" t="s">
        <v>97</v>
      </c>
      <c r="L233" s="301" t="s">
        <v>65</v>
      </c>
      <c r="M233" s="303" t="s">
        <v>97</v>
      </c>
      <c r="N233" s="301" t="s">
        <v>65</v>
      </c>
      <c r="O233" s="303" t="s">
        <v>97</v>
      </c>
      <c r="P233" s="301" t="s">
        <v>65</v>
      </c>
      <c r="Q233" s="303" t="s">
        <v>97</v>
      </c>
      <c r="R233" s="301" t="s">
        <v>65</v>
      </c>
      <c r="S233" s="303" t="s">
        <v>97</v>
      </c>
      <c r="T233" s="301" t="s">
        <v>65</v>
      </c>
      <c r="U233" s="303" t="s">
        <v>97</v>
      </c>
      <c r="V233" s="301" t="s">
        <v>65</v>
      </c>
      <c r="W233" s="303" t="s">
        <v>97</v>
      </c>
      <c r="X233" s="301" t="s">
        <v>65</v>
      </c>
      <c r="Y233" s="303" t="s">
        <v>97</v>
      </c>
      <c r="Z233" s="301" t="s">
        <v>65</v>
      </c>
      <c r="AA233" s="303" t="s">
        <v>97</v>
      </c>
      <c r="AB233" s="301" t="s">
        <v>65</v>
      </c>
      <c r="AC233" s="303" t="s">
        <v>97</v>
      </c>
      <c r="AD233" s="301" t="s">
        <v>65</v>
      </c>
      <c r="AE233" s="303" t="s">
        <v>97</v>
      </c>
      <c r="AF233" s="301" t="s">
        <v>65</v>
      </c>
      <c r="AG233" s="303" t="s">
        <v>97</v>
      </c>
      <c r="AH233" s="301" t="s">
        <v>65</v>
      </c>
      <c r="AI233" s="303" t="s">
        <v>97</v>
      </c>
      <c r="AJ233" s="301" t="s">
        <v>65</v>
      </c>
      <c r="AK233" s="303" t="s">
        <v>97</v>
      </c>
      <c r="AL233" s="301" t="s">
        <v>65</v>
      </c>
      <c r="AM233" s="304" t="s">
        <v>97</v>
      </c>
      <c r="AN233" s="241" t="s">
        <v>141</v>
      </c>
      <c r="AO233" s="383" t="s">
        <v>143</v>
      </c>
      <c r="AP233" s="242" t="s">
        <v>247</v>
      </c>
      <c r="AQ233" s="2964"/>
      <c r="AR233" s="2966"/>
      <c r="AS233" s="301" t="s">
        <v>65</v>
      </c>
      <c r="AT233" s="303" t="s">
        <v>97</v>
      </c>
      <c r="AU233" s="2852"/>
      <c r="AV233" s="2852"/>
      <c r="AW233" s="2852"/>
      <c r="AX233" s="2852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2960" t="s">
        <v>248</v>
      </c>
      <c r="B234" s="2961"/>
      <c r="C234" s="306">
        <f>SUM(D234+E234)</f>
        <v>210</v>
      </c>
      <c r="D234" s="307">
        <f>SUM(F234+H234+J234+L234+N234+P234+R234+T234+V234+X234+Z234+AB234+AD234+AF234+AH234+AJ234+AL234)</f>
        <v>70</v>
      </c>
      <c r="E234" s="308">
        <f>SUM(G234+I234+K234+M234+O234+Q234+S234+U234+W234+Y234+AA234+AC234+AE234+AG234+AI234+AK234+AM234)</f>
        <v>140</v>
      </c>
      <c r="F234" s="29">
        <f>SUM(ENERO:DICIEMBRE!F234)</f>
        <v>0</v>
      </c>
      <c r="G234" s="29">
        <f>SUM(ENERO:DICIEMBRE!G234)</f>
        <v>0</v>
      </c>
      <c r="H234" s="29">
        <f>SUM(ENERO:DICIEMBRE!H234)</f>
        <v>4</v>
      </c>
      <c r="I234" s="29">
        <f>SUM(ENERO:DICIEMBRE!I234)</f>
        <v>2</v>
      </c>
      <c r="J234" s="29">
        <f>SUM(ENERO:DICIEMBRE!J234)</f>
        <v>17</v>
      </c>
      <c r="K234" s="29">
        <f>SUM(ENERO:DICIEMBRE!K234)</f>
        <v>19</v>
      </c>
      <c r="L234" s="29">
        <f>SUM(ENERO:DICIEMBRE!L234)</f>
        <v>25</v>
      </c>
      <c r="M234" s="29">
        <f>SUM(ENERO:DICIEMBRE!M234)</f>
        <v>68</v>
      </c>
      <c r="N234" s="29">
        <f>SUM(ENERO:DICIEMBRE!N234)</f>
        <v>5</v>
      </c>
      <c r="O234" s="29">
        <f>SUM(ENERO:DICIEMBRE!O234)</f>
        <v>2</v>
      </c>
      <c r="P234" s="29">
        <f>SUM(ENERO:DICIEMBRE!P234)</f>
        <v>1</v>
      </c>
      <c r="Q234" s="29">
        <f>SUM(ENERO:DICIEMBRE!Q234)</f>
        <v>5</v>
      </c>
      <c r="R234" s="29">
        <f>SUM(ENERO:DICIEMBRE!R234)</f>
        <v>0</v>
      </c>
      <c r="S234" s="29">
        <f>SUM(ENERO:DICIEMBRE!S234)</f>
        <v>3</v>
      </c>
      <c r="T234" s="29">
        <f>SUM(ENERO:DICIEMBRE!T234)</f>
        <v>2</v>
      </c>
      <c r="U234" s="29">
        <f>SUM(ENERO:DICIEMBRE!U234)</f>
        <v>3</v>
      </c>
      <c r="V234" s="29">
        <f>SUM(ENERO:DICIEMBRE!V234)</f>
        <v>5</v>
      </c>
      <c r="W234" s="29">
        <f>SUM(ENERO:DICIEMBRE!W234)</f>
        <v>4</v>
      </c>
      <c r="X234" s="29">
        <f>SUM(ENERO:DICIEMBRE!X234)</f>
        <v>4</v>
      </c>
      <c r="Y234" s="29">
        <f>SUM(ENERO:DICIEMBRE!Y234)</f>
        <v>8</v>
      </c>
      <c r="Z234" s="29">
        <f>SUM(ENERO:DICIEMBRE!Z234)</f>
        <v>1</v>
      </c>
      <c r="AA234" s="29">
        <f>SUM(ENERO:DICIEMBRE!AA234)</f>
        <v>5</v>
      </c>
      <c r="AB234" s="29">
        <f>SUM(ENERO:DICIEMBRE!AB234)</f>
        <v>2</v>
      </c>
      <c r="AC234" s="29">
        <f>SUM(ENERO:DICIEMBRE!AC234)</f>
        <v>4</v>
      </c>
      <c r="AD234" s="29">
        <f>SUM(ENERO:DICIEMBRE!AD234)</f>
        <v>2</v>
      </c>
      <c r="AE234" s="29">
        <f>SUM(ENERO:DICIEMBRE!AE234)</f>
        <v>7</v>
      </c>
      <c r="AF234" s="29">
        <f>SUM(ENERO:DICIEMBRE!AF234)</f>
        <v>0</v>
      </c>
      <c r="AG234" s="29">
        <f>SUM(ENERO:DICIEMBRE!AG234)</f>
        <v>1</v>
      </c>
      <c r="AH234" s="29">
        <f>SUM(ENERO:DICIEMBRE!AH234)</f>
        <v>1</v>
      </c>
      <c r="AI234" s="29">
        <f>SUM(ENERO:DICIEMBRE!AI234)</f>
        <v>5</v>
      </c>
      <c r="AJ234" s="29">
        <f>SUM(ENERO:DICIEMBRE!AJ234)</f>
        <v>0</v>
      </c>
      <c r="AK234" s="29">
        <f>SUM(ENERO:DICIEMBRE!AK234)</f>
        <v>3</v>
      </c>
      <c r="AL234" s="29">
        <f>SUM(ENERO:DICIEMBRE!AL234)</f>
        <v>1</v>
      </c>
      <c r="AM234" s="29">
        <f>SUM(ENERO:DICIEMBRE!AM234)</f>
        <v>1</v>
      </c>
      <c r="AN234" s="29">
        <f>SUM(ENERO:DICIEMBRE!AN234)</f>
        <v>7</v>
      </c>
      <c r="AO234" s="29">
        <f>SUM(ENERO:DICIEMBRE!AO234)</f>
        <v>10</v>
      </c>
      <c r="AP234" s="29">
        <f>SUM(ENERO:DICIEMBRE!AP234)</f>
        <v>78</v>
      </c>
      <c r="AQ234" s="29">
        <f>SUM(ENERO:DICIEMBRE!AQ234)</f>
        <v>0</v>
      </c>
      <c r="AR234" s="29">
        <f>SUM(ENERO:DICIEMBRE!AR234)</f>
        <v>0</v>
      </c>
      <c r="AS234" s="29">
        <f>SUM(ENERO:DICIEMBRE!AS234)</f>
        <v>0</v>
      </c>
      <c r="AT234" s="29">
        <f>SUM(ENERO:DICIEMBRE!AT234)</f>
        <v>3</v>
      </c>
      <c r="AU234" s="29">
        <f>SUM(ENERO:DICIEMBRE!AU234)</f>
        <v>0</v>
      </c>
      <c r="AV234" s="29">
        <f>SUM(ENERO:DICIEMBRE!AV234)</f>
        <v>42</v>
      </c>
      <c r="AW234" s="29">
        <f>SUM(ENERO:DICIEMBRE!AW234)</f>
        <v>1</v>
      </c>
      <c r="AX234" s="29">
        <f>SUM(ENERO:DICIEMBRE!AX234)</f>
        <v>8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x14ac:dyDescent="0.2">
      <c r="A235" s="2956" t="s">
        <v>190</v>
      </c>
      <c r="B235" s="2957"/>
      <c r="C235" s="385"/>
      <c r="D235" s="386"/>
      <c r="E235" s="386"/>
      <c r="F235" s="29">
        <f>SUM(ENERO:DICIEMBRE!F235)</f>
        <v>0</v>
      </c>
      <c r="G235" s="29">
        <f>SUM(ENERO:DICIEMBRE!G235)</f>
        <v>0</v>
      </c>
      <c r="H235" s="29">
        <f>SUM(ENERO:DICIEMBRE!H235)</f>
        <v>0</v>
      </c>
      <c r="I235" s="29">
        <f>SUM(ENERO:DICIEMBRE!I235)</f>
        <v>0</v>
      </c>
      <c r="J235" s="29">
        <f>SUM(ENERO:DICIEMBRE!J235)</f>
        <v>0</v>
      </c>
      <c r="K235" s="29">
        <f>SUM(ENERO:DICIEMBRE!K235)</f>
        <v>0</v>
      </c>
      <c r="L235" s="29">
        <f>SUM(ENERO:DICIEMBRE!L235)</f>
        <v>0</v>
      </c>
      <c r="M235" s="29">
        <f>SUM(ENERO:DICIEMBRE!M235)</f>
        <v>0</v>
      </c>
      <c r="N235" s="29">
        <f>SUM(ENERO:DICIEMBRE!N235)</f>
        <v>0</v>
      </c>
      <c r="O235" s="29">
        <f>SUM(ENERO:DICIEMBRE!O235)</f>
        <v>0</v>
      </c>
      <c r="P235" s="29">
        <f>SUM(ENERO:DICIEMBRE!P235)</f>
        <v>0</v>
      </c>
      <c r="Q235" s="29">
        <f>SUM(ENERO:DICIEMBRE!Q235)</f>
        <v>0</v>
      </c>
      <c r="R235" s="29">
        <f>SUM(ENERO:DICIEMBRE!R235)</f>
        <v>0</v>
      </c>
      <c r="S235" s="29">
        <f>SUM(ENERO:DICIEMBRE!S235)</f>
        <v>0</v>
      </c>
      <c r="T235" s="29">
        <f>SUM(ENERO:DICIEMBRE!T235)</f>
        <v>0</v>
      </c>
      <c r="U235" s="29">
        <f>SUM(ENERO:DICIEMBRE!U235)</f>
        <v>0</v>
      </c>
      <c r="V235" s="29">
        <f>SUM(ENERO:DICIEMBRE!V235)</f>
        <v>0</v>
      </c>
      <c r="W235" s="29">
        <f>SUM(ENERO:DICIEMBRE!W235)</f>
        <v>0</v>
      </c>
      <c r="X235" s="29">
        <f>SUM(ENERO:DICIEMBRE!X235)</f>
        <v>0</v>
      </c>
      <c r="Y235" s="29">
        <f>SUM(ENERO:DICIEMBRE!Y235)</f>
        <v>0</v>
      </c>
      <c r="Z235" s="29">
        <f>SUM(ENERO:DICIEMBRE!Z235)</f>
        <v>0</v>
      </c>
      <c r="AA235" s="29">
        <f>SUM(ENERO:DICIEMBRE!AA235)</f>
        <v>0</v>
      </c>
      <c r="AB235" s="29">
        <f>SUM(ENERO:DICIEMBRE!AB235)</f>
        <v>0</v>
      </c>
      <c r="AC235" s="29">
        <f>SUM(ENERO:DICIEMBRE!AC235)</f>
        <v>0</v>
      </c>
      <c r="AD235" s="29">
        <f>SUM(ENERO:DICIEMBRE!AD235)</f>
        <v>0</v>
      </c>
      <c r="AE235" s="29">
        <f>SUM(ENERO:DICIEMBRE!AE235)</f>
        <v>0</v>
      </c>
      <c r="AF235" s="29">
        <f>SUM(ENERO:DICIEMBRE!AF235)</f>
        <v>0</v>
      </c>
      <c r="AG235" s="29">
        <f>SUM(ENERO:DICIEMBRE!AG235)</f>
        <v>0</v>
      </c>
      <c r="AH235" s="29">
        <f>SUM(ENERO:DICIEMBRE!AH235)</f>
        <v>0</v>
      </c>
      <c r="AI235" s="29">
        <f>SUM(ENERO:DICIEMBRE!AI235)</f>
        <v>0</v>
      </c>
      <c r="AJ235" s="29">
        <f>SUM(ENERO:DICIEMBRE!AJ235)</f>
        <v>0</v>
      </c>
      <c r="AK235" s="29">
        <f>SUM(ENERO:DICIEMBRE!AK235)</f>
        <v>0</v>
      </c>
      <c r="AL235" s="29">
        <f>SUM(ENERO:DICIEMBRE!AL235)</f>
        <v>0</v>
      </c>
      <c r="AM235" s="29">
        <f>SUM(ENERO:DICIEMBRE!AM235)</f>
        <v>0</v>
      </c>
      <c r="AN235" s="29">
        <f>SUM(ENERO:DICIEMBRE!AN235)</f>
        <v>0</v>
      </c>
      <c r="AO235" s="29">
        <f>SUM(ENERO:DICIEMBRE!AO235)</f>
        <v>0</v>
      </c>
      <c r="AP235" s="29">
        <f>SUM(ENERO:DICIEMBRE!AP235)</f>
        <v>0</v>
      </c>
      <c r="AQ235" s="29">
        <f>SUM(ENERO:DICIEMBRE!AQ235)</f>
        <v>0</v>
      </c>
      <c r="AR235" s="29">
        <f>SUM(ENERO:DICIEMBRE!AR235)</f>
        <v>0</v>
      </c>
      <c r="AS235" s="29">
        <f>SUM(ENERO:DICIEMBRE!AS235)</f>
        <v>0</v>
      </c>
      <c r="AT235" s="29">
        <f>SUM(ENERO:DICIEMBRE!AT235)</f>
        <v>0</v>
      </c>
      <c r="AU235" s="29">
        <f>SUM(ENERO:DICIEMBRE!AU235)</f>
        <v>0</v>
      </c>
      <c r="AV235" s="29">
        <f>SUM(ENERO:DICIEMBRE!AV235)</f>
        <v>0</v>
      </c>
      <c r="AW235" s="29">
        <f>SUM(ENERO:DICIEMBRE!AW235)</f>
        <v>0</v>
      </c>
      <c r="AX235" s="29">
        <f>SUM(ENERO:DICIEMBRE!AX235)</f>
        <v>0</v>
      </c>
    </row>
    <row r="236" spans="1:89" x14ac:dyDescent="0.25">
      <c r="A236" s="2859" t="s">
        <v>191</v>
      </c>
      <c r="B236" s="313" t="s">
        <v>192</v>
      </c>
      <c r="C236" s="314">
        <f>SUM(D236+E236)</f>
        <v>26</v>
      </c>
      <c r="D236" s="315">
        <f t="shared" ref="D236:E244" si="135">SUM(F236+H236+J236+L236+N236+P236+R236+T236+V236+X236+Z236+AB236+AD236+AF236+AH236+AJ236+AL236)</f>
        <v>6</v>
      </c>
      <c r="E236" s="313">
        <f t="shared" si="135"/>
        <v>20</v>
      </c>
      <c r="F236" s="29">
        <f>SUM(ENERO:DICIEMBRE!F236)</f>
        <v>0</v>
      </c>
      <c r="G236" s="29">
        <f>SUM(ENERO:DICIEMBRE!G236)</f>
        <v>0</v>
      </c>
      <c r="H236" s="29">
        <f>SUM(ENERO:DICIEMBRE!H236)</f>
        <v>0</v>
      </c>
      <c r="I236" s="29">
        <f>SUM(ENERO:DICIEMBRE!I236)</f>
        <v>1</v>
      </c>
      <c r="J236" s="29">
        <f>SUM(ENERO:DICIEMBRE!J236)</f>
        <v>3</v>
      </c>
      <c r="K236" s="29">
        <f>SUM(ENERO:DICIEMBRE!K236)</f>
        <v>7</v>
      </c>
      <c r="L236" s="29">
        <f>SUM(ENERO:DICIEMBRE!L236)</f>
        <v>3</v>
      </c>
      <c r="M236" s="29">
        <f>SUM(ENERO:DICIEMBRE!M236)</f>
        <v>12</v>
      </c>
      <c r="N236" s="29">
        <f>SUM(ENERO:DICIEMBRE!N236)</f>
        <v>0</v>
      </c>
      <c r="O236" s="29">
        <f>SUM(ENERO:DICIEMBRE!O236)</f>
        <v>0</v>
      </c>
      <c r="P236" s="29">
        <f>SUM(ENERO:DICIEMBRE!P236)</f>
        <v>0</v>
      </c>
      <c r="Q236" s="29">
        <f>SUM(ENERO:DICIEMBRE!Q236)</f>
        <v>0</v>
      </c>
      <c r="R236" s="29">
        <f>SUM(ENERO:DICIEMBRE!R236)</f>
        <v>0</v>
      </c>
      <c r="S236" s="29">
        <f>SUM(ENERO:DICIEMBRE!S236)</f>
        <v>0</v>
      </c>
      <c r="T236" s="29">
        <f>SUM(ENERO:DICIEMBRE!T236)</f>
        <v>0</v>
      </c>
      <c r="U236" s="29">
        <f>SUM(ENERO:DICIEMBRE!U236)</f>
        <v>0</v>
      </c>
      <c r="V236" s="29">
        <f>SUM(ENERO:DICIEMBRE!V236)</f>
        <v>0</v>
      </c>
      <c r="W236" s="29">
        <f>SUM(ENERO:DICIEMBRE!W236)</f>
        <v>0</v>
      </c>
      <c r="X236" s="29">
        <f>SUM(ENERO:DICIEMBRE!X236)</f>
        <v>0</v>
      </c>
      <c r="Y236" s="29">
        <f>SUM(ENERO:DICIEMBRE!Y236)</f>
        <v>0</v>
      </c>
      <c r="Z236" s="29">
        <f>SUM(ENERO:DICIEMBRE!Z236)</f>
        <v>0</v>
      </c>
      <c r="AA236" s="29">
        <f>SUM(ENERO:DICIEMBRE!AA236)</f>
        <v>0</v>
      </c>
      <c r="AB236" s="29">
        <f>SUM(ENERO:DICIEMBRE!AB236)</f>
        <v>0</v>
      </c>
      <c r="AC236" s="29">
        <f>SUM(ENERO:DICIEMBRE!AC236)</f>
        <v>0</v>
      </c>
      <c r="AD236" s="29">
        <f>SUM(ENERO:DICIEMBRE!AD236)</f>
        <v>0</v>
      </c>
      <c r="AE236" s="29">
        <f>SUM(ENERO:DICIEMBRE!AE236)</f>
        <v>0</v>
      </c>
      <c r="AF236" s="29">
        <f>SUM(ENERO:DICIEMBRE!AF236)</f>
        <v>0</v>
      </c>
      <c r="AG236" s="29">
        <f>SUM(ENERO:DICIEMBRE!AG236)</f>
        <v>0</v>
      </c>
      <c r="AH236" s="29">
        <f>SUM(ENERO:DICIEMBRE!AH236)</f>
        <v>0</v>
      </c>
      <c r="AI236" s="29">
        <f>SUM(ENERO:DICIEMBRE!AI236)</f>
        <v>0</v>
      </c>
      <c r="AJ236" s="29">
        <f>SUM(ENERO:DICIEMBRE!AJ236)</f>
        <v>0</v>
      </c>
      <c r="AK236" s="29">
        <f>SUM(ENERO:DICIEMBRE!AK236)</f>
        <v>0</v>
      </c>
      <c r="AL236" s="29">
        <f>SUM(ENERO:DICIEMBRE!AL236)</f>
        <v>0</v>
      </c>
      <c r="AM236" s="29">
        <f>SUM(ENERO:DICIEMBRE!AM236)</f>
        <v>0</v>
      </c>
      <c r="AN236" s="29">
        <f>SUM(ENERO:DICIEMBRE!AN236)</f>
        <v>0</v>
      </c>
      <c r="AO236" s="29">
        <f>SUM(ENERO:DICIEMBRE!AO236)</f>
        <v>0</v>
      </c>
      <c r="AP236" s="29">
        <f>SUM(ENERO:DICIEMBRE!AP236)</f>
        <v>16</v>
      </c>
      <c r="AQ236" s="29">
        <f>SUM(ENERO:DICIEMBRE!AQ236)</f>
        <v>0</v>
      </c>
      <c r="AR236" s="29">
        <f>SUM(ENERO:DICIEMBRE!AR236)</f>
        <v>0</v>
      </c>
      <c r="AS236" s="29">
        <f>SUM(ENERO:DICIEMBRE!AS236)</f>
        <v>0</v>
      </c>
      <c r="AT236" s="29">
        <f>SUM(ENERO:DICIEMBRE!AT236)</f>
        <v>0</v>
      </c>
      <c r="AU236" s="29">
        <f>SUM(ENERO:DICIEMBRE!AU236)</f>
        <v>0</v>
      </c>
      <c r="AV236" s="29">
        <f>SUM(ENERO:DICIEMBRE!AV236)</f>
        <v>15</v>
      </c>
      <c r="AW236" s="29">
        <f>SUM(ENERO:DICIEMBRE!AW236)</f>
        <v>1</v>
      </c>
      <c r="AX236" s="29">
        <f>SUM(ENERO:DICIEMBRE!AX236)</f>
        <v>1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2861"/>
      <c r="B237" s="318" t="s">
        <v>193</v>
      </c>
      <c r="C237" s="355">
        <f>SUM(D237+E237)</f>
        <v>1</v>
      </c>
      <c r="D237" s="356">
        <f t="shared" si="135"/>
        <v>1</v>
      </c>
      <c r="E237" s="318">
        <f t="shared" si="135"/>
        <v>0</v>
      </c>
      <c r="F237" s="29">
        <f>SUM(ENERO:DICIEMBRE!F237)</f>
        <v>0</v>
      </c>
      <c r="G237" s="29">
        <f>SUM(ENERO:DICIEMBRE!G237)</f>
        <v>0</v>
      </c>
      <c r="H237" s="29">
        <f>SUM(ENERO:DICIEMBRE!H237)</f>
        <v>0</v>
      </c>
      <c r="I237" s="29">
        <f>SUM(ENERO:DICIEMBRE!I237)</f>
        <v>0</v>
      </c>
      <c r="J237" s="29">
        <f>SUM(ENERO:DICIEMBRE!J237)</f>
        <v>0</v>
      </c>
      <c r="K237" s="29">
        <f>SUM(ENERO:DICIEMBRE!K237)</f>
        <v>0</v>
      </c>
      <c r="L237" s="29">
        <f>SUM(ENERO:DICIEMBRE!L237)</f>
        <v>1</v>
      </c>
      <c r="M237" s="29">
        <f>SUM(ENERO:DICIEMBRE!M237)</f>
        <v>0</v>
      </c>
      <c r="N237" s="29">
        <f>SUM(ENERO:DICIEMBRE!N237)</f>
        <v>0</v>
      </c>
      <c r="O237" s="29">
        <f>SUM(ENERO:DICIEMBRE!O237)</f>
        <v>0</v>
      </c>
      <c r="P237" s="29">
        <f>SUM(ENERO:DICIEMBRE!P237)</f>
        <v>0</v>
      </c>
      <c r="Q237" s="29">
        <f>SUM(ENERO:DICIEMBRE!Q237)</f>
        <v>0</v>
      </c>
      <c r="R237" s="29">
        <f>SUM(ENERO:DICIEMBRE!R237)</f>
        <v>0</v>
      </c>
      <c r="S237" s="29">
        <f>SUM(ENERO:DICIEMBRE!S237)</f>
        <v>0</v>
      </c>
      <c r="T237" s="29">
        <f>SUM(ENERO:DICIEMBRE!T237)</f>
        <v>0</v>
      </c>
      <c r="U237" s="29">
        <f>SUM(ENERO:DICIEMBRE!U237)</f>
        <v>0</v>
      </c>
      <c r="V237" s="29">
        <f>SUM(ENERO:DICIEMBRE!V237)</f>
        <v>0</v>
      </c>
      <c r="W237" s="29">
        <f>SUM(ENERO:DICIEMBRE!W237)</f>
        <v>0</v>
      </c>
      <c r="X237" s="29">
        <f>SUM(ENERO:DICIEMBRE!X237)</f>
        <v>0</v>
      </c>
      <c r="Y237" s="29">
        <f>SUM(ENERO:DICIEMBRE!Y237)</f>
        <v>0</v>
      </c>
      <c r="Z237" s="29">
        <f>SUM(ENERO:DICIEMBRE!Z237)</f>
        <v>0</v>
      </c>
      <c r="AA237" s="29">
        <f>SUM(ENERO:DICIEMBRE!AA237)</f>
        <v>0</v>
      </c>
      <c r="AB237" s="29">
        <f>SUM(ENERO:DICIEMBRE!AB237)</f>
        <v>0</v>
      </c>
      <c r="AC237" s="29">
        <f>SUM(ENERO:DICIEMBRE!AC237)</f>
        <v>0</v>
      </c>
      <c r="AD237" s="29">
        <f>SUM(ENERO:DICIEMBRE!AD237)</f>
        <v>0</v>
      </c>
      <c r="AE237" s="29">
        <f>SUM(ENERO:DICIEMBRE!AE237)</f>
        <v>0</v>
      </c>
      <c r="AF237" s="29">
        <f>SUM(ENERO:DICIEMBRE!AF237)</f>
        <v>0</v>
      </c>
      <c r="AG237" s="29">
        <f>SUM(ENERO:DICIEMBRE!AG237)</f>
        <v>0</v>
      </c>
      <c r="AH237" s="29">
        <f>SUM(ENERO:DICIEMBRE!AH237)</f>
        <v>0</v>
      </c>
      <c r="AI237" s="29">
        <f>SUM(ENERO:DICIEMBRE!AI237)</f>
        <v>0</v>
      </c>
      <c r="AJ237" s="29">
        <f>SUM(ENERO:DICIEMBRE!AJ237)</f>
        <v>0</v>
      </c>
      <c r="AK237" s="29">
        <f>SUM(ENERO:DICIEMBRE!AK237)</f>
        <v>0</v>
      </c>
      <c r="AL237" s="29">
        <f>SUM(ENERO:DICIEMBRE!AL237)</f>
        <v>0</v>
      </c>
      <c r="AM237" s="29">
        <f>SUM(ENERO:DICIEMBRE!AM237)</f>
        <v>0</v>
      </c>
      <c r="AN237" s="29">
        <f>SUM(ENERO:DICIEMBRE!AN237)</f>
        <v>0</v>
      </c>
      <c r="AO237" s="29">
        <f>SUM(ENERO:DICIEMBRE!AO237)</f>
        <v>0</v>
      </c>
      <c r="AP237" s="29">
        <f>SUM(ENERO:DICIEMBRE!AP237)</f>
        <v>0</v>
      </c>
      <c r="AQ237" s="29">
        <f>SUM(ENERO:DICIEMBRE!AQ237)</f>
        <v>0</v>
      </c>
      <c r="AR237" s="29">
        <f>SUM(ENERO:DICIEMBRE!AR237)</f>
        <v>0</v>
      </c>
      <c r="AS237" s="29">
        <f>SUM(ENERO:DICIEMBRE!AS237)</f>
        <v>0</v>
      </c>
      <c r="AT237" s="29">
        <f>SUM(ENERO:DICIEMBRE!AT237)</f>
        <v>0</v>
      </c>
      <c r="AU237" s="29">
        <f>SUM(ENERO:DICIEMBRE!AU237)</f>
        <v>0</v>
      </c>
      <c r="AV237" s="29">
        <f>SUM(ENERO:DICIEMBRE!AV237)</f>
        <v>1</v>
      </c>
      <c r="AW237" s="29">
        <f>SUM(ENERO:DICIEMBRE!AW237)</f>
        <v>0</v>
      </c>
      <c r="AX237" s="29">
        <f>SUM(ENERO:DICIEMBRE!AX237)</f>
        <v>0</v>
      </c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2958" t="s">
        <v>194</v>
      </c>
      <c r="B238" s="2959"/>
      <c r="C238" s="388">
        <f t="shared" ref="C238:C277" si="152">SUM(D238+E238)</f>
        <v>29</v>
      </c>
      <c r="D238" s="307">
        <f t="shared" si="135"/>
        <v>1</v>
      </c>
      <c r="E238" s="324">
        <f t="shared" si="135"/>
        <v>28</v>
      </c>
      <c r="F238" s="29">
        <f>SUM(ENERO:DICIEMBRE!F238)</f>
        <v>0</v>
      </c>
      <c r="G238" s="29">
        <f>SUM(ENERO:DICIEMBRE!G238)</f>
        <v>0</v>
      </c>
      <c r="H238" s="29">
        <f>SUM(ENERO:DICIEMBRE!H238)</f>
        <v>0</v>
      </c>
      <c r="I238" s="29">
        <f>SUM(ENERO:DICIEMBRE!I238)</f>
        <v>0</v>
      </c>
      <c r="J238" s="29">
        <f>SUM(ENERO:DICIEMBRE!J238)</f>
        <v>1</v>
      </c>
      <c r="K238" s="29">
        <f>SUM(ENERO:DICIEMBRE!K238)</f>
        <v>6</v>
      </c>
      <c r="L238" s="29">
        <f>SUM(ENERO:DICIEMBRE!L238)</f>
        <v>0</v>
      </c>
      <c r="M238" s="29">
        <f>SUM(ENERO:DICIEMBRE!M238)</f>
        <v>22</v>
      </c>
      <c r="N238" s="29">
        <f>SUM(ENERO:DICIEMBRE!N238)</f>
        <v>0</v>
      </c>
      <c r="O238" s="29">
        <f>SUM(ENERO:DICIEMBRE!O238)</f>
        <v>0</v>
      </c>
      <c r="P238" s="29">
        <f>SUM(ENERO:DICIEMBRE!P238)</f>
        <v>0</v>
      </c>
      <c r="Q238" s="29">
        <f>SUM(ENERO:DICIEMBRE!Q238)</f>
        <v>0</v>
      </c>
      <c r="R238" s="29">
        <f>SUM(ENERO:DICIEMBRE!R238)</f>
        <v>0</v>
      </c>
      <c r="S238" s="29">
        <f>SUM(ENERO:DICIEMBRE!S238)</f>
        <v>0</v>
      </c>
      <c r="T238" s="29">
        <f>SUM(ENERO:DICIEMBRE!T238)</f>
        <v>0</v>
      </c>
      <c r="U238" s="29">
        <f>SUM(ENERO:DICIEMBRE!U238)</f>
        <v>0</v>
      </c>
      <c r="V238" s="29">
        <f>SUM(ENERO:DICIEMBRE!V238)</f>
        <v>0</v>
      </c>
      <c r="W238" s="29">
        <f>SUM(ENERO:DICIEMBRE!W238)</f>
        <v>0</v>
      </c>
      <c r="X238" s="29">
        <f>SUM(ENERO:DICIEMBRE!X238)</f>
        <v>0</v>
      </c>
      <c r="Y238" s="29">
        <f>SUM(ENERO:DICIEMBRE!Y238)</f>
        <v>0</v>
      </c>
      <c r="Z238" s="29">
        <f>SUM(ENERO:DICIEMBRE!Z238)</f>
        <v>0</v>
      </c>
      <c r="AA238" s="29">
        <f>SUM(ENERO:DICIEMBRE!AA238)</f>
        <v>0</v>
      </c>
      <c r="AB238" s="29">
        <f>SUM(ENERO:DICIEMBRE!AB238)</f>
        <v>0</v>
      </c>
      <c r="AC238" s="29">
        <f>SUM(ENERO:DICIEMBRE!AC238)</f>
        <v>0</v>
      </c>
      <c r="AD238" s="29">
        <f>SUM(ENERO:DICIEMBRE!AD238)</f>
        <v>0</v>
      </c>
      <c r="AE238" s="29">
        <f>SUM(ENERO:DICIEMBRE!AE238)</f>
        <v>0</v>
      </c>
      <c r="AF238" s="29">
        <f>SUM(ENERO:DICIEMBRE!AF238)</f>
        <v>0</v>
      </c>
      <c r="AG238" s="29">
        <f>SUM(ENERO:DICIEMBRE!AG238)</f>
        <v>0</v>
      </c>
      <c r="AH238" s="29">
        <f>SUM(ENERO:DICIEMBRE!AH238)</f>
        <v>0</v>
      </c>
      <c r="AI238" s="29">
        <f>SUM(ENERO:DICIEMBRE!AI238)</f>
        <v>0</v>
      </c>
      <c r="AJ238" s="29">
        <f>SUM(ENERO:DICIEMBRE!AJ238)</f>
        <v>0</v>
      </c>
      <c r="AK238" s="29">
        <f>SUM(ENERO:DICIEMBRE!AK238)</f>
        <v>0</v>
      </c>
      <c r="AL238" s="29">
        <f>SUM(ENERO:DICIEMBRE!AL238)</f>
        <v>0</v>
      </c>
      <c r="AM238" s="29">
        <f>SUM(ENERO:DICIEMBRE!AM238)</f>
        <v>0</v>
      </c>
      <c r="AN238" s="29">
        <f>SUM(ENERO:DICIEMBRE!AN238)</f>
        <v>0</v>
      </c>
      <c r="AO238" s="29">
        <f>SUM(ENERO:DICIEMBRE!AO238)</f>
        <v>0</v>
      </c>
      <c r="AP238" s="29">
        <f>SUM(ENERO:DICIEMBRE!AP238)</f>
        <v>15</v>
      </c>
      <c r="AQ238" s="29">
        <f>SUM(ENERO:DICIEMBRE!AQ238)</f>
        <v>0</v>
      </c>
      <c r="AR238" s="29">
        <f>SUM(ENERO:DICIEMBRE!AR238)</f>
        <v>0</v>
      </c>
      <c r="AS238" s="29">
        <f>SUM(ENERO:DICIEMBRE!AS238)</f>
        <v>0</v>
      </c>
      <c r="AT238" s="29">
        <f>SUM(ENERO:DICIEMBRE!AT238)</f>
        <v>0</v>
      </c>
      <c r="AU238" s="29">
        <f>SUM(ENERO:DICIEMBRE!AU238)</f>
        <v>0</v>
      </c>
      <c r="AV238" s="29">
        <f>SUM(ENERO:DICIEMBRE!AV238)</f>
        <v>23</v>
      </c>
      <c r="AW238" s="29">
        <f>SUM(ENERO:DICIEMBRE!AW238)</f>
        <v>0</v>
      </c>
      <c r="AX238" s="29">
        <f>SUM(ENERO:DICIEMBRE!AX238)</f>
        <v>1</v>
      </c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2859" t="s">
        <v>195</v>
      </c>
      <c r="B239" s="313" t="s">
        <v>196</v>
      </c>
      <c r="C239" s="314">
        <f t="shared" si="152"/>
        <v>19</v>
      </c>
      <c r="D239" s="315">
        <f>SUM(H239+J239+L239+N239+P239+R239+T239+V239+X239+Z239+AB239+AD239+AF239+AH239+AJ239+AL239)</f>
        <v>4</v>
      </c>
      <c r="E239" s="313">
        <f>SUM(I239+K239+M239+O239+Q239+S239+U239+W239+Y239+AA239+AC239+AE239+AG239+AI239+AK239+AM239)</f>
        <v>15</v>
      </c>
      <c r="F239" s="29">
        <f>SUM(ENERO:DICIEMBRE!F239)</f>
        <v>0</v>
      </c>
      <c r="G239" s="29">
        <f>SUM(ENERO:DICIEMBRE!G239)</f>
        <v>0</v>
      </c>
      <c r="H239" s="29">
        <f>SUM(ENERO:DICIEMBRE!H239)</f>
        <v>0</v>
      </c>
      <c r="I239" s="29">
        <f>SUM(ENERO:DICIEMBRE!I239)</f>
        <v>0</v>
      </c>
      <c r="J239" s="29">
        <f>SUM(ENERO:DICIEMBRE!J239)</f>
        <v>0</v>
      </c>
      <c r="K239" s="29">
        <f>SUM(ENERO:DICIEMBRE!K239)</f>
        <v>5</v>
      </c>
      <c r="L239" s="29">
        <f>SUM(ENERO:DICIEMBRE!L239)</f>
        <v>4</v>
      </c>
      <c r="M239" s="29">
        <f>SUM(ENERO:DICIEMBRE!M239)</f>
        <v>10</v>
      </c>
      <c r="N239" s="29">
        <f>SUM(ENERO:DICIEMBRE!N239)</f>
        <v>0</v>
      </c>
      <c r="O239" s="29">
        <f>SUM(ENERO:DICIEMBRE!O239)</f>
        <v>0</v>
      </c>
      <c r="P239" s="29">
        <f>SUM(ENERO:DICIEMBRE!P239)</f>
        <v>0</v>
      </c>
      <c r="Q239" s="29">
        <f>SUM(ENERO:DICIEMBRE!Q239)</f>
        <v>0</v>
      </c>
      <c r="R239" s="29">
        <f>SUM(ENERO:DICIEMBRE!R239)</f>
        <v>0</v>
      </c>
      <c r="S239" s="29">
        <f>SUM(ENERO:DICIEMBRE!S239)</f>
        <v>0</v>
      </c>
      <c r="T239" s="29">
        <f>SUM(ENERO:DICIEMBRE!T239)</f>
        <v>0</v>
      </c>
      <c r="U239" s="29">
        <f>SUM(ENERO:DICIEMBRE!U239)</f>
        <v>0</v>
      </c>
      <c r="V239" s="29">
        <f>SUM(ENERO:DICIEMBRE!V239)</f>
        <v>0</v>
      </c>
      <c r="W239" s="29">
        <f>SUM(ENERO:DICIEMBRE!W239)</f>
        <v>0</v>
      </c>
      <c r="X239" s="29">
        <f>SUM(ENERO:DICIEMBRE!X239)</f>
        <v>0</v>
      </c>
      <c r="Y239" s="29">
        <f>SUM(ENERO:DICIEMBRE!Y239)</f>
        <v>0</v>
      </c>
      <c r="Z239" s="29">
        <f>SUM(ENERO:DICIEMBRE!Z239)</f>
        <v>0</v>
      </c>
      <c r="AA239" s="29">
        <f>SUM(ENERO:DICIEMBRE!AA239)</f>
        <v>0</v>
      </c>
      <c r="AB239" s="29">
        <f>SUM(ENERO:DICIEMBRE!AB239)</f>
        <v>0</v>
      </c>
      <c r="AC239" s="29">
        <f>SUM(ENERO:DICIEMBRE!AC239)</f>
        <v>0</v>
      </c>
      <c r="AD239" s="29">
        <f>SUM(ENERO:DICIEMBRE!AD239)</f>
        <v>0</v>
      </c>
      <c r="AE239" s="29">
        <f>SUM(ENERO:DICIEMBRE!AE239)</f>
        <v>0</v>
      </c>
      <c r="AF239" s="29">
        <f>SUM(ENERO:DICIEMBRE!AF239)</f>
        <v>0</v>
      </c>
      <c r="AG239" s="29">
        <f>SUM(ENERO:DICIEMBRE!AG239)</f>
        <v>0</v>
      </c>
      <c r="AH239" s="29">
        <f>SUM(ENERO:DICIEMBRE!AH239)</f>
        <v>0</v>
      </c>
      <c r="AI239" s="29">
        <f>SUM(ENERO:DICIEMBRE!AI239)</f>
        <v>0</v>
      </c>
      <c r="AJ239" s="29">
        <f>SUM(ENERO:DICIEMBRE!AJ239)</f>
        <v>0</v>
      </c>
      <c r="AK239" s="29">
        <f>SUM(ENERO:DICIEMBRE!AK239)</f>
        <v>0</v>
      </c>
      <c r="AL239" s="29">
        <f>SUM(ENERO:DICIEMBRE!AL239)</f>
        <v>0</v>
      </c>
      <c r="AM239" s="29">
        <f>SUM(ENERO:DICIEMBRE!AM239)</f>
        <v>0</v>
      </c>
      <c r="AN239" s="29">
        <f>SUM(ENERO:DICIEMBRE!AN239)</f>
        <v>0</v>
      </c>
      <c r="AO239" s="29">
        <f>SUM(ENERO:DICIEMBRE!AO239)</f>
        <v>0</v>
      </c>
      <c r="AP239" s="29">
        <f>SUM(ENERO:DICIEMBRE!AP239)</f>
        <v>12</v>
      </c>
      <c r="AQ239" s="29">
        <f>SUM(ENERO:DICIEMBRE!AQ239)</f>
        <v>0</v>
      </c>
      <c r="AR239" s="29">
        <f>SUM(ENERO:DICIEMBRE!AR239)</f>
        <v>0</v>
      </c>
      <c r="AS239" s="29">
        <f>SUM(ENERO:DICIEMBRE!AS239)</f>
        <v>0</v>
      </c>
      <c r="AT239" s="29">
        <f>SUM(ENERO:DICIEMBRE!AT239)</f>
        <v>0</v>
      </c>
      <c r="AU239" s="29">
        <f>SUM(ENERO:DICIEMBRE!AU239)</f>
        <v>0</v>
      </c>
      <c r="AV239" s="29">
        <f>SUM(ENERO:DICIEMBRE!AV239)</f>
        <v>11</v>
      </c>
      <c r="AW239" s="29">
        <f>SUM(ENERO:DICIEMBRE!AW239)</f>
        <v>0</v>
      </c>
      <c r="AX239" s="29">
        <f>SUM(ENERO:DICIEMBRE!AX239)</f>
        <v>1</v>
      </c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2861"/>
      <c r="B240" s="318" t="s">
        <v>197</v>
      </c>
      <c r="C240" s="325">
        <f t="shared" si="152"/>
        <v>42</v>
      </c>
      <c r="D240" s="326">
        <f>SUM(H240+J240+L240+N240+P240+R240+T240+V240+X240+Z240+AB240+AD240+AF240+AH240+AJ240+AL240)</f>
        <v>11</v>
      </c>
      <c r="E240" s="308">
        <f>SUM(I240+K240+M240+O240+Q240+S240+U240+W240+Y240+AA240+AC240+AE240+AG240+AI240+AK240+AM240)</f>
        <v>31</v>
      </c>
      <c r="F240" s="29">
        <f>SUM(ENERO:DICIEMBRE!F240)</f>
        <v>0</v>
      </c>
      <c r="G240" s="29">
        <f>SUM(ENERO:DICIEMBRE!G240)</f>
        <v>0</v>
      </c>
      <c r="H240" s="29">
        <f>SUM(ENERO:DICIEMBRE!H240)</f>
        <v>0</v>
      </c>
      <c r="I240" s="29">
        <f>SUM(ENERO:DICIEMBRE!I240)</f>
        <v>0</v>
      </c>
      <c r="J240" s="29">
        <f>SUM(ENERO:DICIEMBRE!J240)</f>
        <v>4</v>
      </c>
      <c r="K240" s="29">
        <f>SUM(ENERO:DICIEMBRE!K240)</f>
        <v>8</v>
      </c>
      <c r="L240" s="29">
        <f>SUM(ENERO:DICIEMBRE!L240)</f>
        <v>7</v>
      </c>
      <c r="M240" s="29">
        <f>SUM(ENERO:DICIEMBRE!M240)</f>
        <v>23</v>
      </c>
      <c r="N240" s="29">
        <f>SUM(ENERO:DICIEMBRE!N240)</f>
        <v>0</v>
      </c>
      <c r="O240" s="29">
        <f>SUM(ENERO:DICIEMBRE!O240)</f>
        <v>0</v>
      </c>
      <c r="P240" s="29">
        <f>SUM(ENERO:DICIEMBRE!P240)</f>
        <v>0</v>
      </c>
      <c r="Q240" s="29">
        <f>SUM(ENERO:DICIEMBRE!Q240)</f>
        <v>0</v>
      </c>
      <c r="R240" s="29">
        <f>SUM(ENERO:DICIEMBRE!R240)</f>
        <v>0</v>
      </c>
      <c r="S240" s="29">
        <f>SUM(ENERO:DICIEMBRE!S240)</f>
        <v>0</v>
      </c>
      <c r="T240" s="29">
        <f>SUM(ENERO:DICIEMBRE!T240)</f>
        <v>0</v>
      </c>
      <c r="U240" s="29">
        <f>SUM(ENERO:DICIEMBRE!U240)</f>
        <v>0</v>
      </c>
      <c r="V240" s="29">
        <f>SUM(ENERO:DICIEMBRE!V240)</f>
        <v>0</v>
      </c>
      <c r="W240" s="29">
        <f>SUM(ENERO:DICIEMBRE!W240)</f>
        <v>0</v>
      </c>
      <c r="X240" s="29">
        <f>SUM(ENERO:DICIEMBRE!X240)</f>
        <v>0</v>
      </c>
      <c r="Y240" s="29">
        <f>SUM(ENERO:DICIEMBRE!Y240)</f>
        <v>0</v>
      </c>
      <c r="Z240" s="29">
        <f>SUM(ENERO:DICIEMBRE!Z240)</f>
        <v>0</v>
      </c>
      <c r="AA240" s="29">
        <f>SUM(ENERO:DICIEMBRE!AA240)</f>
        <v>0</v>
      </c>
      <c r="AB240" s="29">
        <f>SUM(ENERO:DICIEMBRE!AB240)</f>
        <v>0</v>
      </c>
      <c r="AC240" s="29">
        <f>SUM(ENERO:DICIEMBRE!AC240)</f>
        <v>0</v>
      </c>
      <c r="AD240" s="29">
        <f>SUM(ENERO:DICIEMBRE!AD240)</f>
        <v>0</v>
      </c>
      <c r="AE240" s="29">
        <f>SUM(ENERO:DICIEMBRE!AE240)</f>
        <v>0</v>
      </c>
      <c r="AF240" s="29">
        <f>SUM(ENERO:DICIEMBRE!AF240)</f>
        <v>0</v>
      </c>
      <c r="AG240" s="29">
        <f>SUM(ENERO:DICIEMBRE!AG240)</f>
        <v>0</v>
      </c>
      <c r="AH240" s="29">
        <f>SUM(ENERO:DICIEMBRE!AH240)</f>
        <v>0</v>
      </c>
      <c r="AI240" s="29">
        <f>SUM(ENERO:DICIEMBRE!AI240)</f>
        <v>0</v>
      </c>
      <c r="AJ240" s="29">
        <f>SUM(ENERO:DICIEMBRE!AJ240)</f>
        <v>0</v>
      </c>
      <c r="AK240" s="29">
        <f>SUM(ENERO:DICIEMBRE!AK240)</f>
        <v>0</v>
      </c>
      <c r="AL240" s="29">
        <f>SUM(ENERO:DICIEMBRE!AL240)</f>
        <v>0</v>
      </c>
      <c r="AM240" s="29">
        <f>SUM(ENERO:DICIEMBRE!AM240)</f>
        <v>0</v>
      </c>
      <c r="AN240" s="29">
        <f>SUM(ENERO:DICIEMBRE!AN240)</f>
        <v>0</v>
      </c>
      <c r="AO240" s="29">
        <f>SUM(ENERO:DICIEMBRE!AO240)</f>
        <v>0</v>
      </c>
      <c r="AP240" s="29">
        <f>SUM(ENERO:DICIEMBRE!AP240)</f>
        <v>24</v>
      </c>
      <c r="AQ240" s="29">
        <f>SUM(ENERO:DICIEMBRE!AQ240)</f>
        <v>0</v>
      </c>
      <c r="AR240" s="29">
        <f>SUM(ENERO:DICIEMBRE!AR240)</f>
        <v>0</v>
      </c>
      <c r="AS240" s="29">
        <f>SUM(ENERO:DICIEMBRE!AS240)</f>
        <v>0</v>
      </c>
      <c r="AT240" s="29">
        <f>SUM(ENERO:DICIEMBRE!AT240)</f>
        <v>0</v>
      </c>
      <c r="AU240" s="29">
        <f>SUM(ENERO:DICIEMBRE!AU240)</f>
        <v>0</v>
      </c>
      <c r="AV240" s="29">
        <f>SUM(ENERO:DICIEMBRE!AV240)</f>
        <v>23</v>
      </c>
      <c r="AW240" s="29">
        <f>SUM(ENERO:DICIEMBRE!AW240)</f>
        <v>1</v>
      </c>
      <c r="AX240" s="29">
        <f>SUM(ENERO:DICIEMBRE!AX240)</f>
        <v>3</v>
      </c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330" t="s">
        <v>198</v>
      </c>
      <c r="B241" s="331"/>
      <c r="C241" s="332">
        <f t="shared" si="152"/>
        <v>210</v>
      </c>
      <c r="D241" s="333">
        <f t="shared" si="135"/>
        <v>70</v>
      </c>
      <c r="E241" s="51">
        <f t="shared" si="135"/>
        <v>140</v>
      </c>
      <c r="F241" s="29">
        <f>SUM(ENERO:DICIEMBRE!F241)</f>
        <v>0</v>
      </c>
      <c r="G241" s="29">
        <f>SUM(ENERO:DICIEMBRE!G241)</f>
        <v>0</v>
      </c>
      <c r="H241" s="29">
        <f>SUM(ENERO:DICIEMBRE!H241)</f>
        <v>4</v>
      </c>
      <c r="I241" s="29">
        <f>SUM(ENERO:DICIEMBRE!I241)</f>
        <v>2</v>
      </c>
      <c r="J241" s="29">
        <f>SUM(ENERO:DICIEMBRE!J241)</f>
        <v>17</v>
      </c>
      <c r="K241" s="29">
        <f>SUM(ENERO:DICIEMBRE!K241)</f>
        <v>19</v>
      </c>
      <c r="L241" s="29">
        <f>SUM(ENERO:DICIEMBRE!L241)</f>
        <v>25</v>
      </c>
      <c r="M241" s="29">
        <f>SUM(ENERO:DICIEMBRE!M241)</f>
        <v>68</v>
      </c>
      <c r="N241" s="29">
        <f>SUM(ENERO:DICIEMBRE!N241)</f>
        <v>5</v>
      </c>
      <c r="O241" s="29">
        <f>SUM(ENERO:DICIEMBRE!O241)</f>
        <v>2</v>
      </c>
      <c r="P241" s="29">
        <f>SUM(ENERO:DICIEMBRE!P241)</f>
        <v>1</v>
      </c>
      <c r="Q241" s="29">
        <f>SUM(ENERO:DICIEMBRE!Q241)</f>
        <v>5</v>
      </c>
      <c r="R241" s="29">
        <f>SUM(ENERO:DICIEMBRE!R241)</f>
        <v>0</v>
      </c>
      <c r="S241" s="29">
        <f>SUM(ENERO:DICIEMBRE!S241)</f>
        <v>3</v>
      </c>
      <c r="T241" s="29">
        <f>SUM(ENERO:DICIEMBRE!T241)</f>
        <v>2</v>
      </c>
      <c r="U241" s="29">
        <f>SUM(ENERO:DICIEMBRE!U241)</f>
        <v>3</v>
      </c>
      <c r="V241" s="29">
        <f>SUM(ENERO:DICIEMBRE!V241)</f>
        <v>5</v>
      </c>
      <c r="W241" s="29">
        <f>SUM(ENERO:DICIEMBRE!W241)</f>
        <v>4</v>
      </c>
      <c r="X241" s="29">
        <f>SUM(ENERO:DICIEMBRE!X241)</f>
        <v>4</v>
      </c>
      <c r="Y241" s="29">
        <f>SUM(ENERO:DICIEMBRE!Y241)</f>
        <v>8</v>
      </c>
      <c r="Z241" s="29">
        <f>SUM(ENERO:DICIEMBRE!Z241)</f>
        <v>1</v>
      </c>
      <c r="AA241" s="29">
        <f>SUM(ENERO:DICIEMBRE!AA241)</f>
        <v>5</v>
      </c>
      <c r="AB241" s="29">
        <f>SUM(ENERO:DICIEMBRE!AB241)</f>
        <v>2</v>
      </c>
      <c r="AC241" s="29">
        <f>SUM(ENERO:DICIEMBRE!AC241)</f>
        <v>4</v>
      </c>
      <c r="AD241" s="29">
        <f>SUM(ENERO:DICIEMBRE!AD241)</f>
        <v>2</v>
      </c>
      <c r="AE241" s="29">
        <f>SUM(ENERO:DICIEMBRE!AE241)</f>
        <v>7</v>
      </c>
      <c r="AF241" s="29">
        <f>SUM(ENERO:DICIEMBRE!AF241)</f>
        <v>0</v>
      </c>
      <c r="AG241" s="29">
        <f>SUM(ENERO:DICIEMBRE!AG241)</f>
        <v>1</v>
      </c>
      <c r="AH241" s="29">
        <f>SUM(ENERO:DICIEMBRE!AH241)</f>
        <v>1</v>
      </c>
      <c r="AI241" s="29">
        <f>SUM(ENERO:DICIEMBRE!AI241)</f>
        <v>5</v>
      </c>
      <c r="AJ241" s="29">
        <f>SUM(ENERO:DICIEMBRE!AJ241)</f>
        <v>0</v>
      </c>
      <c r="AK241" s="29">
        <f>SUM(ENERO:DICIEMBRE!AK241)</f>
        <v>3</v>
      </c>
      <c r="AL241" s="29">
        <f>SUM(ENERO:DICIEMBRE!AL241)</f>
        <v>1</v>
      </c>
      <c r="AM241" s="29">
        <f>SUM(ENERO:DICIEMBRE!AM241)</f>
        <v>1</v>
      </c>
      <c r="AN241" s="29">
        <f>SUM(ENERO:DICIEMBRE!AN241)</f>
        <v>7</v>
      </c>
      <c r="AO241" s="29">
        <f>SUM(ENERO:DICIEMBRE!AO241)</f>
        <v>10</v>
      </c>
      <c r="AP241" s="29">
        <f>SUM(ENERO:DICIEMBRE!AP241)</f>
        <v>78</v>
      </c>
      <c r="AQ241" s="29">
        <f>SUM(ENERO:DICIEMBRE!AQ241)</f>
        <v>0</v>
      </c>
      <c r="AR241" s="29">
        <f>SUM(ENERO:DICIEMBRE!AR241)</f>
        <v>0</v>
      </c>
      <c r="AS241" s="29">
        <f>SUM(ENERO:DICIEMBRE!AS241)</f>
        <v>0</v>
      </c>
      <c r="AT241" s="29">
        <f>SUM(ENERO:DICIEMBRE!AT241)</f>
        <v>3</v>
      </c>
      <c r="AU241" s="29">
        <f>SUM(ENERO:DICIEMBRE!AU241)</f>
        <v>0</v>
      </c>
      <c r="AV241" s="29">
        <f>SUM(ENERO:DICIEMBRE!AV241)</f>
        <v>42</v>
      </c>
      <c r="AW241" s="29">
        <f>SUM(ENERO:DICIEMBRE!AW241)</f>
        <v>1</v>
      </c>
      <c r="AX241" s="29">
        <f>SUM(ENERO:DICIEMBRE!AX241)</f>
        <v>8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x14ac:dyDescent="0.25">
      <c r="A242" s="2859" t="s">
        <v>199</v>
      </c>
      <c r="B242" s="334" t="s">
        <v>200</v>
      </c>
      <c r="C242" s="335">
        <f t="shared" si="152"/>
        <v>14</v>
      </c>
      <c r="D242" s="336">
        <f t="shared" si="135"/>
        <v>1</v>
      </c>
      <c r="E242" s="334">
        <f t="shared" si="135"/>
        <v>13</v>
      </c>
      <c r="F242" s="29">
        <f>SUM(ENERO:DICIEMBRE!F242)</f>
        <v>0</v>
      </c>
      <c r="G242" s="29">
        <f>SUM(ENERO:DICIEMBRE!G242)</f>
        <v>0</v>
      </c>
      <c r="H242" s="29">
        <f>SUM(ENERO:DICIEMBRE!H242)</f>
        <v>0</v>
      </c>
      <c r="I242" s="29">
        <f>SUM(ENERO:DICIEMBRE!I242)</f>
        <v>0</v>
      </c>
      <c r="J242" s="29">
        <f>SUM(ENERO:DICIEMBRE!J242)</f>
        <v>0</v>
      </c>
      <c r="K242" s="29">
        <f>SUM(ENERO:DICIEMBRE!K242)</f>
        <v>0</v>
      </c>
      <c r="L242" s="29">
        <f>SUM(ENERO:DICIEMBRE!L242)</f>
        <v>0</v>
      </c>
      <c r="M242" s="29">
        <f>SUM(ENERO:DICIEMBRE!M242)</f>
        <v>1</v>
      </c>
      <c r="N242" s="29">
        <f>SUM(ENERO:DICIEMBRE!N242)</f>
        <v>1</v>
      </c>
      <c r="O242" s="29">
        <f>SUM(ENERO:DICIEMBRE!O242)</f>
        <v>1</v>
      </c>
      <c r="P242" s="29">
        <f>SUM(ENERO:DICIEMBRE!P242)</f>
        <v>0</v>
      </c>
      <c r="Q242" s="29">
        <f>SUM(ENERO:DICIEMBRE!Q242)</f>
        <v>0</v>
      </c>
      <c r="R242" s="29">
        <f>SUM(ENERO:DICIEMBRE!R242)</f>
        <v>0</v>
      </c>
      <c r="S242" s="29">
        <f>SUM(ENERO:DICIEMBRE!S242)</f>
        <v>1</v>
      </c>
      <c r="T242" s="29">
        <f>SUM(ENERO:DICIEMBRE!T242)</f>
        <v>0</v>
      </c>
      <c r="U242" s="29">
        <f>SUM(ENERO:DICIEMBRE!U242)</f>
        <v>1</v>
      </c>
      <c r="V242" s="29">
        <f>SUM(ENERO:DICIEMBRE!V242)</f>
        <v>0</v>
      </c>
      <c r="W242" s="29">
        <f>SUM(ENERO:DICIEMBRE!W242)</f>
        <v>1</v>
      </c>
      <c r="X242" s="29">
        <f>SUM(ENERO:DICIEMBRE!X242)</f>
        <v>0</v>
      </c>
      <c r="Y242" s="29">
        <f>SUM(ENERO:DICIEMBRE!Y242)</f>
        <v>1</v>
      </c>
      <c r="Z242" s="29">
        <f>SUM(ENERO:DICIEMBRE!Z242)</f>
        <v>0</v>
      </c>
      <c r="AA242" s="29">
        <f>SUM(ENERO:DICIEMBRE!AA242)</f>
        <v>0</v>
      </c>
      <c r="AB242" s="29">
        <f>SUM(ENERO:DICIEMBRE!AB242)</f>
        <v>0</v>
      </c>
      <c r="AC242" s="29">
        <f>SUM(ENERO:DICIEMBRE!AC242)</f>
        <v>0</v>
      </c>
      <c r="AD242" s="29">
        <f>SUM(ENERO:DICIEMBRE!AD242)</f>
        <v>0</v>
      </c>
      <c r="AE242" s="29">
        <f>SUM(ENERO:DICIEMBRE!AE242)</f>
        <v>2</v>
      </c>
      <c r="AF242" s="29">
        <f>SUM(ENERO:DICIEMBRE!AF242)</f>
        <v>0</v>
      </c>
      <c r="AG242" s="29">
        <f>SUM(ENERO:DICIEMBRE!AG242)</f>
        <v>0</v>
      </c>
      <c r="AH242" s="29">
        <f>SUM(ENERO:DICIEMBRE!AH242)</f>
        <v>0</v>
      </c>
      <c r="AI242" s="29">
        <f>SUM(ENERO:DICIEMBRE!AI242)</f>
        <v>2</v>
      </c>
      <c r="AJ242" s="29">
        <f>SUM(ENERO:DICIEMBRE!AJ242)</f>
        <v>0</v>
      </c>
      <c r="AK242" s="29">
        <f>SUM(ENERO:DICIEMBRE!AK242)</f>
        <v>3</v>
      </c>
      <c r="AL242" s="29">
        <f>SUM(ENERO:DICIEMBRE!AL242)</f>
        <v>0</v>
      </c>
      <c r="AM242" s="29">
        <f>SUM(ENERO:DICIEMBRE!AM242)</f>
        <v>0</v>
      </c>
      <c r="AN242" s="29">
        <f>SUM(ENERO:DICIEMBRE!AN242)</f>
        <v>0</v>
      </c>
      <c r="AO242" s="29">
        <f>SUM(ENERO:DICIEMBRE!AO242)</f>
        <v>1</v>
      </c>
      <c r="AP242" s="29">
        <f>SUM(ENERO:DICIEMBRE!AP242)</f>
        <v>1</v>
      </c>
      <c r="AQ242" s="29">
        <f>SUM(ENERO:DICIEMBRE!AQ242)</f>
        <v>0</v>
      </c>
      <c r="AR242" s="29">
        <f>SUM(ENERO:DICIEMBRE!AR242)</f>
        <v>0</v>
      </c>
      <c r="AS242" s="29">
        <f>SUM(ENERO:DICIEMBRE!AS242)</f>
        <v>0</v>
      </c>
      <c r="AT242" s="29">
        <f>SUM(ENERO:DICIEMBRE!AT242)</f>
        <v>0</v>
      </c>
      <c r="AU242" s="29">
        <f>SUM(ENERO:DICIEMBRE!AU242)</f>
        <v>0</v>
      </c>
      <c r="AV242" s="29">
        <f>SUM(ENERO:DICIEMBRE!AV242)</f>
        <v>0</v>
      </c>
      <c r="AW242" s="29">
        <f>SUM(ENERO:DICIEMBRE!AW242)</f>
        <v>0</v>
      </c>
      <c r="AX242" s="29">
        <f>SUM(ENERO:DICIEMBRE!AX242)</f>
        <v>1</v>
      </c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339" t="s">
        <v>201</v>
      </c>
      <c r="C243" s="340">
        <f t="shared" si="152"/>
        <v>13</v>
      </c>
      <c r="D243" s="341">
        <f t="shared" si="135"/>
        <v>3</v>
      </c>
      <c r="E243" s="339">
        <f t="shared" si="135"/>
        <v>10</v>
      </c>
      <c r="F243" s="29">
        <f>SUM(ENERO:DICIEMBRE!F243)</f>
        <v>0</v>
      </c>
      <c r="G243" s="29">
        <f>SUM(ENERO:DICIEMBRE!G243)</f>
        <v>0</v>
      </c>
      <c r="H243" s="29">
        <f>SUM(ENERO:DICIEMBRE!H243)</f>
        <v>0</v>
      </c>
      <c r="I243" s="29">
        <f>SUM(ENERO:DICIEMBRE!I243)</f>
        <v>0</v>
      </c>
      <c r="J243" s="29">
        <f>SUM(ENERO:DICIEMBRE!J243)</f>
        <v>0</v>
      </c>
      <c r="K243" s="29">
        <f>SUM(ENERO:DICIEMBRE!K243)</f>
        <v>0</v>
      </c>
      <c r="L243" s="29">
        <f>SUM(ENERO:DICIEMBRE!L243)</f>
        <v>3</v>
      </c>
      <c r="M243" s="29">
        <f>SUM(ENERO:DICIEMBRE!M243)</f>
        <v>8</v>
      </c>
      <c r="N243" s="29">
        <f>SUM(ENERO:DICIEMBRE!N243)</f>
        <v>0</v>
      </c>
      <c r="O243" s="29">
        <f>SUM(ENERO:DICIEMBRE!O243)</f>
        <v>0</v>
      </c>
      <c r="P243" s="29">
        <f>SUM(ENERO:DICIEMBRE!P243)</f>
        <v>0</v>
      </c>
      <c r="Q243" s="29">
        <f>SUM(ENERO:DICIEMBRE!Q243)</f>
        <v>0</v>
      </c>
      <c r="R243" s="29">
        <f>SUM(ENERO:DICIEMBRE!R243)</f>
        <v>0</v>
      </c>
      <c r="S243" s="29">
        <f>SUM(ENERO:DICIEMBRE!S243)</f>
        <v>0</v>
      </c>
      <c r="T243" s="29">
        <f>SUM(ENERO:DICIEMBRE!T243)</f>
        <v>0</v>
      </c>
      <c r="U243" s="29">
        <f>SUM(ENERO:DICIEMBRE!U243)</f>
        <v>0</v>
      </c>
      <c r="V243" s="29">
        <f>SUM(ENERO:DICIEMBRE!V243)</f>
        <v>0</v>
      </c>
      <c r="W243" s="29">
        <f>SUM(ENERO:DICIEMBRE!W243)</f>
        <v>0</v>
      </c>
      <c r="X243" s="29">
        <f>SUM(ENERO:DICIEMBRE!X243)</f>
        <v>0</v>
      </c>
      <c r="Y243" s="29">
        <f>SUM(ENERO:DICIEMBRE!Y243)</f>
        <v>1</v>
      </c>
      <c r="Z243" s="29">
        <f>SUM(ENERO:DICIEMBRE!Z243)</f>
        <v>0</v>
      </c>
      <c r="AA243" s="29">
        <f>SUM(ENERO:DICIEMBRE!AA243)</f>
        <v>1</v>
      </c>
      <c r="AB243" s="29">
        <f>SUM(ENERO:DICIEMBRE!AB243)</f>
        <v>0</v>
      </c>
      <c r="AC243" s="29">
        <f>SUM(ENERO:DICIEMBRE!AC243)</f>
        <v>0</v>
      </c>
      <c r="AD243" s="29">
        <f>SUM(ENERO:DICIEMBRE!AD243)</f>
        <v>0</v>
      </c>
      <c r="AE243" s="29">
        <f>SUM(ENERO:DICIEMBRE!AE243)</f>
        <v>0</v>
      </c>
      <c r="AF243" s="29">
        <f>SUM(ENERO:DICIEMBRE!AF243)</f>
        <v>0</v>
      </c>
      <c r="AG243" s="29">
        <f>SUM(ENERO:DICIEMBRE!AG243)</f>
        <v>0</v>
      </c>
      <c r="AH243" s="29">
        <f>SUM(ENERO:DICIEMBRE!AH243)</f>
        <v>0</v>
      </c>
      <c r="AI243" s="29">
        <f>SUM(ENERO:DICIEMBRE!AI243)</f>
        <v>0</v>
      </c>
      <c r="AJ243" s="29">
        <f>SUM(ENERO:DICIEMBRE!AJ243)</f>
        <v>0</v>
      </c>
      <c r="AK243" s="29">
        <f>SUM(ENERO:DICIEMBRE!AK243)</f>
        <v>0</v>
      </c>
      <c r="AL243" s="29">
        <f>SUM(ENERO:DICIEMBRE!AL243)</f>
        <v>0</v>
      </c>
      <c r="AM243" s="29">
        <f>SUM(ENERO:DICIEMBRE!AM243)</f>
        <v>0</v>
      </c>
      <c r="AN243" s="29">
        <f>SUM(ENERO:DICIEMBRE!AN243)</f>
        <v>0</v>
      </c>
      <c r="AO243" s="29">
        <f>SUM(ENERO:DICIEMBRE!AO243)</f>
        <v>2</v>
      </c>
      <c r="AP243" s="29">
        <f>SUM(ENERO:DICIEMBRE!AP243)</f>
        <v>7</v>
      </c>
      <c r="AQ243" s="29">
        <f>SUM(ENERO:DICIEMBRE!AQ243)</f>
        <v>0</v>
      </c>
      <c r="AR243" s="29">
        <f>SUM(ENERO:DICIEMBRE!AR243)</f>
        <v>0</v>
      </c>
      <c r="AS243" s="29">
        <f>SUM(ENERO:DICIEMBRE!AS243)</f>
        <v>0</v>
      </c>
      <c r="AT243" s="29">
        <f>SUM(ENERO:DICIEMBRE!AT243)</f>
        <v>0</v>
      </c>
      <c r="AU243" s="29">
        <f>SUM(ENERO:DICIEMBRE!AU243)</f>
        <v>0</v>
      </c>
      <c r="AV243" s="29">
        <f>SUM(ENERO:DICIEMBRE!AV243)</f>
        <v>2</v>
      </c>
      <c r="AW243" s="29">
        <f>SUM(ENERO:DICIEMBRE!AW243)</f>
        <v>0</v>
      </c>
      <c r="AX243" s="29">
        <f>SUM(ENERO:DICIEMBRE!AX243)</f>
        <v>1</v>
      </c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339" t="s">
        <v>202</v>
      </c>
      <c r="C244" s="340">
        <f t="shared" si="152"/>
        <v>2</v>
      </c>
      <c r="D244" s="341">
        <f t="shared" si="135"/>
        <v>0</v>
      </c>
      <c r="E244" s="339">
        <f>SUM(G244+I244+K244+M244+O244+Q244+S244+U244+W244+Y244+AA244+AC244+AE244+AG244+AI244+AK244+AM244)</f>
        <v>2</v>
      </c>
      <c r="F244" s="29">
        <f>SUM(ENERO:DICIEMBRE!F244)</f>
        <v>0</v>
      </c>
      <c r="G244" s="29">
        <f>SUM(ENERO:DICIEMBRE!G244)</f>
        <v>0</v>
      </c>
      <c r="H244" s="29">
        <f>SUM(ENERO:DICIEMBRE!H244)</f>
        <v>0</v>
      </c>
      <c r="I244" s="29">
        <f>SUM(ENERO:DICIEMBRE!I244)</f>
        <v>0</v>
      </c>
      <c r="J244" s="29">
        <f>SUM(ENERO:DICIEMBRE!J244)</f>
        <v>0</v>
      </c>
      <c r="K244" s="29">
        <f>SUM(ENERO:DICIEMBRE!K244)</f>
        <v>1</v>
      </c>
      <c r="L244" s="29">
        <f>SUM(ENERO:DICIEMBRE!L244)</f>
        <v>0</v>
      </c>
      <c r="M244" s="29">
        <f>SUM(ENERO:DICIEMBRE!M244)</f>
        <v>0</v>
      </c>
      <c r="N244" s="29">
        <f>SUM(ENERO:DICIEMBRE!N244)</f>
        <v>0</v>
      </c>
      <c r="O244" s="29">
        <f>SUM(ENERO:DICIEMBRE!O244)</f>
        <v>0</v>
      </c>
      <c r="P244" s="29">
        <f>SUM(ENERO:DICIEMBRE!P244)</f>
        <v>0</v>
      </c>
      <c r="Q244" s="29">
        <f>SUM(ENERO:DICIEMBRE!Q244)</f>
        <v>0</v>
      </c>
      <c r="R244" s="29">
        <f>SUM(ENERO:DICIEMBRE!R244)</f>
        <v>0</v>
      </c>
      <c r="S244" s="29">
        <f>SUM(ENERO:DICIEMBRE!S244)</f>
        <v>0</v>
      </c>
      <c r="T244" s="29">
        <f>SUM(ENERO:DICIEMBRE!T244)</f>
        <v>0</v>
      </c>
      <c r="U244" s="29">
        <f>SUM(ENERO:DICIEMBRE!U244)</f>
        <v>0</v>
      </c>
      <c r="V244" s="29">
        <f>SUM(ENERO:DICIEMBRE!V244)</f>
        <v>0</v>
      </c>
      <c r="W244" s="29">
        <f>SUM(ENERO:DICIEMBRE!W244)</f>
        <v>0</v>
      </c>
      <c r="X244" s="29">
        <f>SUM(ENERO:DICIEMBRE!X244)</f>
        <v>0</v>
      </c>
      <c r="Y244" s="29">
        <f>SUM(ENERO:DICIEMBRE!Y244)</f>
        <v>1</v>
      </c>
      <c r="Z244" s="29">
        <f>SUM(ENERO:DICIEMBRE!Z244)</f>
        <v>0</v>
      </c>
      <c r="AA244" s="29">
        <f>SUM(ENERO:DICIEMBRE!AA244)</f>
        <v>0</v>
      </c>
      <c r="AB244" s="29">
        <f>SUM(ENERO:DICIEMBRE!AB244)</f>
        <v>0</v>
      </c>
      <c r="AC244" s="29">
        <f>SUM(ENERO:DICIEMBRE!AC244)</f>
        <v>0</v>
      </c>
      <c r="AD244" s="29">
        <f>SUM(ENERO:DICIEMBRE!AD244)</f>
        <v>0</v>
      </c>
      <c r="AE244" s="29">
        <f>SUM(ENERO:DICIEMBRE!AE244)</f>
        <v>0</v>
      </c>
      <c r="AF244" s="29">
        <f>SUM(ENERO:DICIEMBRE!AF244)</f>
        <v>0</v>
      </c>
      <c r="AG244" s="29">
        <f>SUM(ENERO:DICIEMBRE!AG244)</f>
        <v>0</v>
      </c>
      <c r="AH244" s="29">
        <f>SUM(ENERO:DICIEMBRE!AH244)</f>
        <v>0</v>
      </c>
      <c r="AI244" s="29">
        <f>SUM(ENERO:DICIEMBRE!AI244)</f>
        <v>0</v>
      </c>
      <c r="AJ244" s="29">
        <f>SUM(ENERO:DICIEMBRE!AJ244)</f>
        <v>0</v>
      </c>
      <c r="AK244" s="29">
        <f>SUM(ENERO:DICIEMBRE!AK244)</f>
        <v>0</v>
      </c>
      <c r="AL244" s="29">
        <f>SUM(ENERO:DICIEMBRE!AL244)</f>
        <v>0</v>
      </c>
      <c r="AM244" s="29">
        <f>SUM(ENERO:DICIEMBRE!AM244)</f>
        <v>0</v>
      </c>
      <c r="AN244" s="29">
        <f>SUM(ENERO:DICIEMBRE!AN244)</f>
        <v>0</v>
      </c>
      <c r="AO244" s="29">
        <f>SUM(ENERO:DICIEMBRE!AO244)</f>
        <v>0</v>
      </c>
      <c r="AP244" s="29">
        <f>SUM(ENERO:DICIEMBRE!AP244)</f>
        <v>0</v>
      </c>
      <c r="AQ244" s="29">
        <f>SUM(ENERO:DICIEMBRE!AQ244)</f>
        <v>0</v>
      </c>
      <c r="AR244" s="29">
        <f>SUM(ENERO:DICIEMBRE!AR244)</f>
        <v>0</v>
      </c>
      <c r="AS244" s="29">
        <f>SUM(ENERO:DICIEMBRE!AS244)</f>
        <v>0</v>
      </c>
      <c r="AT244" s="29">
        <f>SUM(ENERO:DICIEMBRE!AT244)</f>
        <v>0</v>
      </c>
      <c r="AU244" s="29">
        <f>SUM(ENERO:DICIEMBRE!AU244)</f>
        <v>0</v>
      </c>
      <c r="AV244" s="29">
        <f>SUM(ENERO:DICIEMBRE!AV244)</f>
        <v>0</v>
      </c>
      <c r="AW244" s="29">
        <f>SUM(ENERO:DICIEMBRE!AW244)</f>
        <v>0</v>
      </c>
      <c r="AX244" s="29">
        <f>SUM(ENERO:DICIEMBRE!AX244)</f>
        <v>0</v>
      </c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339">
        <f>SUM(K245+M245+O245+Q245+S245+U245+W245+Y245+AA245+AC245+AE245+AG245+AI245+AK245+AM245)</f>
        <v>0</v>
      </c>
      <c r="F245" s="29">
        <f>SUM(ENERO:DICIEMBRE!F245)</f>
        <v>0</v>
      </c>
      <c r="G245" s="29">
        <f>SUM(ENERO:DICIEMBRE!G245)</f>
        <v>0</v>
      </c>
      <c r="H245" s="29">
        <f>SUM(ENERO:DICIEMBRE!H245)</f>
        <v>0</v>
      </c>
      <c r="I245" s="29">
        <f>SUM(ENERO:DICIEMBRE!I245)</f>
        <v>0</v>
      </c>
      <c r="J245" s="29">
        <f>SUM(ENERO:DICIEMBRE!J245)</f>
        <v>0</v>
      </c>
      <c r="K245" s="29">
        <f>SUM(ENERO:DICIEMBRE!K245)</f>
        <v>0</v>
      </c>
      <c r="L245" s="29">
        <f>SUM(ENERO:DICIEMBRE!L245)</f>
        <v>0</v>
      </c>
      <c r="M245" s="29">
        <f>SUM(ENERO:DICIEMBRE!M245)</f>
        <v>0</v>
      </c>
      <c r="N245" s="29">
        <f>SUM(ENERO:DICIEMBRE!N245)</f>
        <v>0</v>
      </c>
      <c r="O245" s="29">
        <f>SUM(ENERO:DICIEMBRE!O245)</f>
        <v>0</v>
      </c>
      <c r="P245" s="29">
        <f>SUM(ENERO:DICIEMBRE!P245)</f>
        <v>0</v>
      </c>
      <c r="Q245" s="29">
        <f>SUM(ENERO:DICIEMBRE!Q245)</f>
        <v>0</v>
      </c>
      <c r="R245" s="29">
        <f>SUM(ENERO:DICIEMBRE!R245)</f>
        <v>0</v>
      </c>
      <c r="S245" s="29">
        <f>SUM(ENERO:DICIEMBRE!S245)</f>
        <v>0</v>
      </c>
      <c r="T245" s="29">
        <f>SUM(ENERO:DICIEMBRE!T245)</f>
        <v>0</v>
      </c>
      <c r="U245" s="29">
        <f>SUM(ENERO:DICIEMBRE!U245)</f>
        <v>0</v>
      </c>
      <c r="V245" s="29">
        <f>SUM(ENERO:DICIEMBRE!V245)</f>
        <v>0</v>
      </c>
      <c r="W245" s="29">
        <f>SUM(ENERO:DICIEMBRE!W245)</f>
        <v>0</v>
      </c>
      <c r="X245" s="29">
        <f>SUM(ENERO:DICIEMBRE!X245)</f>
        <v>0</v>
      </c>
      <c r="Y245" s="29">
        <f>SUM(ENERO:DICIEMBRE!Y245)</f>
        <v>0</v>
      </c>
      <c r="Z245" s="29">
        <f>SUM(ENERO:DICIEMBRE!Z245)</f>
        <v>0</v>
      </c>
      <c r="AA245" s="29">
        <f>SUM(ENERO:DICIEMBRE!AA245)</f>
        <v>0</v>
      </c>
      <c r="AB245" s="29">
        <f>SUM(ENERO:DICIEMBRE!AB245)</f>
        <v>0</v>
      </c>
      <c r="AC245" s="29">
        <f>SUM(ENERO:DICIEMBRE!AC245)</f>
        <v>0</v>
      </c>
      <c r="AD245" s="29">
        <f>SUM(ENERO:DICIEMBRE!AD245)</f>
        <v>0</v>
      </c>
      <c r="AE245" s="29">
        <f>SUM(ENERO:DICIEMBRE!AE245)</f>
        <v>0</v>
      </c>
      <c r="AF245" s="29">
        <f>SUM(ENERO:DICIEMBRE!AF245)</f>
        <v>0</v>
      </c>
      <c r="AG245" s="29">
        <f>SUM(ENERO:DICIEMBRE!AG245)</f>
        <v>0</v>
      </c>
      <c r="AH245" s="29">
        <f>SUM(ENERO:DICIEMBRE!AH245)</f>
        <v>0</v>
      </c>
      <c r="AI245" s="29">
        <f>SUM(ENERO:DICIEMBRE!AI245)</f>
        <v>0</v>
      </c>
      <c r="AJ245" s="29">
        <f>SUM(ENERO:DICIEMBRE!AJ245)</f>
        <v>0</v>
      </c>
      <c r="AK245" s="29">
        <f>SUM(ENERO:DICIEMBRE!AK245)</f>
        <v>0</v>
      </c>
      <c r="AL245" s="29">
        <f>SUM(ENERO:DICIEMBRE!AL245)</f>
        <v>0</v>
      </c>
      <c r="AM245" s="29">
        <f>SUM(ENERO:DICIEMBRE!AM245)</f>
        <v>0</v>
      </c>
      <c r="AN245" s="29">
        <f>SUM(ENERO:DICIEMBRE!AN245)</f>
        <v>0</v>
      </c>
      <c r="AO245" s="29">
        <f>SUM(ENERO:DICIEMBRE!AO245)</f>
        <v>0</v>
      </c>
      <c r="AP245" s="29">
        <f>SUM(ENERO:DICIEMBRE!AP245)</f>
        <v>0</v>
      </c>
      <c r="AQ245" s="29">
        <f>SUM(ENERO:DICIEMBRE!AQ245)</f>
        <v>0</v>
      </c>
      <c r="AR245" s="29">
        <f>SUM(ENERO:DICIEMBRE!AR245)</f>
        <v>0</v>
      </c>
      <c r="AS245" s="29">
        <f>SUM(ENERO:DICIEMBRE!AS245)</f>
        <v>0</v>
      </c>
      <c r="AT245" s="29">
        <f>SUM(ENERO:DICIEMBRE!AT245)</f>
        <v>0</v>
      </c>
      <c r="AU245" s="29">
        <f>SUM(ENERO:DICIEMBRE!AU245)</f>
        <v>0</v>
      </c>
      <c r="AV245" s="29">
        <f>SUM(ENERO:DICIEMBRE!AV245)</f>
        <v>0</v>
      </c>
      <c r="AW245" s="29">
        <f>SUM(ENERO:DICIEMBRE!AW245)</f>
        <v>0</v>
      </c>
      <c r="AX245" s="29">
        <f>SUM(ENERO:DICIEMBRE!AX245)</f>
        <v>0</v>
      </c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339" t="s">
        <v>204</v>
      </c>
      <c r="C246" s="340">
        <f t="shared" si="152"/>
        <v>8</v>
      </c>
      <c r="D246" s="341">
        <f t="shared" ref="D246:E254" si="153">SUM(F246+H246+J246+L246+N246+P246+R246+T246+V246+X246+Z246+AB246+AD246+AF246+AH246+AJ246+AL246)</f>
        <v>3</v>
      </c>
      <c r="E246" s="339">
        <f t="shared" si="153"/>
        <v>5</v>
      </c>
      <c r="F246" s="29">
        <f>SUM(ENERO:DICIEMBRE!F246)</f>
        <v>0</v>
      </c>
      <c r="G246" s="29">
        <f>SUM(ENERO:DICIEMBRE!G246)</f>
        <v>0</v>
      </c>
      <c r="H246" s="29">
        <f>SUM(ENERO:DICIEMBRE!H246)</f>
        <v>0</v>
      </c>
      <c r="I246" s="29">
        <f>SUM(ENERO:DICIEMBRE!I246)</f>
        <v>0</v>
      </c>
      <c r="J246" s="29">
        <f>SUM(ENERO:DICIEMBRE!J246)</f>
        <v>0</v>
      </c>
      <c r="K246" s="29">
        <f>SUM(ENERO:DICIEMBRE!K246)</f>
        <v>0</v>
      </c>
      <c r="L246" s="29">
        <f>SUM(ENERO:DICIEMBRE!L246)</f>
        <v>1</v>
      </c>
      <c r="M246" s="29">
        <f>SUM(ENERO:DICIEMBRE!M246)</f>
        <v>2</v>
      </c>
      <c r="N246" s="29">
        <f>SUM(ENERO:DICIEMBRE!N246)</f>
        <v>0</v>
      </c>
      <c r="O246" s="29">
        <f>SUM(ENERO:DICIEMBRE!O246)</f>
        <v>0</v>
      </c>
      <c r="P246" s="29">
        <f>SUM(ENERO:DICIEMBRE!P246)</f>
        <v>0</v>
      </c>
      <c r="Q246" s="29">
        <f>SUM(ENERO:DICIEMBRE!Q246)</f>
        <v>3</v>
      </c>
      <c r="R246" s="29">
        <f>SUM(ENERO:DICIEMBRE!R246)</f>
        <v>0</v>
      </c>
      <c r="S246" s="29">
        <f>SUM(ENERO:DICIEMBRE!S246)</f>
        <v>0</v>
      </c>
      <c r="T246" s="29">
        <f>SUM(ENERO:DICIEMBRE!T246)</f>
        <v>0</v>
      </c>
      <c r="U246" s="29">
        <f>SUM(ENERO:DICIEMBRE!U246)</f>
        <v>0</v>
      </c>
      <c r="V246" s="29">
        <f>SUM(ENERO:DICIEMBRE!V246)</f>
        <v>1</v>
      </c>
      <c r="W246" s="29">
        <f>SUM(ENERO:DICIEMBRE!W246)</f>
        <v>0</v>
      </c>
      <c r="X246" s="29">
        <f>SUM(ENERO:DICIEMBRE!X246)</f>
        <v>0</v>
      </c>
      <c r="Y246" s="29">
        <f>SUM(ENERO:DICIEMBRE!Y246)</f>
        <v>0</v>
      </c>
      <c r="Z246" s="29">
        <f>SUM(ENERO:DICIEMBRE!Z246)</f>
        <v>1</v>
      </c>
      <c r="AA246" s="29">
        <f>SUM(ENERO:DICIEMBRE!AA246)</f>
        <v>0</v>
      </c>
      <c r="AB246" s="29">
        <f>SUM(ENERO:DICIEMBRE!AB246)</f>
        <v>0</v>
      </c>
      <c r="AC246" s="29">
        <f>SUM(ENERO:DICIEMBRE!AC246)</f>
        <v>0</v>
      </c>
      <c r="AD246" s="29">
        <f>SUM(ENERO:DICIEMBRE!AD246)</f>
        <v>0</v>
      </c>
      <c r="AE246" s="29">
        <f>SUM(ENERO:DICIEMBRE!AE246)</f>
        <v>0</v>
      </c>
      <c r="AF246" s="29">
        <f>SUM(ENERO:DICIEMBRE!AF246)</f>
        <v>0</v>
      </c>
      <c r="AG246" s="29">
        <f>SUM(ENERO:DICIEMBRE!AG246)</f>
        <v>0</v>
      </c>
      <c r="AH246" s="29">
        <f>SUM(ENERO:DICIEMBRE!AH246)</f>
        <v>0</v>
      </c>
      <c r="AI246" s="29">
        <f>SUM(ENERO:DICIEMBRE!AI246)</f>
        <v>0</v>
      </c>
      <c r="AJ246" s="29">
        <f>SUM(ENERO:DICIEMBRE!AJ246)</f>
        <v>0</v>
      </c>
      <c r="AK246" s="29">
        <f>SUM(ENERO:DICIEMBRE!AK246)</f>
        <v>0</v>
      </c>
      <c r="AL246" s="29">
        <f>SUM(ENERO:DICIEMBRE!AL246)</f>
        <v>0</v>
      </c>
      <c r="AM246" s="29">
        <f>SUM(ENERO:DICIEMBRE!AM246)</f>
        <v>0</v>
      </c>
      <c r="AN246" s="29">
        <f>SUM(ENERO:DICIEMBRE!AN246)</f>
        <v>0</v>
      </c>
      <c r="AO246" s="29">
        <f>SUM(ENERO:DICIEMBRE!AO246)</f>
        <v>0</v>
      </c>
      <c r="AP246" s="29">
        <f>SUM(ENERO:DICIEMBRE!AP246)</f>
        <v>3</v>
      </c>
      <c r="AQ246" s="29">
        <f>SUM(ENERO:DICIEMBRE!AQ246)</f>
        <v>0</v>
      </c>
      <c r="AR246" s="29">
        <f>SUM(ENERO:DICIEMBRE!AR246)</f>
        <v>0</v>
      </c>
      <c r="AS246" s="29">
        <f>SUM(ENERO:DICIEMBRE!AS246)</f>
        <v>0</v>
      </c>
      <c r="AT246" s="29">
        <f>SUM(ENERO:DICIEMBRE!AT246)</f>
        <v>0</v>
      </c>
      <c r="AU246" s="29">
        <f>SUM(ENERO:DICIEMBRE!AU246)</f>
        <v>0</v>
      </c>
      <c r="AV246" s="29">
        <f>SUM(ENERO:DICIEMBRE!AV246)</f>
        <v>0</v>
      </c>
      <c r="AW246" s="29">
        <f>SUM(ENERO:DICIEMBRE!AW246)</f>
        <v>0</v>
      </c>
      <c r="AX246" s="29">
        <f>SUM(ENERO:DICIEMBRE!AX246)</f>
        <v>0</v>
      </c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339">
        <f t="shared" si="153"/>
        <v>0</v>
      </c>
      <c r="F247" s="29">
        <f>SUM(ENERO:DICIEMBRE!F247)</f>
        <v>0</v>
      </c>
      <c r="G247" s="29">
        <f>SUM(ENERO:DICIEMBRE!G247)</f>
        <v>0</v>
      </c>
      <c r="H247" s="29">
        <f>SUM(ENERO:DICIEMBRE!H247)</f>
        <v>0</v>
      </c>
      <c r="I247" s="29">
        <f>SUM(ENERO:DICIEMBRE!I247)</f>
        <v>0</v>
      </c>
      <c r="J247" s="29">
        <f>SUM(ENERO:DICIEMBRE!J247)</f>
        <v>0</v>
      </c>
      <c r="K247" s="29">
        <f>SUM(ENERO:DICIEMBRE!K247)</f>
        <v>0</v>
      </c>
      <c r="L247" s="29">
        <f>SUM(ENERO:DICIEMBRE!L247)</f>
        <v>0</v>
      </c>
      <c r="M247" s="29">
        <f>SUM(ENERO:DICIEMBRE!M247)</f>
        <v>0</v>
      </c>
      <c r="N247" s="29">
        <f>SUM(ENERO:DICIEMBRE!N247)</f>
        <v>0</v>
      </c>
      <c r="O247" s="29">
        <f>SUM(ENERO:DICIEMBRE!O247)</f>
        <v>0</v>
      </c>
      <c r="P247" s="29">
        <f>SUM(ENERO:DICIEMBRE!P247)</f>
        <v>0</v>
      </c>
      <c r="Q247" s="29">
        <f>SUM(ENERO:DICIEMBRE!Q247)</f>
        <v>0</v>
      </c>
      <c r="R247" s="29">
        <f>SUM(ENERO:DICIEMBRE!R247)</f>
        <v>0</v>
      </c>
      <c r="S247" s="29">
        <f>SUM(ENERO:DICIEMBRE!S247)</f>
        <v>0</v>
      </c>
      <c r="T247" s="29">
        <f>SUM(ENERO:DICIEMBRE!T247)</f>
        <v>0</v>
      </c>
      <c r="U247" s="29">
        <f>SUM(ENERO:DICIEMBRE!U247)</f>
        <v>0</v>
      </c>
      <c r="V247" s="29">
        <f>SUM(ENERO:DICIEMBRE!V247)</f>
        <v>0</v>
      </c>
      <c r="W247" s="29">
        <f>SUM(ENERO:DICIEMBRE!W247)</f>
        <v>0</v>
      </c>
      <c r="X247" s="29">
        <f>SUM(ENERO:DICIEMBRE!X247)</f>
        <v>0</v>
      </c>
      <c r="Y247" s="29">
        <f>SUM(ENERO:DICIEMBRE!Y247)</f>
        <v>0</v>
      </c>
      <c r="Z247" s="29">
        <f>SUM(ENERO:DICIEMBRE!Z247)</f>
        <v>0</v>
      </c>
      <c r="AA247" s="29">
        <f>SUM(ENERO:DICIEMBRE!AA247)</f>
        <v>0</v>
      </c>
      <c r="AB247" s="29">
        <f>SUM(ENERO:DICIEMBRE!AB247)</f>
        <v>0</v>
      </c>
      <c r="AC247" s="29">
        <f>SUM(ENERO:DICIEMBRE!AC247)</f>
        <v>0</v>
      </c>
      <c r="AD247" s="29">
        <f>SUM(ENERO:DICIEMBRE!AD247)</f>
        <v>0</v>
      </c>
      <c r="AE247" s="29">
        <f>SUM(ENERO:DICIEMBRE!AE247)</f>
        <v>0</v>
      </c>
      <c r="AF247" s="29">
        <f>SUM(ENERO:DICIEMBRE!AF247)</f>
        <v>0</v>
      </c>
      <c r="AG247" s="29">
        <f>SUM(ENERO:DICIEMBRE!AG247)</f>
        <v>0</v>
      </c>
      <c r="AH247" s="29">
        <f>SUM(ENERO:DICIEMBRE!AH247)</f>
        <v>0</v>
      </c>
      <c r="AI247" s="29">
        <f>SUM(ENERO:DICIEMBRE!AI247)</f>
        <v>0</v>
      </c>
      <c r="AJ247" s="29">
        <f>SUM(ENERO:DICIEMBRE!AJ247)</f>
        <v>0</v>
      </c>
      <c r="AK247" s="29">
        <f>SUM(ENERO:DICIEMBRE!AK247)</f>
        <v>0</v>
      </c>
      <c r="AL247" s="29">
        <f>SUM(ENERO:DICIEMBRE!AL247)</f>
        <v>0</v>
      </c>
      <c r="AM247" s="29">
        <f>SUM(ENERO:DICIEMBRE!AM247)</f>
        <v>0</v>
      </c>
      <c r="AN247" s="29">
        <f>SUM(ENERO:DICIEMBRE!AN247)</f>
        <v>0</v>
      </c>
      <c r="AO247" s="29">
        <f>SUM(ENERO:DICIEMBRE!AO247)</f>
        <v>0</v>
      </c>
      <c r="AP247" s="29">
        <f>SUM(ENERO:DICIEMBRE!AP247)</f>
        <v>0</v>
      </c>
      <c r="AQ247" s="29">
        <f>SUM(ENERO:DICIEMBRE!AQ247)</f>
        <v>0</v>
      </c>
      <c r="AR247" s="29">
        <f>SUM(ENERO:DICIEMBRE!AR247)</f>
        <v>0</v>
      </c>
      <c r="AS247" s="29">
        <f>SUM(ENERO:DICIEMBRE!AS247)</f>
        <v>0</v>
      </c>
      <c r="AT247" s="29">
        <f>SUM(ENERO:DICIEMBRE!AT247)</f>
        <v>0</v>
      </c>
      <c r="AU247" s="29">
        <f>SUM(ENERO:DICIEMBRE!AU247)</f>
        <v>0</v>
      </c>
      <c r="AV247" s="29">
        <f>SUM(ENERO:DICIEMBRE!AV247)</f>
        <v>0</v>
      </c>
      <c r="AW247" s="29">
        <f>SUM(ENERO:DICIEMBRE!AW247)</f>
        <v>0</v>
      </c>
      <c r="AX247" s="29">
        <f>SUM(ENERO:DICIEMBRE!AX247)</f>
        <v>0</v>
      </c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4</v>
      </c>
      <c r="D248" s="341">
        <f t="shared" si="153"/>
        <v>0</v>
      </c>
      <c r="E248" s="339">
        <f t="shared" si="153"/>
        <v>4</v>
      </c>
      <c r="F248" s="29">
        <f>SUM(ENERO:DICIEMBRE!F248)</f>
        <v>0</v>
      </c>
      <c r="G248" s="29">
        <f>SUM(ENERO:DICIEMBRE!G248)</f>
        <v>0</v>
      </c>
      <c r="H248" s="29">
        <f>SUM(ENERO:DICIEMBRE!H248)</f>
        <v>0</v>
      </c>
      <c r="I248" s="29">
        <f>SUM(ENERO:DICIEMBRE!I248)</f>
        <v>0</v>
      </c>
      <c r="J248" s="29">
        <f>SUM(ENERO:DICIEMBRE!J248)</f>
        <v>0</v>
      </c>
      <c r="K248" s="29">
        <f>SUM(ENERO:DICIEMBRE!K248)</f>
        <v>3</v>
      </c>
      <c r="L248" s="29">
        <f>SUM(ENERO:DICIEMBRE!L248)</f>
        <v>0</v>
      </c>
      <c r="M248" s="29">
        <f>SUM(ENERO:DICIEMBRE!M248)</f>
        <v>1</v>
      </c>
      <c r="N248" s="29">
        <f>SUM(ENERO:DICIEMBRE!N248)</f>
        <v>0</v>
      </c>
      <c r="O248" s="29">
        <f>SUM(ENERO:DICIEMBRE!O248)</f>
        <v>0</v>
      </c>
      <c r="P248" s="29">
        <f>SUM(ENERO:DICIEMBRE!P248)</f>
        <v>0</v>
      </c>
      <c r="Q248" s="29">
        <f>SUM(ENERO:DICIEMBRE!Q248)</f>
        <v>0</v>
      </c>
      <c r="R248" s="29">
        <f>SUM(ENERO:DICIEMBRE!R248)</f>
        <v>0</v>
      </c>
      <c r="S248" s="29">
        <f>SUM(ENERO:DICIEMBRE!S248)</f>
        <v>0</v>
      </c>
      <c r="T248" s="29">
        <f>SUM(ENERO:DICIEMBRE!T248)</f>
        <v>0</v>
      </c>
      <c r="U248" s="29">
        <f>SUM(ENERO:DICIEMBRE!U248)</f>
        <v>0</v>
      </c>
      <c r="V248" s="29">
        <f>SUM(ENERO:DICIEMBRE!V248)</f>
        <v>0</v>
      </c>
      <c r="W248" s="29">
        <f>SUM(ENERO:DICIEMBRE!W248)</f>
        <v>0</v>
      </c>
      <c r="X248" s="29">
        <f>SUM(ENERO:DICIEMBRE!X248)</f>
        <v>0</v>
      </c>
      <c r="Y248" s="29">
        <f>SUM(ENERO:DICIEMBRE!Y248)</f>
        <v>0</v>
      </c>
      <c r="Z248" s="29">
        <f>SUM(ENERO:DICIEMBRE!Z248)</f>
        <v>0</v>
      </c>
      <c r="AA248" s="29">
        <f>SUM(ENERO:DICIEMBRE!AA248)</f>
        <v>0</v>
      </c>
      <c r="AB248" s="29">
        <f>SUM(ENERO:DICIEMBRE!AB248)</f>
        <v>0</v>
      </c>
      <c r="AC248" s="29">
        <f>SUM(ENERO:DICIEMBRE!AC248)</f>
        <v>0</v>
      </c>
      <c r="AD248" s="29">
        <f>SUM(ENERO:DICIEMBRE!AD248)</f>
        <v>0</v>
      </c>
      <c r="AE248" s="29">
        <f>SUM(ENERO:DICIEMBRE!AE248)</f>
        <v>0</v>
      </c>
      <c r="AF248" s="29">
        <f>SUM(ENERO:DICIEMBRE!AF248)</f>
        <v>0</v>
      </c>
      <c r="AG248" s="29">
        <f>SUM(ENERO:DICIEMBRE!AG248)</f>
        <v>0</v>
      </c>
      <c r="AH248" s="29">
        <f>SUM(ENERO:DICIEMBRE!AH248)</f>
        <v>0</v>
      </c>
      <c r="AI248" s="29">
        <f>SUM(ENERO:DICIEMBRE!AI248)</f>
        <v>0</v>
      </c>
      <c r="AJ248" s="29">
        <f>SUM(ENERO:DICIEMBRE!AJ248)</f>
        <v>0</v>
      </c>
      <c r="AK248" s="29">
        <f>SUM(ENERO:DICIEMBRE!AK248)</f>
        <v>0</v>
      </c>
      <c r="AL248" s="29">
        <f>SUM(ENERO:DICIEMBRE!AL248)</f>
        <v>0</v>
      </c>
      <c r="AM248" s="29">
        <f>SUM(ENERO:DICIEMBRE!AM248)</f>
        <v>0</v>
      </c>
      <c r="AN248" s="29">
        <f>SUM(ENERO:DICIEMBRE!AN248)</f>
        <v>1</v>
      </c>
      <c r="AO248" s="29">
        <f>SUM(ENERO:DICIEMBRE!AO248)</f>
        <v>0</v>
      </c>
      <c r="AP248" s="29">
        <f>SUM(ENERO:DICIEMBRE!AP248)</f>
        <v>2</v>
      </c>
      <c r="AQ248" s="29">
        <f>SUM(ENERO:DICIEMBRE!AQ248)</f>
        <v>0</v>
      </c>
      <c r="AR248" s="29">
        <f>SUM(ENERO:DICIEMBRE!AR248)</f>
        <v>0</v>
      </c>
      <c r="AS248" s="29">
        <f>SUM(ENERO:DICIEMBRE!AS248)</f>
        <v>0</v>
      </c>
      <c r="AT248" s="29">
        <f>SUM(ENERO:DICIEMBRE!AT248)</f>
        <v>0</v>
      </c>
      <c r="AU248" s="29">
        <f>SUM(ENERO:DICIEMBRE!AU248)</f>
        <v>0</v>
      </c>
      <c r="AV248" s="29">
        <f>SUM(ENERO:DICIEMBRE!AV248)</f>
        <v>3</v>
      </c>
      <c r="AW248" s="29">
        <f>SUM(ENERO:DICIEMBRE!AW248)</f>
        <v>0</v>
      </c>
      <c r="AX248" s="29">
        <f>SUM(ENERO:DICIEMBRE!AX248)</f>
        <v>0</v>
      </c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2861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29">
        <f>SUM(ENERO:DICIEMBRE!F249)</f>
        <v>0</v>
      </c>
      <c r="G249" s="29">
        <f>SUM(ENERO:DICIEMBRE!G249)</f>
        <v>0</v>
      </c>
      <c r="H249" s="29">
        <f>SUM(ENERO:DICIEMBRE!H249)</f>
        <v>0</v>
      </c>
      <c r="I249" s="29">
        <f>SUM(ENERO:DICIEMBRE!I249)</f>
        <v>0</v>
      </c>
      <c r="J249" s="29">
        <f>SUM(ENERO:DICIEMBRE!J249)</f>
        <v>0</v>
      </c>
      <c r="K249" s="29">
        <f>SUM(ENERO:DICIEMBRE!K249)</f>
        <v>0</v>
      </c>
      <c r="L249" s="29">
        <f>SUM(ENERO:DICIEMBRE!L249)</f>
        <v>0</v>
      </c>
      <c r="M249" s="29">
        <f>SUM(ENERO:DICIEMBRE!M249)</f>
        <v>0</v>
      </c>
      <c r="N249" s="29">
        <f>SUM(ENERO:DICIEMBRE!N249)</f>
        <v>0</v>
      </c>
      <c r="O249" s="29">
        <f>SUM(ENERO:DICIEMBRE!O249)</f>
        <v>0</v>
      </c>
      <c r="P249" s="29">
        <f>SUM(ENERO:DICIEMBRE!P249)</f>
        <v>0</v>
      </c>
      <c r="Q249" s="29">
        <f>SUM(ENERO:DICIEMBRE!Q249)</f>
        <v>0</v>
      </c>
      <c r="R249" s="29">
        <f>SUM(ENERO:DICIEMBRE!R249)</f>
        <v>0</v>
      </c>
      <c r="S249" s="29">
        <f>SUM(ENERO:DICIEMBRE!S249)</f>
        <v>0</v>
      </c>
      <c r="T249" s="29">
        <f>SUM(ENERO:DICIEMBRE!T249)</f>
        <v>0</v>
      </c>
      <c r="U249" s="29">
        <f>SUM(ENERO:DICIEMBRE!U249)</f>
        <v>0</v>
      </c>
      <c r="V249" s="29">
        <f>SUM(ENERO:DICIEMBRE!V249)</f>
        <v>0</v>
      </c>
      <c r="W249" s="29">
        <f>SUM(ENERO:DICIEMBRE!W249)</f>
        <v>0</v>
      </c>
      <c r="X249" s="29">
        <f>SUM(ENERO:DICIEMBRE!X249)</f>
        <v>0</v>
      </c>
      <c r="Y249" s="29">
        <f>SUM(ENERO:DICIEMBRE!Y249)</f>
        <v>0</v>
      </c>
      <c r="Z249" s="29">
        <f>SUM(ENERO:DICIEMBRE!Z249)</f>
        <v>0</v>
      </c>
      <c r="AA249" s="29">
        <f>SUM(ENERO:DICIEMBRE!AA249)</f>
        <v>0</v>
      </c>
      <c r="AB249" s="29">
        <f>SUM(ENERO:DICIEMBRE!AB249)</f>
        <v>0</v>
      </c>
      <c r="AC249" s="29">
        <f>SUM(ENERO:DICIEMBRE!AC249)</f>
        <v>0</v>
      </c>
      <c r="AD249" s="29">
        <f>SUM(ENERO:DICIEMBRE!AD249)</f>
        <v>0</v>
      </c>
      <c r="AE249" s="29">
        <f>SUM(ENERO:DICIEMBRE!AE249)</f>
        <v>0</v>
      </c>
      <c r="AF249" s="29">
        <f>SUM(ENERO:DICIEMBRE!AF249)</f>
        <v>0</v>
      </c>
      <c r="AG249" s="29">
        <f>SUM(ENERO:DICIEMBRE!AG249)</f>
        <v>0</v>
      </c>
      <c r="AH249" s="29">
        <f>SUM(ENERO:DICIEMBRE!AH249)</f>
        <v>0</v>
      </c>
      <c r="AI249" s="29">
        <f>SUM(ENERO:DICIEMBRE!AI249)</f>
        <v>0</v>
      </c>
      <c r="AJ249" s="29">
        <f>SUM(ENERO:DICIEMBRE!AJ249)</f>
        <v>0</v>
      </c>
      <c r="AK249" s="29">
        <f>SUM(ENERO:DICIEMBRE!AK249)</f>
        <v>0</v>
      </c>
      <c r="AL249" s="29">
        <f>SUM(ENERO:DICIEMBRE!AL249)</f>
        <v>0</v>
      </c>
      <c r="AM249" s="29">
        <f>SUM(ENERO:DICIEMBRE!AM249)</f>
        <v>0</v>
      </c>
      <c r="AN249" s="29">
        <f>SUM(ENERO:DICIEMBRE!AN249)</f>
        <v>0</v>
      </c>
      <c r="AO249" s="29">
        <f>SUM(ENERO:DICIEMBRE!AO249)</f>
        <v>0</v>
      </c>
      <c r="AP249" s="29">
        <f>SUM(ENERO:DICIEMBRE!AP249)</f>
        <v>0</v>
      </c>
      <c r="AQ249" s="29">
        <f>SUM(ENERO:DICIEMBRE!AQ249)</f>
        <v>0</v>
      </c>
      <c r="AR249" s="29">
        <f>SUM(ENERO:DICIEMBRE!AR249)</f>
        <v>0</v>
      </c>
      <c r="AS249" s="29">
        <f>SUM(ENERO:DICIEMBRE!AS249)</f>
        <v>0</v>
      </c>
      <c r="AT249" s="29">
        <f>SUM(ENERO:DICIEMBRE!AT249)</f>
        <v>0</v>
      </c>
      <c r="AU249" s="29">
        <f>SUM(ENERO:DICIEMBRE!AU249)</f>
        <v>0</v>
      </c>
      <c r="AV249" s="29">
        <f>SUM(ENERO:DICIEMBRE!AV249)</f>
        <v>0</v>
      </c>
      <c r="AW249" s="29">
        <f>SUM(ENERO:DICIEMBRE!AW249)</f>
        <v>0</v>
      </c>
      <c r="AX249" s="29">
        <f>SUM(ENERO:DICIEMBRE!AX249)</f>
        <v>0</v>
      </c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x14ac:dyDescent="0.25">
      <c r="A250" s="2859" t="s">
        <v>208</v>
      </c>
      <c r="B250" s="352" t="s">
        <v>209</v>
      </c>
      <c r="C250" s="314">
        <f t="shared" si="152"/>
        <v>0</v>
      </c>
      <c r="D250" s="315">
        <f t="shared" si="153"/>
        <v>0</v>
      </c>
      <c r="E250" s="313">
        <f t="shared" si="153"/>
        <v>0</v>
      </c>
      <c r="F250" s="29">
        <f>SUM(ENERO:DICIEMBRE!F250)</f>
        <v>0</v>
      </c>
      <c r="G250" s="29">
        <f>SUM(ENERO:DICIEMBRE!G250)</f>
        <v>0</v>
      </c>
      <c r="H250" s="29">
        <f>SUM(ENERO:DICIEMBRE!H250)</f>
        <v>0</v>
      </c>
      <c r="I250" s="29">
        <f>SUM(ENERO:DICIEMBRE!I250)</f>
        <v>0</v>
      </c>
      <c r="J250" s="29">
        <f>SUM(ENERO:DICIEMBRE!J250)</f>
        <v>0</v>
      </c>
      <c r="K250" s="29">
        <f>SUM(ENERO:DICIEMBRE!K250)</f>
        <v>0</v>
      </c>
      <c r="L250" s="29">
        <f>SUM(ENERO:DICIEMBRE!L250)</f>
        <v>0</v>
      </c>
      <c r="M250" s="29">
        <f>SUM(ENERO:DICIEMBRE!M250)</f>
        <v>0</v>
      </c>
      <c r="N250" s="29">
        <f>SUM(ENERO:DICIEMBRE!N250)</f>
        <v>0</v>
      </c>
      <c r="O250" s="29">
        <f>SUM(ENERO:DICIEMBRE!O250)</f>
        <v>0</v>
      </c>
      <c r="P250" s="29">
        <f>SUM(ENERO:DICIEMBRE!P250)</f>
        <v>0</v>
      </c>
      <c r="Q250" s="29">
        <f>SUM(ENERO:DICIEMBRE!Q250)</f>
        <v>0</v>
      </c>
      <c r="R250" s="29">
        <f>SUM(ENERO:DICIEMBRE!R250)</f>
        <v>0</v>
      </c>
      <c r="S250" s="29">
        <f>SUM(ENERO:DICIEMBRE!S250)</f>
        <v>0</v>
      </c>
      <c r="T250" s="29">
        <f>SUM(ENERO:DICIEMBRE!T250)</f>
        <v>0</v>
      </c>
      <c r="U250" s="29">
        <f>SUM(ENERO:DICIEMBRE!U250)</f>
        <v>0</v>
      </c>
      <c r="V250" s="29">
        <f>SUM(ENERO:DICIEMBRE!V250)</f>
        <v>0</v>
      </c>
      <c r="W250" s="29">
        <f>SUM(ENERO:DICIEMBRE!W250)</f>
        <v>0</v>
      </c>
      <c r="X250" s="29">
        <f>SUM(ENERO:DICIEMBRE!X250)</f>
        <v>0</v>
      </c>
      <c r="Y250" s="29">
        <f>SUM(ENERO:DICIEMBRE!Y250)</f>
        <v>0</v>
      </c>
      <c r="Z250" s="29">
        <f>SUM(ENERO:DICIEMBRE!Z250)</f>
        <v>0</v>
      </c>
      <c r="AA250" s="29">
        <f>SUM(ENERO:DICIEMBRE!AA250)</f>
        <v>0</v>
      </c>
      <c r="AB250" s="29">
        <f>SUM(ENERO:DICIEMBRE!AB250)</f>
        <v>0</v>
      </c>
      <c r="AC250" s="29">
        <f>SUM(ENERO:DICIEMBRE!AC250)</f>
        <v>0</v>
      </c>
      <c r="AD250" s="29">
        <f>SUM(ENERO:DICIEMBRE!AD250)</f>
        <v>0</v>
      </c>
      <c r="AE250" s="29">
        <f>SUM(ENERO:DICIEMBRE!AE250)</f>
        <v>0</v>
      </c>
      <c r="AF250" s="29">
        <f>SUM(ENERO:DICIEMBRE!AF250)</f>
        <v>0</v>
      </c>
      <c r="AG250" s="29">
        <f>SUM(ENERO:DICIEMBRE!AG250)</f>
        <v>0</v>
      </c>
      <c r="AH250" s="29">
        <f>SUM(ENERO:DICIEMBRE!AH250)</f>
        <v>0</v>
      </c>
      <c r="AI250" s="29">
        <f>SUM(ENERO:DICIEMBRE!AI250)</f>
        <v>0</v>
      </c>
      <c r="AJ250" s="29">
        <f>SUM(ENERO:DICIEMBRE!AJ250)</f>
        <v>0</v>
      </c>
      <c r="AK250" s="29">
        <f>SUM(ENERO:DICIEMBRE!AK250)</f>
        <v>0</v>
      </c>
      <c r="AL250" s="29">
        <f>SUM(ENERO:DICIEMBRE!AL250)</f>
        <v>0</v>
      </c>
      <c r="AM250" s="29">
        <f>SUM(ENERO:DICIEMBRE!AM250)</f>
        <v>0</v>
      </c>
      <c r="AN250" s="29">
        <f>SUM(ENERO:DICIEMBRE!AN250)</f>
        <v>0</v>
      </c>
      <c r="AO250" s="29">
        <f>SUM(ENERO:DICIEMBRE!AO250)</f>
        <v>0</v>
      </c>
      <c r="AP250" s="29">
        <f>SUM(ENERO:DICIEMBRE!AP250)</f>
        <v>0</v>
      </c>
      <c r="AQ250" s="29">
        <f>SUM(ENERO:DICIEMBRE!AQ250)</f>
        <v>0</v>
      </c>
      <c r="AR250" s="29">
        <f>SUM(ENERO:DICIEMBRE!AR250)</f>
        <v>0</v>
      </c>
      <c r="AS250" s="29">
        <f>SUM(ENERO:DICIEMBRE!AS250)</f>
        <v>0</v>
      </c>
      <c r="AT250" s="29">
        <f>SUM(ENERO:DICIEMBRE!AT250)</f>
        <v>0</v>
      </c>
      <c r="AU250" s="29">
        <f>SUM(ENERO:DICIEMBRE!AU250)</f>
        <v>0</v>
      </c>
      <c r="AV250" s="29">
        <f>SUM(ENERO:DICIEMBRE!AV250)</f>
        <v>0</v>
      </c>
      <c r="AW250" s="29">
        <f>SUM(ENERO:DICIEMBRE!AW250)</f>
        <v>0</v>
      </c>
      <c r="AX250" s="29">
        <f>SUM(ENERO:DICIEMBRE!AX250)</f>
        <v>0</v>
      </c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339" t="s">
        <v>210</v>
      </c>
      <c r="C251" s="340">
        <f t="shared" si="152"/>
        <v>0</v>
      </c>
      <c r="D251" s="341">
        <f t="shared" si="153"/>
        <v>0</v>
      </c>
      <c r="E251" s="339">
        <f>SUM(G251+I251+K251+M251+O251+Q251+S251+U251+W251+Y251+AA251+AC251+AE251+AG251+AI251+AK251+AM251)</f>
        <v>0</v>
      </c>
      <c r="F251" s="29">
        <f>SUM(ENERO:DICIEMBRE!F251)</f>
        <v>0</v>
      </c>
      <c r="G251" s="29">
        <f>SUM(ENERO:DICIEMBRE!G251)</f>
        <v>0</v>
      </c>
      <c r="H251" s="29">
        <f>SUM(ENERO:DICIEMBRE!H251)</f>
        <v>0</v>
      </c>
      <c r="I251" s="29">
        <f>SUM(ENERO:DICIEMBRE!I251)</f>
        <v>0</v>
      </c>
      <c r="J251" s="29">
        <f>SUM(ENERO:DICIEMBRE!J251)</f>
        <v>0</v>
      </c>
      <c r="K251" s="29">
        <f>SUM(ENERO:DICIEMBRE!K251)</f>
        <v>0</v>
      </c>
      <c r="L251" s="29">
        <f>SUM(ENERO:DICIEMBRE!L251)</f>
        <v>0</v>
      </c>
      <c r="M251" s="29">
        <f>SUM(ENERO:DICIEMBRE!M251)</f>
        <v>0</v>
      </c>
      <c r="N251" s="29">
        <f>SUM(ENERO:DICIEMBRE!N251)</f>
        <v>0</v>
      </c>
      <c r="O251" s="29">
        <f>SUM(ENERO:DICIEMBRE!O251)</f>
        <v>0</v>
      </c>
      <c r="P251" s="29">
        <f>SUM(ENERO:DICIEMBRE!P251)</f>
        <v>0</v>
      </c>
      <c r="Q251" s="29">
        <f>SUM(ENERO:DICIEMBRE!Q251)</f>
        <v>0</v>
      </c>
      <c r="R251" s="29">
        <f>SUM(ENERO:DICIEMBRE!R251)</f>
        <v>0</v>
      </c>
      <c r="S251" s="29">
        <f>SUM(ENERO:DICIEMBRE!S251)</f>
        <v>0</v>
      </c>
      <c r="T251" s="29">
        <f>SUM(ENERO:DICIEMBRE!T251)</f>
        <v>0</v>
      </c>
      <c r="U251" s="29">
        <f>SUM(ENERO:DICIEMBRE!U251)</f>
        <v>0</v>
      </c>
      <c r="V251" s="29">
        <f>SUM(ENERO:DICIEMBRE!V251)</f>
        <v>0</v>
      </c>
      <c r="W251" s="29">
        <f>SUM(ENERO:DICIEMBRE!W251)</f>
        <v>0</v>
      </c>
      <c r="X251" s="29">
        <f>SUM(ENERO:DICIEMBRE!X251)</f>
        <v>0</v>
      </c>
      <c r="Y251" s="29">
        <f>SUM(ENERO:DICIEMBRE!Y251)</f>
        <v>0</v>
      </c>
      <c r="Z251" s="29">
        <f>SUM(ENERO:DICIEMBRE!Z251)</f>
        <v>0</v>
      </c>
      <c r="AA251" s="29">
        <f>SUM(ENERO:DICIEMBRE!AA251)</f>
        <v>0</v>
      </c>
      <c r="AB251" s="29">
        <f>SUM(ENERO:DICIEMBRE!AB251)</f>
        <v>0</v>
      </c>
      <c r="AC251" s="29">
        <f>SUM(ENERO:DICIEMBRE!AC251)</f>
        <v>0</v>
      </c>
      <c r="AD251" s="29">
        <f>SUM(ENERO:DICIEMBRE!AD251)</f>
        <v>0</v>
      </c>
      <c r="AE251" s="29">
        <f>SUM(ENERO:DICIEMBRE!AE251)</f>
        <v>0</v>
      </c>
      <c r="AF251" s="29">
        <f>SUM(ENERO:DICIEMBRE!AF251)</f>
        <v>0</v>
      </c>
      <c r="AG251" s="29">
        <f>SUM(ENERO:DICIEMBRE!AG251)</f>
        <v>0</v>
      </c>
      <c r="AH251" s="29">
        <f>SUM(ENERO:DICIEMBRE!AH251)</f>
        <v>0</v>
      </c>
      <c r="AI251" s="29">
        <f>SUM(ENERO:DICIEMBRE!AI251)</f>
        <v>0</v>
      </c>
      <c r="AJ251" s="29">
        <f>SUM(ENERO:DICIEMBRE!AJ251)</f>
        <v>0</v>
      </c>
      <c r="AK251" s="29">
        <f>SUM(ENERO:DICIEMBRE!AK251)</f>
        <v>0</v>
      </c>
      <c r="AL251" s="29">
        <f>SUM(ENERO:DICIEMBRE!AL251)</f>
        <v>0</v>
      </c>
      <c r="AM251" s="29">
        <f>SUM(ENERO:DICIEMBRE!AM251)</f>
        <v>0</v>
      </c>
      <c r="AN251" s="29">
        <f>SUM(ENERO:DICIEMBRE!AN251)</f>
        <v>0</v>
      </c>
      <c r="AO251" s="29">
        <f>SUM(ENERO:DICIEMBRE!AO251)</f>
        <v>0</v>
      </c>
      <c r="AP251" s="29">
        <f>SUM(ENERO:DICIEMBRE!AP251)</f>
        <v>0</v>
      </c>
      <c r="AQ251" s="29">
        <f>SUM(ENERO:DICIEMBRE!AQ251)</f>
        <v>0</v>
      </c>
      <c r="AR251" s="29">
        <f>SUM(ENERO:DICIEMBRE!AR251)</f>
        <v>0</v>
      </c>
      <c r="AS251" s="29">
        <f>SUM(ENERO:DICIEMBRE!AS251)</f>
        <v>0</v>
      </c>
      <c r="AT251" s="29">
        <f>SUM(ENERO:DICIEMBRE!AT251)</f>
        <v>0</v>
      </c>
      <c r="AU251" s="29">
        <f>SUM(ENERO:DICIEMBRE!AU251)</f>
        <v>0</v>
      </c>
      <c r="AV251" s="29">
        <f>SUM(ENERO:DICIEMBRE!AV251)</f>
        <v>0</v>
      </c>
      <c r="AW251" s="29">
        <f>SUM(ENERO:DICIEMBRE!AW251)</f>
        <v>0</v>
      </c>
      <c r="AX251" s="29">
        <f>SUM(ENERO:DICIEMBRE!AX251)</f>
        <v>0</v>
      </c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29">
        <f>SUM(ENERO:DICIEMBRE!F252)</f>
        <v>0</v>
      </c>
      <c r="G252" s="29">
        <f>SUM(ENERO:DICIEMBRE!G252)</f>
        <v>0</v>
      </c>
      <c r="H252" s="29">
        <f>SUM(ENERO:DICIEMBRE!H252)</f>
        <v>0</v>
      </c>
      <c r="I252" s="29">
        <f>SUM(ENERO:DICIEMBRE!I252)</f>
        <v>0</v>
      </c>
      <c r="J252" s="29">
        <f>SUM(ENERO:DICIEMBRE!J252)</f>
        <v>0</v>
      </c>
      <c r="K252" s="29">
        <f>SUM(ENERO:DICIEMBRE!K252)</f>
        <v>0</v>
      </c>
      <c r="L252" s="29">
        <f>SUM(ENERO:DICIEMBRE!L252)</f>
        <v>0</v>
      </c>
      <c r="M252" s="29">
        <f>SUM(ENERO:DICIEMBRE!M252)</f>
        <v>0</v>
      </c>
      <c r="N252" s="29">
        <f>SUM(ENERO:DICIEMBRE!N252)</f>
        <v>0</v>
      </c>
      <c r="O252" s="29">
        <f>SUM(ENERO:DICIEMBRE!O252)</f>
        <v>0</v>
      </c>
      <c r="P252" s="29">
        <f>SUM(ENERO:DICIEMBRE!P252)</f>
        <v>0</v>
      </c>
      <c r="Q252" s="29">
        <f>SUM(ENERO:DICIEMBRE!Q252)</f>
        <v>0</v>
      </c>
      <c r="R252" s="29">
        <f>SUM(ENERO:DICIEMBRE!R252)</f>
        <v>0</v>
      </c>
      <c r="S252" s="29">
        <f>SUM(ENERO:DICIEMBRE!S252)</f>
        <v>0</v>
      </c>
      <c r="T252" s="29">
        <f>SUM(ENERO:DICIEMBRE!T252)</f>
        <v>0</v>
      </c>
      <c r="U252" s="29">
        <f>SUM(ENERO:DICIEMBRE!U252)</f>
        <v>0</v>
      </c>
      <c r="V252" s="29">
        <f>SUM(ENERO:DICIEMBRE!V252)</f>
        <v>0</v>
      </c>
      <c r="W252" s="29">
        <f>SUM(ENERO:DICIEMBRE!W252)</f>
        <v>0</v>
      </c>
      <c r="X252" s="29">
        <f>SUM(ENERO:DICIEMBRE!X252)</f>
        <v>0</v>
      </c>
      <c r="Y252" s="29">
        <f>SUM(ENERO:DICIEMBRE!Y252)</f>
        <v>0</v>
      </c>
      <c r="Z252" s="29">
        <f>SUM(ENERO:DICIEMBRE!Z252)</f>
        <v>0</v>
      </c>
      <c r="AA252" s="29">
        <f>SUM(ENERO:DICIEMBRE!AA252)</f>
        <v>0</v>
      </c>
      <c r="AB252" s="29">
        <f>SUM(ENERO:DICIEMBRE!AB252)</f>
        <v>0</v>
      </c>
      <c r="AC252" s="29">
        <f>SUM(ENERO:DICIEMBRE!AC252)</f>
        <v>0</v>
      </c>
      <c r="AD252" s="29">
        <f>SUM(ENERO:DICIEMBRE!AD252)</f>
        <v>0</v>
      </c>
      <c r="AE252" s="29">
        <f>SUM(ENERO:DICIEMBRE!AE252)</f>
        <v>0</v>
      </c>
      <c r="AF252" s="29">
        <f>SUM(ENERO:DICIEMBRE!AF252)</f>
        <v>0</v>
      </c>
      <c r="AG252" s="29">
        <f>SUM(ENERO:DICIEMBRE!AG252)</f>
        <v>0</v>
      </c>
      <c r="AH252" s="29">
        <f>SUM(ENERO:DICIEMBRE!AH252)</f>
        <v>0</v>
      </c>
      <c r="AI252" s="29">
        <f>SUM(ENERO:DICIEMBRE!AI252)</f>
        <v>0</v>
      </c>
      <c r="AJ252" s="29">
        <f>SUM(ENERO:DICIEMBRE!AJ252)</f>
        <v>0</v>
      </c>
      <c r="AK252" s="29">
        <f>SUM(ENERO:DICIEMBRE!AK252)</f>
        <v>0</v>
      </c>
      <c r="AL252" s="29">
        <f>SUM(ENERO:DICIEMBRE!AL252)</f>
        <v>0</v>
      </c>
      <c r="AM252" s="29">
        <f>SUM(ENERO:DICIEMBRE!AM252)</f>
        <v>0</v>
      </c>
      <c r="AN252" s="29">
        <f>SUM(ENERO:DICIEMBRE!AN252)</f>
        <v>0</v>
      </c>
      <c r="AO252" s="29">
        <f>SUM(ENERO:DICIEMBRE!AO252)</f>
        <v>0</v>
      </c>
      <c r="AP252" s="29">
        <f>SUM(ENERO:DICIEMBRE!AP252)</f>
        <v>0</v>
      </c>
      <c r="AQ252" s="29">
        <f>SUM(ENERO:DICIEMBRE!AQ252)</f>
        <v>0</v>
      </c>
      <c r="AR252" s="29">
        <f>SUM(ENERO:DICIEMBRE!AR252)</f>
        <v>0</v>
      </c>
      <c r="AS252" s="29">
        <f>SUM(ENERO:DICIEMBRE!AS252)</f>
        <v>0</v>
      </c>
      <c r="AT252" s="29">
        <f>SUM(ENERO:DICIEMBRE!AT252)</f>
        <v>0</v>
      </c>
      <c r="AU252" s="29">
        <f>SUM(ENERO:DICIEMBRE!AU252)</f>
        <v>0</v>
      </c>
      <c r="AV252" s="29">
        <f>SUM(ENERO:DICIEMBRE!AV252)</f>
        <v>0</v>
      </c>
      <c r="AW252" s="29">
        <f>SUM(ENERO:DICIEMBRE!AW252)</f>
        <v>0</v>
      </c>
      <c r="AX252" s="29">
        <f>SUM(ENERO:DICIEMBRE!AX252)</f>
        <v>0</v>
      </c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4</v>
      </c>
      <c r="D253" s="343">
        <f>SUM(F253+H253+J253+L253+N253+P253+R253+T253+V253+X253+Z253+AB253+AD253+AF253+AH253+AJ253+AL253)</f>
        <v>2</v>
      </c>
      <c r="E253" s="351">
        <f>SUM(G253+I253+K253+M253+O253+Q253+S253+U253+W253+Y253+AA253+AC253+AE253+AG253+AI253+AK253+AM253)</f>
        <v>2</v>
      </c>
      <c r="F253" s="29">
        <f>SUM(ENERO:DICIEMBRE!F253)</f>
        <v>0</v>
      </c>
      <c r="G253" s="29">
        <f>SUM(ENERO:DICIEMBRE!G253)</f>
        <v>0</v>
      </c>
      <c r="H253" s="29">
        <f>SUM(ENERO:DICIEMBRE!H253)</f>
        <v>0</v>
      </c>
      <c r="I253" s="29">
        <f>SUM(ENERO:DICIEMBRE!I253)</f>
        <v>0</v>
      </c>
      <c r="J253" s="29">
        <f>SUM(ENERO:DICIEMBRE!J253)</f>
        <v>0</v>
      </c>
      <c r="K253" s="29">
        <f>SUM(ENERO:DICIEMBRE!K253)</f>
        <v>0</v>
      </c>
      <c r="L253" s="29">
        <f>SUM(ENERO:DICIEMBRE!L253)</f>
        <v>0</v>
      </c>
      <c r="M253" s="29">
        <f>SUM(ENERO:DICIEMBRE!M253)</f>
        <v>2</v>
      </c>
      <c r="N253" s="29">
        <f>SUM(ENERO:DICIEMBRE!N253)</f>
        <v>1</v>
      </c>
      <c r="O253" s="29">
        <f>SUM(ENERO:DICIEMBRE!O253)</f>
        <v>0</v>
      </c>
      <c r="P253" s="29">
        <f>SUM(ENERO:DICIEMBRE!P253)</f>
        <v>0</v>
      </c>
      <c r="Q253" s="29">
        <f>SUM(ENERO:DICIEMBRE!Q253)</f>
        <v>0</v>
      </c>
      <c r="R253" s="29">
        <f>SUM(ENERO:DICIEMBRE!R253)</f>
        <v>0</v>
      </c>
      <c r="S253" s="29">
        <f>SUM(ENERO:DICIEMBRE!S253)</f>
        <v>0</v>
      </c>
      <c r="T253" s="29">
        <f>SUM(ENERO:DICIEMBRE!T253)</f>
        <v>0</v>
      </c>
      <c r="U253" s="29">
        <f>SUM(ENERO:DICIEMBRE!U253)</f>
        <v>0</v>
      </c>
      <c r="V253" s="29">
        <f>SUM(ENERO:DICIEMBRE!V253)</f>
        <v>1</v>
      </c>
      <c r="W253" s="29">
        <f>SUM(ENERO:DICIEMBRE!W253)</f>
        <v>0</v>
      </c>
      <c r="X253" s="29">
        <f>SUM(ENERO:DICIEMBRE!X253)</f>
        <v>0</v>
      </c>
      <c r="Y253" s="29">
        <f>SUM(ENERO:DICIEMBRE!Y253)</f>
        <v>0</v>
      </c>
      <c r="Z253" s="29">
        <f>SUM(ENERO:DICIEMBRE!Z253)</f>
        <v>0</v>
      </c>
      <c r="AA253" s="29">
        <f>SUM(ENERO:DICIEMBRE!AA253)</f>
        <v>0</v>
      </c>
      <c r="AB253" s="29">
        <f>SUM(ENERO:DICIEMBRE!AB253)</f>
        <v>0</v>
      </c>
      <c r="AC253" s="29">
        <f>SUM(ENERO:DICIEMBRE!AC253)</f>
        <v>0</v>
      </c>
      <c r="AD253" s="29">
        <f>SUM(ENERO:DICIEMBRE!AD253)</f>
        <v>0</v>
      </c>
      <c r="AE253" s="29">
        <f>SUM(ENERO:DICIEMBRE!AE253)</f>
        <v>0</v>
      </c>
      <c r="AF253" s="29">
        <f>SUM(ENERO:DICIEMBRE!AF253)</f>
        <v>0</v>
      </c>
      <c r="AG253" s="29">
        <f>SUM(ENERO:DICIEMBRE!AG253)</f>
        <v>0</v>
      </c>
      <c r="AH253" s="29">
        <f>SUM(ENERO:DICIEMBRE!AH253)</f>
        <v>0</v>
      </c>
      <c r="AI253" s="29">
        <f>SUM(ENERO:DICIEMBRE!AI253)</f>
        <v>0</v>
      </c>
      <c r="AJ253" s="29">
        <f>SUM(ENERO:DICIEMBRE!AJ253)</f>
        <v>0</v>
      </c>
      <c r="AK253" s="29">
        <f>SUM(ENERO:DICIEMBRE!AK253)</f>
        <v>0</v>
      </c>
      <c r="AL253" s="29">
        <f>SUM(ENERO:DICIEMBRE!AL253)</f>
        <v>0</v>
      </c>
      <c r="AM253" s="29">
        <f>SUM(ENERO:DICIEMBRE!AM253)</f>
        <v>0</v>
      </c>
      <c r="AN253" s="29">
        <f>SUM(ENERO:DICIEMBRE!AN253)</f>
        <v>0</v>
      </c>
      <c r="AO253" s="29">
        <f>SUM(ENERO:DICIEMBRE!AO253)</f>
        <v>0</v>
      </c>
      <c r="AP253" s="29">
        <f>SUM(ENERO:DICIEMBRE!AP253)</f>
        <v>0</v>
      </c>
      <c r="AQ253" s="29">
        <f>SUM(ENERO:DICIEMBRE!AQ253)</f>
        <v>0</v>
      </c>
      <c r="AR253" s="29">
        <f>SUM(ENERO:DICIEMBRE!AR253)</f>
        <v>0</v>
      </c>
      <c r="AS253" s="29">
        <f>SUM(ENERO:DICIEMBRE!AS253)</f>
        <v>0</v>
      </c>
      <c r="AT253" s="29">
        <f>SUM(ENERO:DICIEMBRE!AT253)</f>
        <v>0</v>
      </c>
      <c r="AU253" s="29">
        <f>SUM(ENERO:DICIEMBRE!AU253)</f>
        <v>0</v>
      </c>
      <c r="AV253" s="29">
        <f>SUM(ENERO:DICIEMBRE!AV253)</f>
        <v>1</v>
      </c>
      <c r="AW253" s="29">
        <f>SUM(ENERO:DICIEMBRE!AW253)</f>
        <v>0</v>
      </c>
      <c r="AX253" s="29">
        <f>SUM(ENERO:DICIEMBRE!AX253)</f>
        <v>0</v>
      </c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2861"/>
      <c r="B254" s="318" t="s">
        <v>213</v>
      </c>
      <c r="C254" s="355">
        <f t="shared" si="152"/>
        <v>10</v>
      </c>
      <c r="D254" s="356">
        <f t="shared" si="153"/>
        <v>1</v>
      </c>
      <c r="E254" s="318">
        <f t="shared" si="153"/>
        <v>9</v>
      </c>
      <c r="F254" s="29">
        <f>SUM(ENERO:DICIEMBRE!F254)</f>
        <v>0</v>
      </c>
      <c r="G254" s="29">
        <f>SUM(ENERO:DICIEMBRE!G254)</f>
        <v>0</v>
      </c>
      <c r="H254" s="29">
        <f>SUM(ENERO:DICIEMBRE!H254)</f>
        <v>0</v>
      </c>
      <c r="I254" s="29">
        <f>SUM(ENERO:DICIEMBRE!I254)</f>
        <v>0</v>
      </c>
      <c r="J254" s="29">
        <f>SUM(ENERO:DICIEMBRE!J254)</f>
        <v>0</v>
      </c>
      <c r="K254" s="29">
        <f>SUM(ENERO:DICIEMBRE!K254)</f>
        <v>1</v>
      </c>
      <c r="L254" s="29">
        <f>SUM(ENERO:DICIEMBRE!L254)</f>
        <v>1</v>
      </c>
      <c r="M254" s="29">
        <f>SUM(ENERO:DICIEMBRE!M254)</f>
        <v>8</v>
      </c>
      <c r="N254" s="29">
        <f>SUM(ENERO:DICIEMBRE!N254)</f>
        <v>0</v>
      </c>
      <c r="O254" s="29">
        <f>SUM(ENERO:DICIEMBRE!O254)</f>
        <v>0</v>
      </c>
      <c r="P254" s="29">
        <f>SUM(ENERO:DICIEMBRE!P254)</f>
        <v>0</v>
      </c>
      <c r="Q254" s="29">
        <f>SUM(ENERO:DICIEMBRE!Q254)</f>
        <v>0</v>
      </c>
      <c r="R254" s="29">
        <f>SUM(ENERO:DICIEMBRE!R254)</f>
        <v>0</v>
      </c>
      <c r="S254" s="29">
        <f>SUM(ENERO:DICIEMBRE!S254)</f>
        <v>0</v>
      </c>
      <c r="T254" s="29">
        <f>SUM(ENERO:DICIEMBRE!T254)</f>
        <v>0</v>
      </c>
      <c r="U254" s="29">
        <f>SUM(ENERO:DICIEMBRE!U254)</f>
        <v>0</v>
      </c>
      <c r="V254" s="29">
        <f>SUM(ENERO:DICIEMBRE!V254)</f>
        <v>0</v>
      </c>
      <c r="W254" s="29">
        <f>SUM(ENERO:DICIEMBRE!W254)</f>
        <v>0</v>
      </c>
      <c r="X254" s="29">
        <f>SUM(ENERO:DICIEMBRE!X254)</f>
        <v>0</v>
      </c>
      <c r="Y254" s="29">
        <f>SUM(ENERO:DICIEMBRE!Y254)</f>
        <v>0</v>
      </c>
      <c r="Z254" s="29">
        <f>SUM(ENERO:DICIEMBRE!Z254)</f>
        <v>0</v>
      </c>
      <c r="AA254" s="29">
        <f>SUM(ENERO:DICIEMBRE!AA254)</f>
        <v>0</v>
      </c>
      <c r="AB254" s="29">
        <f>SUM(ENERO:DICIEMBRE!AB254)</f>
        <v>0</v>
      </c>
      <c r="AC254" s="29">
        <f>SUM(ENERO:DICIEMBRE!AC254)</f>
        <v>0</v>
      </c>
      <c r="AD254" s="29">
        <f>SUM(ENERO:DICIEMBRE!AD254)</f>
        <v>0</v>
      </c>
      <c r="AE254" s="29">
        <f>SUM(ENERO:DICIEMBRE!AE254)</f>
        <v>0</v>
      </c>
      <c r="AF254" s="29">
        <f>SUM(ENERO:DICIEMBRE!AF254)</f>
        <v>0</v>
      </c>
      <c r="AG254" s="29">
        <f>SUM(ENERO:DICIEMBRE!AG254)</f>
        <v>0</v>
      </c>
      <c r="AH254" s="29">
        <f>SUM(ENERO:DICIEMBRE!AH254)</f>
        <v>0</v>
      </c>
      <c r="AI254" s="29">
        <f>SUM(ENERO:DICIEMBRE!AI254)</f>
        <v>0</v>
      </c>
      <c r="AJ254" s="29">
        <f>SUM(ENERO:DICIEMBRE!AJ254)</f>
        <v>0</v>
      </c>
      <c r="AK254" s="29">
        <f>SUM(ENERO:DICIEMBRE!AK254)</f>
        <v>0</v>
      </c>
      <c r="AL254" s="29">
        <f>SUM(ENERO:DICIEMBRE!AL254)</f>
        <v>0</v>
      </c>
      <c r="AM254" s="29">
        <f>SUM(ENERO:DICIEMBRE!AM254)</f>
        <v>0</v>
      </c>
      <c r="AN254" s="29">
        <f>SUM(ENERO:DICIEMBRE!AN254)</f>
        <v>0</v>
      </c>
      <c r="AO254" s="29">
        <f>SUM(ENERO:DICIEMBRE!AO254)</f>
        <v>0</v>
      </c>
      <c r="AP254" s="29">
        <f>SUM(ENERO:DICIEMBRE!AP254)</f>
        <v>7</v>
      </c>
      <c r="AQ254" s="29">
        <f>SUM(ENERO:DICIEMBRE!AQ254)</f>
        <v>0</v>
      </c>
      <c r="AR254" s="29">
        <f>SUM(ENERO:DICIEMBRE!AR254)</f>
        <v>0</v>
      </c>
      <c r="AS254" s="29">
        <f>SUM(ENERO:DICIEMBRE!AS254)</f>
        <v>0</v>
      </c>
      <c r="AT254" s="29">
        <f>SUM(ENERO:DICIEMBRE!AT254)</f>
        <v>1</v>
      </c>
      <c r="AU254" s="29">
        <f>SUM(ENERO:DICIEMBRE!AU254)</f>
        <v>0</v>
      </c>
      <c r="AV254" s="29">
        <f>SUM(ENERO:DICIEMBRE!AV254)</f>
        <v>3</v>
      </c>
      <c r="AW254" s="29">
        <f>SUM(ENERO:DICIEMBRE!AW254)</f>
        <v>0</v>
      </c>
      <c r="AX254" s="29">
        <f>SUM(ENERO:DICIEMBRE!AX254)</f>
        <v>1</v>
      </c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x14ac:dyDescent="0.25">
      <c r="A255" s="2859" t="s">
        <v>250</v>
      </c>
      <c r="B255" s="313" t="s">
        <v>215</v>
      </c>
      <c r="C255" s="314">
        <f t="shared" si="152"/>
        <v>1</v>
      </c>
      <c r="D255" s="315">
        <f>SUM(F255+H255+J255+L255+N255)</f>
        <v>1</v>
      </c>
      <c r="E255" s="313">
        <f>SUM(G255+I255+K255+M255+O255)</f>
        <v>0</v>
      </c>
      <c r="F255" s="29">
        <f>SUM(ENERO:DICIEMBRE!F255)</f>
        <v>0</v>
      </c>
      <c r="G255" s="29">
        <f>SUM(ENERO:DICIEMBRE!G255)</f>
        <v>0</v>
      </c>
      <c r="H255" s="29">
        <f>SUM(ENERO:DICIEMBRE!H255)</f>
        <v>0</v>
      </c>
      <c r="I255" s="29">
        <f>SUM(ENERO:DICIEMBRE!I255)</f>
        <v>0</v>
      </c>
      <c r="J255" s="29">
        <f>SUM(ENERO:DICIEMBRE!J255)</f>
        <v>0</v>
      </c>
      <c r="K255" s="29">
        <f>SUM(ENERO:DICIEMBRE!K255)</f>
        <v>0</v>
      </c>
      <c r="L255" s="29">
        <f>SUM(ENERO:DICIEMBRE!L255)</f>
        <v>1</v>
      </c>
      <c r="M255" s="29">
        <f>SUM(ENERO:DICIEMBRE!M255)</f>
        <v>0</v>
      </c>
      <c r="N255" s="29">
        <f>SUM(ENERO:DICIEMBRE!N255)</f>
        <v>0</v>
      </c>
      <c r="O255" s="29">
        <f>SUM(ENERO:DICIEMBRE!O255)</f>
        <v>0</v>
      </c>
      <c r="P255" s="29">
        <f>SUM(ENERO:DICIEMBRE!P255)</f>
        <v>0</v>
      </c>
      <c r="Q255" s="29">
        <f>SUM(ENERO:DICIEMBRE!Q255)</f>
        <v>0</v>
      </c>
      <c r="R255" s="29">
        <f>SUM(ENERO:DICIEMBRE!R255)</f>
        <v>0</v>
      </c>
      <c r="S255" s="29">
        <f>SUM(ENERO:DICIEMBRE!S255)</f>
        <v>0</v>
      </c>
      <c r="T255" s="29">
        <f>SUM(ENERO:DICIEMBRE!T255)</f>
        <v>0</v>
      </c>
      <c r="U255" s="29">
        <f>SUM(ENERO:DICIEMBRE!U255)</f>
        <v>0</v>
      </c>
      <c r="V255" s="29">
        <f>SUM(ENERO:DICIEMBRE!V255)</f>
        <v>0</v>
      </c>
      <c r="W255" s="29">
        <f>SUM(ENERO:DICIEMBRE!W255)</f>
        <v>0</v>
      </c>
      <c r="X255" s="29">
        <f>SUM(ENERO:DICIEMBRE!X255)</f>
        <v>0</v>
      </c>
      <c r="Y255" s="29">
        <f>SUM(ENERO:DICIEMBRE!Y255)</f>
        <v>0</v>
      </c>
      <c r="Z255" s="29">
        <f>SUM(ENERO:DICIEMBRE!Z255)</f>
        <v>0</v>
      </c>
      <c r="AA255" s="29">
        <f>SUM(ENERO:DICIEMBRE!AA255)</f>
        <v>0</v>
      </c>
      <c r="AB255" s="29">
        <f>SUM(ENERO:DICIEMBRE!AB255)</f>
        <v>0</v>
      </c>
      <c r="AC255" s="29">
        <f>SUM(ENERO:DICIEMBRE!AC255)</f>
        <v>0</v>
      </c>
      <c r="AD255" s="29">
        <f>SUM(ENERO:DICIEMBRE!AD255)</f>
        <v>0</v>
      </c>
      <c r="AE255" s="29">
        <f>SUM(ENERO:DICIEMBRE!AE255)</f>
        <v>0</v>
      </c>
      <c r="AF255" s="29">
        <f>SUM(ENERO:DICIEMBRE!AF255)</f>
        <v>0</v>
      </c>
      <c r="AG255" s="29">
        <f>SUM(ENERO:DICIEMBRE!AG255)</f>
        <v>0</v>
      </c>
      <c r="AH255" s="29">
        <f>SUM(ENERO:DICIEMBRE!AH255)</f>
        <v>0</v>
      </c>
      <c r="AI255" s="29">
        <f>SUM(ENERO:DICIEMBRE!AI255)</f>
        <v>0</v>
      </c>
      <c r="AJ255" s="29">
        <f>SUM(ENERO:DICIEMBRE!AJ255)</f>
        <v>0</v>
      </c>
      <c r="AK255" s="29">
        <f>SUM(ENERO:DICIEMBRE!AK255)</f>
        <v>0</v>
      </c>
      <c r="AL255" s="29">
        <f>SUM(ENERO:DICIEMBRE!AL255)</f>
        <v>0</v>
      </c>
      <c r="AM255" s="29">
        <f>SUM(ENERO:DICIEMBRE!AM255)</f>
        <v>0</v>
      </c>
      <c r="AN255" s="29">
        <f>SUM(ENERO:DICIEMBRE!AN255)</f>
        <v>0</v>
      </c>
      <c r="AO255" s="29">
        <f>SUM(ENERO:DICIEMBRE!AO255)</f>
        <v>0</v>
      </c>
      <c r="AP255" s="29">
        <f>SUM(ENERO:DICIEMBRE!AP255)</f>
        <v>0</v>
      </c>
      <c r="AQ255" s="29">
        <f>SUM(ENERO:DICIEMBRE!AQ255)</f>
        <v>0</v>
      </c>
      <c r="AR255" s="29">
        <f>SUM(ENERO:DICIEMBRE!AR255)</f>
        <v>0</v>
      </c>
      <c r="AS255" s="29">
        <f>SUM(ENERO:DICIEMBRE!AS255)</f>
        <v>0</v>
      </c>
      <c r="AT255" s="29">
        <f>SUM(ENERO:DICIEMBRE!AT255)</f>
        <v>0</v>
      </c>
      <c r="AU255" s="29">
        <f>SUM(ENERO:DICIEMBRE!AU255)</f>
        <v>0</v>
      </c>
      <c r="AV255" s="29">
        <f>SUM(ENERO:DICIEMBRE!AV255)</f>
        <v>0</v>
      </c>
      <c r="AW255" s="29">
        <f>SUM(ENERO:DICIEMBRE!AW255)</f>
        <v>0</v>
      </c>
      <c r="AX255" s="29">
        <f>SUM(ENERO:DICIEMBRE!AX255)</f>
        <v>0</v>
      </c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339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339">
        <f t="shared" si="154"/>
        <v>0</v>
      </c>
      <c r="F256" s="29">
        <f>SUM(ENERO:DICIEMBRE!F256)</f>
        <v>0</v>
      </c>
      <c r="G256" s="29">
        <f>SUM(ENERO:DICIEMBRE!G256)</f>
        <v>0</v>
      </c>
      <c r="H256" s="29">
        <f>SUM(ENERO:DICIEMBRE!H256)</f>
        <v>0</v>
      </c>
      <c r="I256" s="29">
        <f>SUM(ENERO:DICIEMBRE!I256)</f>
        <v>0</v>
      </c>
      <c r="J256" s="29">
        <f>SUM(ENERO:DICIEMBRE!J256)</f>
        <v>0</v>
      </c>
      <c r="K256" s="29">
        <f>SUM(ENERO:DICIEMBRE!K256)</f>
        <v>0</v>
      </c>
      <c r="L256" s="29">
        <f>SUM(ENERO:DICIEMBRE!L256)</f>
        <v>0</v>
      </c>
      <c r="M256" s="29">
        <f>SUM(ENERO:DICIEMBRE!M256)</f>
        <v>0</v>
      </c>
      <c r="N256" s="29">
        <f>SUM(ENERO:DICIEMBRE!N256)</f>
        <v>0</v>
      </c>
      <c r="O256" s="29">
        <f>SUM(ENERO:DICIEMBRE!O256)</f>
        <v>0</v>
      </c>
      <c r="P256" s="29">
        <f>SUM(ENERO:DICIEMBRE!P256)</f>
        <v>0</v>
      </c>
      <c r="Q256" s="29">
        <f>SUM(ENERO:DICIEMBRE!Q256)</f>
        <v>0</v>
      </c>
      <c r="R256" s="29">
        <f>SUM(ENERO:DICIEMBRE!R256)</f>
        <v>0</v>
      </c>
      <c r="S256" s="29">
        <f>SUM(ENERO:DICIEMBRE!S256)</f>
        <v>0</v>
      </c>
      <c r="T256" s="29">
        <f>SUM(ENERO:DICIEMBRE!T256)</f>
        <v>0</v>
      </c>
      <c r="U256" s="29">
        <f>SUM(ENERO:DICIEMBRE!U256)</f>
        <v>0</v>
      </c>
      <c r="V256" s="29">
        <f>SUM(ENERO:DICIEMBRE!V256)</f>
        <v>0</v>
      </c>
      <c r="W256" s="29">
        <f>SUM(ENERO:DICIEMBRE!W256)</f>
        <v>0</v>
      </c>
      <c r="X256" s="29">
        <f>SUM(ENERO:DICIEMBRE!X256)</f>
        <v>0</v>
      </c>
      <c r="Y256" s="29">
        <f>SUM(ENERO:DICIEMBRE!Y256)</f>
        <v>0</v>
      </c>
      <c r="Z256" s="29">
        <f>SUM(ENERO:DICIEMBRE!Z256)</f>
        <v>0</v>
      </c>
      <c r="AA256" s="29">
        <f>SUM(ENERO:DICIEMBRE!AA256)</f>
        <v>0</v>
      </c>
      <c r="AB256" s="29">
        <f>SUM(ENERO:DICIEMBRE!AB256)</f>
        <v>0</v>
      </c>
      <c r="AC256" s="29">
        <f>SUM(ENERO:DICIEMBRE!AC256)</f>
        <v>0</v>
      </c>
      <c r="AD256" s="29">
        <f>SUM(ENERO:DICIEMBRE!AD256)</f>
        <v>0</v>
      </c>
      <c r="AE256" s="29">
        <f>SUM(ENERO:DICIEMBRE!AE256)</f>
        <v>0</v>
      </c>
      <c r="AF256" s="29">
        <f>SUM(ENERO:DICIEMBRE!AF256)</f>
        <v>0</v>
      </c>
      <c r="AG256" s="29">
        <f>SUM(ENERO:DICIEMBRE!AG256)</f>
        <v>0</v>
      </c>
      <c r="AH256" s="29">
        <f>SUM(ENERO:DICIEMBRE!AH256)</f>
        <v>0</v>
      </c>
      <c r="AI256" s="29">
        <f>SUM(ENERO:DICIEMBRE!AI256)</f>
        <v>0</v>
      </c>
      <c r="AJ256" s="29">
        <f>SUM(ENERO:DICIEMBRE!AJ256)</f>
        <v>0</v>
      </c>
      <c r="AK256" s="29">
        <f>SUM(ENERO:DICIEMBRE!AK256)</f>
        <v>0</v>
      </c>
      <c r="AL256" s="29">
        <f>SUM(ENERO:DICIEMBRE!AL256)</f>
        <v>0</v>
      </c>
      <c r="AM256" s="29">
        <f>SUM(ENERO:DICIEMBRE!AM256)</f>
        <v>0</v>
      </c>
      <c r="AN256" s="29">
        <f>SUM(ENERO:DICIEMBRE!AN256)</f>
        <v>0</v>
      </c>
      <c r="AO256" s="29">
        <f>SUM(ENERO:DICIEMBRE!AO256)</f>
        <v>0</v>
      </c>
      <c r="AP256" s="29">
        <f>SUM(ENERO:DICIEMBRE!AP256)</f>
        <v>0</v>
      </c>
      <c r="AQ256" s="29">
        <f>SUM(ENERO:DICIEMBRE!AQ256)</f>
        <v>0</v>
      </c>
      <c r="AR256" s="29">
        <f>SUM(ENERO:DICIEMBRE!AR256)</f>
        <v>0</v>
      </c>
      <c r="AS256" s="29">
        <f>SUM(ENERO:DICIEMBRE!AS256)</f>
        <v>0</v>
      </c>
      <c r="AT256" s="29">
        <f>SUM(ENERO:DICIEMBRE!AT256)</f>
        <v>0</v>
      </c>
      <c r="AU256" s="29">
        <f>SUM(ENERO:DICIEMBRE!AU256)</f>
        <v>0</v>
      </c>
      <c r="AV256" s="29">
        <f>SUM(ENERO:DICIEMBRE!AV256)</f>
        <v>0</v>
      </c>
      <c r="AW256" s="29">
        <f>SUM(ENERO:DICIEMBRE!AW256)</f>
        <v>0</v>
      </c>
      <c r="AX256" s="29">
        <f>SUM(ENERO:DICIEMBRE!AX256)</f>
        <v>0</v>
      </c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339" t="s">
        <v>217</v>
      </c>
      <c r="C257" s="340">
        <f t="shared" si="152"/>
        <v>0</v>
      </c>
      <c r="D257" s="341">
        <f t="shared" si="154"/>
        <v>0</v>
      </c>
      <c r="E257" s="339">
        <f t="shared" si="154"/>
        <v>0</v>
      </c>
      <c r="F257" s="29">
        <f>SUM(ENERO:DICIEMBRE!F257)</f>
        <v>0</v>
      </c>
      <c r="G257" s="29">
        <f>SUM(ENERO:DICIEMBRE!G257)</f>
        <v>0</v>
      </c>
      <c r="H257" s="29">
        <f>SUM(ENERO:DICIEMBRE!H257)</f>
        <v>0</v>
      </c>
      <c r="I257" s="29">
        <f>SUM(ENERO:DICIEMBRE!I257)</f>
        <v>0</v>
      </c>
      <c r="J257" s="29">
        <f>SUM(ENERO:DICIEMBRE!J257)</f>
        <v>0</v>
      </c>
      <c r="K257" s="29">
        <f>SUM(ENERO:DICIEMBRE!K257)</f>
        <v>0</v>
      </c>
      <c r="L257" s="29">
        <f>SUM(ENERO:DICIEMBRE!L257)</f>
        <v>0</v>
      </c>
      <c r="M257" s="29">
        <f>SUM(ENERO:DICIEMBRE!M257)</f>
        <v>0</v>
      </c>
      <c r="N257" s="29">
        <f>SUM(ENERO:DICIEMBRE!N257)</f>
        <v>0</v>
      </c>
      <c r="O257" s="29">
        <f>SUM(ENERO:DICIEMBRE!O257)</f>
        <v>0</v>
      </c>
      <c r="P257" s="29">
        <f>SUM(ENERO:DICIEMBRE!P257)</f>
        <v>0</v>
      </c>
      <c r="Q257" s="29">
        <f>SUM(ENERO:DICIEMBRE!Q257)</f>
        <v>0</v>
      </c>
      <c r="R257" s="29">
        <f>SUM(ENERO:DICIEMBRE!R257)</f>
        <v>0</v>
      </c>
      <c r="S257" s="29">
        <f>SUM(ENERO:DICIEMBRE!S257)</f>
        <v>0</v>
      </c>
      <c r="T257" s="29">
        <f>SUM(ENERO:DICIEMBRE!T257)</f>
        <v>0</v>
      </c>
      <c r="U257" s="29">
        <f>SUM(ENERO:DICIEMBRE!U257)</f>
        <v>0</v>
      </c>
      <c r="V257" s="29">
        <f>SUM(ENERO:DICIEMBRE!V257)</f>
        <v>0</v>
      </c>
      <c r="W257" s="29">
        <f>SUM(ENERO:DICIEMBRE!W257)</f>
        <v>0</v>
      </c>
      <c r="X257" s="29">
        <f>SUM(ENERO:DICIEMBRE!X257)</f>
        <v>0</v>
      </c>
      <c r="Y257" s="29">
        <f>SUM(ENERO:DICIEMBRE!Y257)</f>
        <v>0</v>
      </c>
      <c r="Z257" s="29">
        <f>SUM(ENERO:DICIEMBRE!Z257)</f>
        <v>0</v>
      </c>
      <c r="AA257" s="29">
        <f>SUM(ENERO:DICIEMBRE!AA257)</f>
        <v>0</v>
      </c>
      <c r="AB257" s="29">
        <f>SUM(ENERO:DICIEMBRE!AB257)</f>
        <v>0</v>
      </c>
      <c r="AC257" s="29">
        <f>SUM(ENERO:DICIEMBRE!AC257)</f>
        <v>0</v>
      </c>
      <c r="AD257" s="29">
        <f>SUM(ENERO:DICIEMBRE!AD257)</f>
        <v>0</v>
      </c>
      <c r="AE257" s="29">
        <f>SUM(ENERO:DICIEMBRE!AE257)</f>
        <v>0</v>
      </c>
      <c r="AF257" s="29">
        <f>SUM(ENERO:DICIEMBRE!AF257)</f>
        <v>0</v>
      </c>
      <c r="AG257" s="29">
        <f>SUM(ENERO:DICIEMBRE!AG257)</f>
        <v>0</v>
      </c>
      <c r="AH257" s="29">
        <f>SUM(ENERO:DICIEMBRE!AH257)</f>
        <v>0</v>
      </c>
      <c r="AI257" s="29">
        <f>SUM(ENERO:DICIEMBRE!AI257)</f>
        <v>0</v>
      </c>
      <c r="AJ257" s="29">
        <f>SUM(ENERO:DICIEMBRE!AJ257)</f>
        <v>0</v>
      </c>
      <c r="AK257" s="29">
        <f>SUM(ENERO:DICIEMBRE!AK257)</f>
        <v>0</v>
      </c>
      <c r="AL257" s="29">
        <f>SUM(ENERO:DICIEMBRE!AL257)</f>
        <v>0</v>
      </c>
      <c r="AM257" s="29">
        <f>SUM(ENERO:DICIEMBRE!AM257)</f>
        <v>0</v>
      </c>
      <c r="AN257" s="29">
        <f>SUM(ENERO:DICIEMBRE!AN257)</f>
        <v>0</v>
      </c>
      <c r="AO257" s="29">
        <f>SUM(ENERO:DICIEMBRE!AO257)</f>
        <v>0</v>
      </c>
      <c r="AP257" s="29">
        <f>SUM(ENERO:DICIEMBRE!AP257)</f>
        <v>0</v>
      </c>
      <c r="AQ257" s="29">
        <f>SUM(ENERO:DICIEMBRE!AQ257)</f>
        <v>0</v>
      </c>
      <c r="AR257" s="29">
        <f>SUM(ENERO:DICIEMBRE!AR257)</f>
        <v>0</v>
      </c>
      <c r="AS257" s="29">
        <f>SUM(ENERO:DICIEMBRE!AS257)</f>
        <v>0</v>
      </c>
      <c r="AT257" s="29">
        <f>SUM(ENERO:DICIEMBRE!AT257)</f>
        <v>0</v>
      </c>
      <c r="AU257" s="29">
        <f>SUM(ENERO:DICIEMBRE!AU257)</f>
        <v>0</v>
      </c>
      <c r="AV257" s="29">
        <f>SUM(ENERO:DICIEMBRE!AV257)</f>
        <v>0</v>
      </c>
      <c r="AW257" s="29">
        <f>SUM(ENERO:DICIEMBRE!AW257)</f>
        <v>0</v>
      </c>
      <c r="AX257" s="29">
        <f>SUM(ENERO:DICIEMBRE!AX257)</f>
        <v>0</v>
      </c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2861"/>
      <c r="B258" s="318" t="s">
        <v>218</v>
      </c>
      <c r="C258" s="355">
        <f t="shared" si="152"/>
        <v>20</v>
      </c>
      <c r="D258" s="356">
        <f t="shared" si="154"/>
        <v>10</v>
      </c>
      <c r="E258" s="318">
        <f t="shared" si="154"/>
        <v>10</v>
      </c>
      <c r="F258" s="29">
        <f>SUM(ENERO:DICIEMBRE!F258)</f>
        <v>0</v>
      </c>
      <c r="G258" s="29">
        <f>SUM(ENERO:DICIEMBRE!G258)</f>
        <v>0</v>
      </c>
      <c r="H258" s="29">
        <f>SUM(ENERO:DICIEMBRE!H258)</f>
        <v>2</v>
      </c>
      <c r="I258" s="29">
        <f>SUM(ENERO:DICIEMBRE!I258)</f>
        <v>1</v>
      </c>
      <c r="J258" s="29">
        <f>SUM(ENERO:DICIEMBRE!J258)</f>
        <v>4</v>
      </c>
      <c r="K258" s="29">
        <f>SUM(ENERO:DICIEMBRE!K258)</f>
        <v>4</v>
      </c>
      <c r="L258" s="29">
        <f>SUM(ENERO:DICIEMBRE!L258)</f>
        <v>4</v>
      </c>
      <c r="M258" s="29">
        <f>SUM(ENERO:DICIEMBRE!M258)</f>
        <v>5</v>
      </c>
      <c r="N258" s="29">
        <f>SUM(ENERO:DICIEMBRE!N258)</f>
        <v>0</v>
      </c>
      <c r="O258" s="29">
        <f>SUM(ENERO:DICIEMBRE!O258)</f>
        <v>0</v>
      </c>
      <c r="P258" s="29">
        <f>SUM(ENERO:DICIEMBRE!P258)</f>
        <v>0</v>
      </c>
      <c r="Q258" s="29">
        <f>SUM(ENERO:DICIEMBRE!Q258)</f>
        <v>0</v>
      </c>
      <c r="R258" s="29">
        <f>SUM(ENERO:DICIEMBRE!R258)</f>
        <v>0</v>
      </c>
      <c r="S258" s="29">
        <f>SUM(ENERO:DICIEMBRE!S258)</f>
        <v>0</v>
      </c>
      <c r="T258" s="29">
        <f>SUM(ENERO:DICIEMBRE!T258)</f>
        <v>0</v>
      </c>
      <c r="U258" s="29">
        <f>SUM(ENERO:DICIEMBRE!U258)</f>
        <v>0</v>
      </c>
      <c r="V258" s="29">
        <f>SUM(ENERO:DICIEMBRE!V258)</f>
        <v>0</v>
      </c>
      <c r="W258" s="29">
        <f>SUM(ENERO:DICIEMBRE!W258)</f>
        <v>0</v>
      </c>
      <c r="X258" s="29">
        <f>SUM(ENERO:DICIEMBRE!X258)</f>
        <v>0</v>
      </c>
      <c r="Y258" s="29">
        <f>SUM(ENERO:DICIEMBRE!Y258)</f>
        <v>0</v>
      </c>
      <c r="Z258" s="29">
        <f>SUM(ENERO:DICIEMBRE!Z258)</f>
        <v>0</v>
      </c>
      <c r="AA258" s="29">
        <f>SUM(ENERO:DICIEMBRE!AA258)</f>
        <v>0</v>
      </c>
      <c r="AB258" s="29">
        <f>SUM(ENERO:DICIEMBRE!AB258)</f>
        <v>0</v>
      </c>
      <c r="AC258" s="29">
        <f>SUM(ENERO:DICIEMBRE!AC258)</f>
        <v>0</v>
      </c>
      <c r="AD258" s="29">
        <f>SUM(ENERO:DICIEMBRE!AD258)</f>
        <v>0</v>
      </c>
      <c r="AE258" s="29">
        <f>SUM(ENERO:DICIEMBRE!AE258)</f>
        <v>0</v>
      </c>
      <c r="AF258" s="29">
        <f>SUM(ENERO:DICIEMBRE!AF258)</f>
        <v>0</v>
      </c>
      <c r="AG258" s="29">
        <f>SUM(ENERO:DICIEMBRE!AG258)</f>
        <v>0</v>
      </c>
      <c r="AH258" s="29">
        <f>SUM(ENERO:DICIEMBRE!AH258)</f>
        <v>0</v>
      </c>
      <c r="AI258" s="29">
        <f>SUM(ENERO:DICIEMBRE!AI258)</f>
        <v>0</v>
      </c>
      <c r="AJ258" s="29">
        <f>SUM(ENERO:DICIEMBRE!AJ258)</f>
        <v>0</v>
      </c>
      <c r="AK258" s="29">
        <f>SUM(ENERO:DICIEMBRE!AK258)</f>
        <v>0</v>
      </c>
      <c r="AL258" s="29">
        <f>SUM(ENERO:DICIEMBRE!AL258)</f>
        <v>0</v>
      </c>
      <c r="AM258" s="29">
        <f>SUM(ENERO:DICIEMBRE!AM258)</f>
        <v>0</v>
      </c>
      <c r="AN258" s="29">
        <f>SUM(ENERO:DICIEMBRE!AN258)</f>
        <v>1</v>
      </c>
      <c r="AO258" s="29">
        <f>SUM(ENERO:DICIEMBRE!AO258)</f>
        <v>0</v>
      </c>
      <c r="AP258" s="29">
        <f>SUM(ENERO:DICIEMBRE!AP258)</f>
        <v>13</v>
      </c>
      <c r="AQ258" s="29">
        <f>SUM(ENERO:DICIEMBRE!AQ258)</f>
        <v>0</v>
      </c>
      <c r="AR258" s="29">
        <f>SUM(ENERO:DICIEMBRE!AR258)</f>
        <v>0</v>
      </c>
      <c r="AS258" s="29">
        <f>SUM(ENERO:DICIEMBRE!AS258)</f>
        <v>0</v>
      </c>
      <c r="AT258" s="29">
        <f>SUM(ENERO:DICIEMBRE!AT258)</f>
        <v>0</v>
      </c>
      <c r="AU258" s="29">
        <f>SUM(ENERO:DICIEMBRE!AU258)</f>
        <v>0</v>
      </c>
      <c r="AV258" s="29">
        <f>SUM(ENERO:DICIEMBRE!AV258)</f>
        <v>10</v>
      </c>
      <c r="AW258" s="29">
        <f>SUM(ENERO:DICIEMBRE!AW258)</f>
        <v>1</v>
      </c>
      <c r="AX258" s="29">
        <f>SUM(ENERO:DICIEMBRE!AX258)</f>
        <v>0</v>
      </c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x14ac:dyDescent="0.25">
      <c r="A259" s="2949" t="s">
        <v>251</v>
      </c>
      <c r="B259" s="363" t="s">
        <v>220</v>
      </c>
      <c r="C259" s="335">
        <f t="shared" si="152"/>
        <v>16</v>
      </c>
      <c r="D259" s="336">
        <f t="shared" ref="D259:E277" si="155">SUM(F259+H259+J259+L259+N259+P259+R259+T259+V259+X259+Z259+AB259+AD259+AF259+AH259+AJ259+AL259)</f>
        <v>2</v>
      </c>
      <c r="E259" s="334">
        <f>SUM(G259+I259+K259+M259+O259+Q259+S259+U259+W259+Y259+AA259+AC259+AE259+AG259+AI259+AK259+AM259)</f>
        <v>14</v>
      </c>
      <c r="F259" s="29">
        <f>SUM(ENERO:DICIEMBRE!F259)</f>
        <v>0</v>
      </c>
      <c r="G259" s="29">
        <f>SUM(ENERO:DICIEMBRE!G259)</f>
        <v>0</v>
      </c>
      <c r="H259" s="29">
        <f>SUM(ENERO:DICIEMBRE!H259)</f>
        <v>0</v>
      </c>
      <c r="I259" s="29">
        <f>SUM(ENERO:DICIEMBRE!I259)</f>
        <v>0</v>
      </c>
      <c r="J259" s="29">
        <f>SUM(ENERO:DICIEMBRE!J259)</f>
        <v>2</v>
      </c>
      <c r="K259" s="29">
        <f>SUM(ENERO:DICIEMBRE!K259)</f>
        <v>1</v>
      </c>
      <c r="L259" s="29">
        <f>SUM(ENERO:DICIEMBRE!L259)</f>
        <v>0</v>
      </c>
      <c r="M259" s="29">
        <f>SUM(ENERO:DICIEMBRE!M259)</f>
        <v>11</v>
      </c>
      <c r="N259" s="29">
        <f>SUM(ENERO:DICIEMBRE!N259)</f>
        <v>0</v>
      </c>
      <c r="O259" s="29">
        <f>SUM(ENERO:DICIEMBRE!O259)</f>
        <v>0</v>
      </c>
      <c r="P259" s="29">
        <f>SUM(ENERO:DICIEMBRE!P259)</f>
        <v>0</v>
      </c>
      <c r="Q259" s="29">
        <f>SUM(ENERO:DICIEMBRE!Q259)</f>
        <v>0</v>
      </c>
      <c r="R259" s="29">
        <f>SUM(ENERO:DICIEMBRE!R259)</f>
        <v>0</v>
      </c>
      <c r="S259" s="29">
        <f>SUM(ENERO:DICIEMBRE!S259)</f>
        <v>0</v>
      </c>
      <c r="T259" s="29">
        <f>SUM(ENERO:DICIEMBRE!T259)</f>
        <v>0</v>
      </c>
      <c r="U259" s="29">
        <f>SUM(ENERO:DICIEMBRE!U259)</f>
        <v>0</v>
      </c>
      <c r="V259" s="29">
        <f>SUM(ENERO:DICIEMBRE!V259)</f>
        <v>0</v>
      </c>
      <c r="W259" s="29">
        <f>SUM(ENERO:DICIEMBRE!W259)</f>
        <v>0</v>
      </c>
      <c r="X259" s="29">
        <f>SUM(ENERO:DICIEMBRE!X259)</f>
        <v>0</v>
      </c>
      <c r="Y259" s="29">
        <f>SUM(ENERO:DICIEMBRE!Y259)</f>
        <v>0</v>
      </c>
      <c r="Z259" s="29">
        <f>SUM(ENERO:DICIEMBRE!Z259)</f>
        <v>0</v>
      </c>
      <c r="AA259" s="29">
        <f>SUM(ENERO:DICIEMBRE!AA259)</f>
        <v>1</v>
      </c>
      <c r="AB259" s="29">
        <f>SUM(ENERO:DICIEMBRE!AB259)</f>
        <v>0</v>
      </c>
      <c r="AC259" s="29">
        <f>SUM(ENERO:DICIEMBRE!AC259)</f>
        <v>1</v>
      </c>
      <c r="AD259" s="29">
        <f>SUM(ENERO:DICIEMBRE!AD259)</f>
        <v>0</v>
      </c>
      <c r="AE259" s="29">
        <f>SUM(ENERO:DICIEMBRE!AE259)</f>
        <v>0</v>
      </c>
      <c r="AF259" s="29">
        <f>SUM(ENERO:DICIEMBRE!AF259)</f>
        <v>0</v>
      </c>
      <c r="AG259" s="29">
        <f>SUM(ENERO:DICIEMBRE!AG259)</f>
        <v>0</v>
      </c>
      <c r="AH259" s="29">
        <f>SUM(ENERO:DICIEMBRE!AH259)</f>
        <v>0</v>
      </c>
      <c r="AI259" s="29">
        <f>SUM(ENERO:DICIEMBRE!AI259)</f>
        <v>0</v>
      </c>
      <c r="AJ259" s="29">
        <f>SUM(ENERO:DICIEMBRE!AJ259)</f>
        <v>0</v>
      </c>
      <c r="AK259" s="29">
        <f>SUM(ENERO:DICIEMBRE!AK259)</f>
        <v>0</v>
      </c>
      <c r="AL259" s="29">
        <f>SUM(ENERO:DICIEMBRE!AL259)</f>
        <v>0</v>
      </c>
      <c r="AM259" s="29">
        <f>SUM(ENERO:DICIEMBRE!AM259)</f>
        <v>0</v>
      </c>
      <c r="AN259" s="29">
        <f>SUM(ENERO:DICIEMBRE!AN259)</f>
        <v>0</v>
      </c>
      <c r="AO259" s="29">
        <f>SUM(ENERO:DICIEMBRE!AO259)</f>
        <v>0</v>
      </c>
      <c r="AP259" s="29">
        <f>SUM(ENERO:DICIEMBRE!AP259)</f>
        <v>7</v>
      </c>
      <c r="AQ259" s="29">
        <f>SUM(ENERO:DICIEMBRE!AQ259)</f>
        <v>0</v>
      </c>
      <c r="AR259" s="29">
        <f>SUM(ENERO:DICIEMBRE!AR259)</f>
        <v>0</v>
      </c>
      <c r="AS259" s="29">
        <f>SUM(ENERO:DICIEMBRE!AS259)</f>
        <v>0</v>
      </c>
      <c r="AT259" s="29">
        <f>SUM(ENERO:DICIEMBRE!AT259)</f>
        <v>2</v>
      </c>
      <c r="AU259" s="29">
        <f>SUM(ENERO:DICIEMBRE!AU259)</f>
        <v>0</v>
      </c>
      <c r="AV259" s="29">
        <f>SUM(ENERO:DICIEMBRE!AV259)</f>
        <v>7</v>
      </c>
      <c r="AW259" s="29">
        <f>SUM(ENERO:DICIEMBRE!AW259)</f>
        <v>0</v>
      </c>
      <c r="AX259" s="29">
        <f>SUM(ENERO:DICIEMBRE!AX259)</f>
        <v>1</v>
      </c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365" t="s">
        <v>221</v>
      </c>
      <c r="C260" s="340">
        <f t="shared" si="152"/>
        <v>0</v>
      </c>
      <c r="D260" s="341">
        <f t="shared" si="155"/>
        <v>0</v>
      </c>
      <c r="E260" s="339">
        <f t="shared" si="155"/>
        <v>0</v>
      </c>
      <c r="F260" s="29">
        <f>SUM(ENERO:DICIEMBRE!F260)</f>
        <v>0</v>
      </c>
      <c r="G260" s="29">
        <f>SUM(ENERO:DICIEMBRE!G260)</f>
        <v>0</v>
      </c>
      <c r="H260" s="29">
        <f>SUM(ENERO:DICIEMBRE!H260)</f>
        <v>0</v>
      </c>
      <c r="I260" s="29">
        <f>SUM(ENERO:DICIEMBRE!I260)</f>
        <v>0</v>
      </c>
      <c r="J260" s="29">
        <f>SUM(ENERO:DICIEMBRE!J260)</f>
        <v>0</v>
      </c>
      <c r="K260" s="29">
        <f>SUM(ENERO:DICIEMBRE!K260)</f>
        <v>0</v>
      </c>
      <c r="L260" s="29">
        <f>SUM(ENERO:DICIEMBRE!L260)</f>
        <v>0</v>
      </c>
      <c r="M260" s="29">
        <f>SUM(ENERO:DICIEMBRE!M260)</f>
        <v>0</v>
      </c>
      <c r="N260" s="29">
        <f>SUM(ENERO:DICIEMBRE!N260)</f>
        <v>0</v>
      </c>
      <c r="O260" s="29">
        <f>SUM(ENERO:DICIEMBRE!O260)</f>
        <v>0</v>
      </c>
      <c r="P260" s="29">
        <f>SUM(ENERO:DICIEMBRE!P260)</f>
        <v>0</v>
      </c>
      <c r="Q260" s="29">
        <f>SUM(ENERO:DICIEMBRE!Q260)</f>
        <v>0</v>
      </c>
      <c r="R260" s="29">
        <f>SUM(ENERO:DICIEMBRE!R260)</f>
        <v>0</v>
      </c>
      <c r="S260" s="29">
        <f>SUM(ENERO:DICIEMBRE!S260)</f>
        <v>0</v>
      </c>
      <c r="T260" s="29">
        <f>SUM(ENERO:DICIEMBRE!T260)</f>
        <v>0</v>
      </c>
      <c r="U260" s="29">
        <f>SUM(ENERO:DICIEMBRE!U260)</f>
        <v>0</v>
      </c>
      <c r="V260" s="29">
        <f>SUM(ENERO:DICIEMBRE!V260)</f>
        <v>0</v>
      </c>
      <c r="W260" s="29">
        <f>SUM(ENERO:DICIEMBRE!W260)</f>
        <v>0</v>
      </c>
      <c r="X260" s="29">
        <f>SUM(ENERO:DICIEMBRE!X260)</f>
        <v>0</v>
      </c>
      <c r="Y260" s="29">
        <f>SUM(ENERO:DICIEMBRE!Y260)</f>
        <v>0</v>
      </c>
      <c r="Z260" s="29">
        <f>SUM(ENERO:DICIEMBRE!Z260)</f>
        <v>0</v>
      </c>
      <c r="AA260" s="29">
        <f>SUM(ENERO:DICIEMBRE!AA260)</f>
        <v>0</v>
      </c>
      <c r="AB260" s="29">
        <f>SUM(ENERO:DICIEMBRE!AB260)</f>
        <v>0</v>
      </c>
      <c r="AC260" s="29">
        <f>SUM(ENERO:DICIEMBRE!AC260)</f>
        <v>0</v>
      </c>
      <c r="AD260" s="29">
        <f>SUM(ENERO:DICIEMBRE!AD260)</f>
        <v>0</v>
      </c>
      <c r="AE260" s="29">
        <f>SUM(ENERO:DICIEMBRE!AE260)</f>
        <v>0</v>
      </c>
      <c r="AF260" s="29">
        <f>SUM(ENERO:DICIEMBRE!AF260)</f>
        <v>0</v>
      </c>
      <c r="AG260" s="29">
        <f>SUM(ENERO:DICIEMBRE!AG260)</f>
        <v>0</v>
      </c>
      <c r="AH260" s="29">
        <f>SUM(ENERO:DICIEMBRE!AH260)</f>
        <v>0</v>
      </c>
      <c r="AI260" s="29">
        <f>SUM(ENERO:DICIEMBRE!AI260)</f>
        <v>0</v>
      </c>
      <c r="AJ260" s="29">
        <f>SUM(ENERO:DICIEMBRE!AJ260)</f>
        <v>0</v>
      </c>
      <c r="AK260" s="29">
        <f>SUM(ENERO:DICIEMBRE!AK260)</f>
        <v>0</v>
      </c>
      <c r="AL260" s="29">
        <f>SUM(ENERO:DICIEMBRE!AL260)</f>
        <v>0</v>
      </c>
      <c r="AM260" s="29">
        <f>SUM(ENERO:DICIEMBRE!AM260)</f>
        <v>0</v>
      </c>
      <c r="AN260" s="29">
        <f>SUM(ENERO:DICIEMBRE!AN260)</f>
        <v>0</v>
      </c>
      <c r="AO260" s="29">
        <f>SUM(ENERO:DICIEMBRE!AO260)</f>
        <v>0</v>
      </c>
      <c r="AP260" s="29">
        <f>SUM(ENERO:DICIEMBRE!AP260)</f>
        <v>0</v>
      </c>
      <c r="AQ260" s="29">
        <f>SUM(ENERO:DICIEMBRE!AQ260)</f>
        <v>0</v>
      </c>
      <c r="AR260" s="29">
        <f>SUM(ENERO:DICIEMBRE!AR260)</f>
        <v>0</v>
      </c>
      <c r="AS260" s="29">
        <f>SUM(ENERO:DICIEMBRE!AS260)</f>
        <v>0</v>
      </c>
      <c r="AT260" s="29">
        <f>SUM(ENERO:DICIEMBRE!AT260)</f>
        <v>0</v>
      </c>
      <c r="AU260" s="29">
        <f>SUM(ENERO:DICIEMBRE!AU260)</f>
        <v>0</v>
      </c>
      <c r="AV260" s="29">
        <f>SUM(ENERO:DICIEMBRE!AV260)</f>
        <v>0</v>
      </c>
      <c r="AW260" s="29">
        <f>SUM(ENERO:DICIEMBRE!AW260)</f>
        <v>0</v>
      </c>
      <c r="AX260" s="29">
        <f>SUM(ENERO:DICIEMBRE!AX260)</f>
        <v>0</v>
      </c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339">
        <f t="shared" si="155"/>
        <v>0</v>
      </c>
      <c r="F261" s="29">
        <f>SUM(ENERO:DICIEMBRE!F261)</f>
        <v>0</v>
      </c>
      <c r="G261" s="29">
        <f>SUM(ENERO:DICIEMBRE!G261)</f>
        <v>0</v>
      </c>
      <c r="H261" s="29">
        <f>SUM(ENERO:DICIEMBRE!H261)</f>
        <v>0</v>
      </c>
      <c r="I261" s="29">
        <f>SUM(ENERO:DICIEMBRE!I261)</f>
        <v>0</v>
      </c>
      <c r="J261" s="29">
        <f>SUM(ENERO:DICIEMBRE!J261)</f>
        <v>0</v>
      </c>
      <c r="K261" s="29">
        <f>SUM(ENERO:DICIEMBRE!K261)</f>
        <v>0</v>
      </c>
      <c r="L261" s="29">
        <f>SUM(ENERO:DICIEMBRE!L261)</f>
        <v>0</v>
      </c>
      <c r="M261" s="29">
        <f>SUM(ENERO:DICIEMBRE!M261)</f>
        <v>0</v>
      </c>
      <c r="N261" s="29">
        <f>SUM(ENERO:DICIEMBRE!N261)</f>
        <v>0</v>
      </c>
      <c r="O261" s="29">
        <f>SUM(ENERO:DICIEMBRE!O261)</f>
        <v>0</v>
      </c>
      <c r="P261" s="29">
        <f>SUM(ENERO:DICIEMBRE!P261)</f>
        <v>0</v>
      </c>
      <c r="Q261" s="29">
        <f>SUM(ENERO:DICIEMBRE!Q261)</f>
        <v>0</v>
      </c>
      <c r="R261" s="29">
        <f>SUM(ENERO:DICIEMBRE!R261)</f>
        <v>0</v>
      </c>
      <c r="S261" s="29">
        <f>SUM(ENERO:DICIEMBRE!S261)</f>
        <v>0</v>
      </c>
      <c r="T261" s="29">
        <f>SUM(ENERO:DICIEMBRE!T261)</f>
        <v>0</v>
      </c>
      <c r="U261" s="29">
        <f>SUM(ENERO:DICIEMBRE!U261)</f>
        <v>0</v>
      </c>
      <c r="V261" s="29">
        <f>SUM(ENERO:DICIEMBRE!V261)</f>
        <v>0</v>
      </c>
      <c r="W261" s="29">
        <f>SUM(ENERO:DICIEMBRE!W261)</f>
        <v>0</v>
      </c>
      <c r="X261" s="29">
        <f>SUM(ENERO:DICIEMBRE!X261)</f>
        <v>0</v>
      </c>
      <c r="Y261" s="29">
        <f>SUM(ENERO:DICIEMBRE!Y261)</f>
        <v>0</v>
      </c>
      <c r="Z261" s="29">
        <f>SUM(ENERO:DICIEMBRE!Z261)</f>
        <v>0</v>
      </c>
      <c r="AA261" s="29">
        <f>SUM(ENERO:DICIEMBRE!AA261)</f>
        <v>0</v>
      </c>
      <c r="AB261" s="29">
        <f>SUM(ENERO:DICIEMBRE!AB261)</f>
        <v>0</v>
      </c>
      <c r="AC261" s="29">
        <f>SUM(ENERO:DICIEMBRE!AC261)</f>
        <v>0</v>
      </c>
      <c r="AD261" s="29">
        <f>SUM(ENERO:DICIEMBRE!AD261)</f>
        <v>0</v>
      </c>
      <c r="AE261" s="29">
        <f>SUM(ENERO:DICIEMBRE!AE261)</f>
        <v>0</v>
      </c>
      <c r="AF261" s="29">
        <f>SUM(ENERO:DICIEMBRE!AF261)</f>
        <v>0</v>
      </c>
      <c r="AG261" s="29">
        <f>SUM(ENERO:DICIEMBRE!AG261)</f>
        <v>0</v>
      </c>
      <c r="AH261" s="29">
        <f>SUM(ENERO:DICIEMBRE!AH261)</f>
        <v>0</v>
      </c>
      <c r="AI261" s="29">
        <f>SUM(ENERO:DICIEMBRE!AI261)</f>
        <v>0</v>
      </c>
      <c r="AJ261" s="29">
        <f>SUM(ENERO:DICIEMBRE!AJ261)</f>
        <v>0</v>
      </c>
      <c r="AK261" s="29">
        <f>SUM(ENERO:DICIEMBRE!AK261)</f>
        <v>0</v>
      </c>
      <c r="AL261" s="29">
        <f>SUM(ENERO:DICIEMBRE!AL261)</f>
        <v>0</v>
      </c>
      <c r="AM261" s="29">
        <f>SUM(ENERO:DICIEMBRE!AM261)</f>
        <v>0</v>
      </c>
      <c r="AN261" s="29">
        <f>SUM(ENERO:DICIEMBRE!AN261)</f>
        <v>0</v>
      </c>
      <c r="AO261" s="29">
        <f>SUM(ENERO:DICIEMBRE!AO261)</f>
        <v>0</v>
      </c>
      <c r="AP261" s="29">
        <f>SUM(ENERO:DICIEMBRE!AP261)</f>
        <v>0</v>
      </c>
      <c r="AQ261" s="29">
        <f>SUM(ENERO:DICIEMBRE!AQ261)</f>
        <v>0</v>
      </c>
      <c r="AR261" s="29">
        <f>SUM(ENERO:DICIEMBRE!AR261)</f>
        <v>0</v>
      </c>
      <c r="AS261" s="29">
        <f>SUM(ENERO:DICIEMBRE!AS261)</f>
        <v>0</v>
      </c>
      <c r="AT261" s="29">
        <f>SUM(ENERO:DICIEMBRE!AT261)</f>
        <v>0</v>
      </c>
      <c r="AU261" s="29">
        <f>SUM(ENERO:DICIEMBRE!AU261)</f>
        <v>0</v>
      </c>
      <c r="AV261" s="29">
        <f>SUM(ENERO:DICIEMBRE!AV261)</f>
        <v>0</v>
      </c>
      <c r="AW261" s="29">
        <f>SUM(ENERO:DICIEMBRE!AW261)</f>
        <v>0</v>
      </c>
      <c r="AX261" s="29">
        <f>SUM(ENERO:DICIEMBRE!AX261)</f>
        <v>0</v>
      </c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13</v>
      </c>
      <c r="D262" s="336">
        <f t="shared" si="155"/>
        <v>3</v>
      </c>
      <c r="E262" s="334">
        <f t="shared" si="155"/>
        <v>10</v>
      </c>
      <c r="F262" s="29">
        <f>SUM(ENERO:DICIEMBRE!F262)</f>
        <v>0</v>
      </c>
      <c r="G262" s="29">
        <f>SUM(ENERO:DICIEMBRE!G262)</f>
        <v>0</v>
      </c>
      <c r="H262" s="29">
        <f>SUM(ENERO:DICIEMBRE!H262)</f>
        <v>0</v>
      </c>
      <c r="I262" s="29">
        <f>SUM(ENERO:DICIEMBRE!I262)</f>
        <v>0</v>
      </c>
      <c r="J262" s="29">
        <f>SUM(ENERO:DICIEMBRE!J262)</f>
        <v>0</v>
      </c>
      <c r="K262" s="29">
        <f>SUM(ENERO:DICIEMBRE!K262)</f>
        <v>3</v>
      </c>
      <c r="L262" s="29">
        <f>SUM(ENERO:DICIEMBRE!L262)</f>
        <v>1</v>
      </c>
      <c r="M262" s="29">
        <f>SUM(ENERO:DICIEMBRE!M262)</f>
        <v>4</v>
      </c>
      <c r="N262" s="29">
        <f>SUM(ENERO:DICIEMBRE!N262)</f>
        <v>0</v>
      </c>
      <c r="O262" s="29">
        <f>SUM(ENERO:DICIEMBRE!O262)</f>
        <v>0</v>
      </c>
      <c r="P262" s="29">
        <f>SUM(ENERO:DICIEMBRE!P262)</f>
        <v>0</v>
      </c>
      <c r="Q262" s="29">
        <f>SUM(ENERO:DICIEMBRE!Q262)</f>
        <v>1</v>
      </c>
      <c r="R262" s="29">
        <f>SUM(ENERO:DICIEMBRE!R262)</f>
        <v>0</v>
      </c>
      <c r="S262" s="29">
        <f>SUM(ENERO:DICIEMBRE!S262)</f>
        <v>0</v>
      </c>
      <c r="T262" s="29">
        <f>SUM(ENERO:DICIEMBRE!T262)</f>
        <v>0</v>
      </c>
      <c r="U262" s="29">
        <f>SUM(ENERO:DICIEMBRE!U262)</f>
        <v>0</v>
      </c>
      <c r="V262" s="29">
        <f>SUM(ENERO:DICIEMBRE!V262)</f>
        <v>0</v>
      </c>
      <c r="W262" s="29">
        <f>SUM(ENERO:DICIEMBRE!W262)</f>
        <v>0</v>
      </c>
      <c r="X262" s="29">
        <f>SUM(ENERO:DICIEMBRE!X262)</f>
        <v>1</v>
      </c>
      <c r="Y262" s="29">
        <f>SUM(ENERO:DICIEMBRE!Y262)</f>
        <v>0</v>
      </c>
      <c r="Z262" s="29">
        <f>SUM(ENERO:DICIEMBRE!Z262)</f>
        <v>0</v>
      </c>
      <c r="AA262" s="29">
        <f>SUM(ENERO:DICIEMBRE!AA262)</f>
        <v>0</v>
      </c>
      <c r="AB262" s="29">
        <f>SUM(ENERO:DICIEMBRE!AB262)</f>
        <v>0</v>
      </c>
      <c r="AC262" s="29">
        <f>SUM(ENERO:DICIEMBRE!AC262)</f>
        <v>0</v>
      </c>
      <c r="AD262" s="29">
        <f>SUM(ENERO:DICIEMBRE!AD262)</f>
        <v>1</v>
      </c>
      <c r="AE262" s="29">
        <f>SUM(ENERO:DICIEMBRE!AE262)</f>
        <v>1</v>
      </c>
      <c r="AF262" s="29">
        <f>SUM(ENERO:DICIEMBRE!AF262)</f>
        <v>0</v>
      </c>
      <c r="AG262" s="29">
        <f>SUM(ENERO:DICIEMBRE!AG262)</f>
        <v>0</v>
      </c>
      <c r="AH262" s="29">
        <f>SUM(ENERO:DICIEMBRE!AH262)</f>
        <v>0</v>
      </c>
      <c r="AI262" s="29">
        <f>SUM(ENERO:DICIEMBRE!AI262)</f>
        <v>0</v>
      </c>
      <c r="AJ262" s="29">
        <f>SUM(ENERO:DICIEMBRE!AJ262)</f>
        <v>0</v>
      </c>
      <c r="AK262" s="29">
        <f>SUM(ENERO:DICIEMBRE!AK262)</f>
        <v>0</v>
      </c>
      <c r="AL262" s="29">
        <f>SUM(ENERO:DICIEMBRE!AL262)</f>
        <v>0</v>
      </c>
      <c r="AM262" s="29">
        <f>SUM(ENERO:DICIEMBRE!AM262)</f>
        <v>1</v>
      </c>
      <c r="AN262" s="29">
        <f>SUM(ENERO:DICIEMBRE!AN262)</f>
        <v>1</v>
      </c>
      <c r="AO262" s="29">
        <f>SUM(ENERO:DICIEMBRE!AO262)</f>
        <v>0</v>
      </c>
      <c r="AP262" s="29">
        <f>SUM(ENERO:DICIEMBRE!AP262)</f>
        <v>5</v>
      </c>
      <c r="AQ262" s="29">
        <f>SUM(ENERO:DICIEMBRE!AQ262)</f>
        <v>0</v>
      </c>
      <c r="AR262" s="29">
        <f>SUM(ENERO:DICIEMBRE!AR262)</f>
        <v>0</v>
      </c>
      <c r="AS262" s="29">
        <f>SUM(ENERO:DICIEMBRE!AS262)</f>
        <v>0</v>
      </c>
      <c r="AT262" s="29">
        <f>SUM(ENERO:DICIEMBRE!AT262)</f>
        <v>0</v>
      </c>
      <c r="AU262" s="29">
        <f>SUM(ENERO:DICIEMBRE!AU262)</f>
        <v>0</v>
      </c>
      <c r="AV262" s="29">
        <f>SUM(ENERO:DICIEMBRE!AV262)</f>
        <v>3</v>
      </c>
      <c r="AW262" s="29">
        <f>SUM(ENERO:DICIEMBRE!AW262)</f>
        <v>0</v>
      </c>
      <c r="AX262" s="29">
        <f>SUM(ENERO:DICIEMBRE!AX262)</f>
        <v>0</v>
      </c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2951"/>
      <c r="B263" s="366" t="s">
        <v>224</v>
      </c>
      <c r="C263" s="325">
        <f t="shared" si="152"/>
        <v>5</v>
      </c>
      <c r="D263" s="326">
        <f t="shared" si="155"/>
        <v>0</v>
      </c>
      <c r="E263" s="308">
        <f t="shared" si="155"/>
        <v>5</v>
      </c>
      <c r="F263" s="29">
        <f>SUM(ENERO:DICIEMBRE!F263)</f>
        <v>0</v>
      </c>
      <c r="G263" s="29">
        <f>SUM(ENERO:DICIEMBRE!G263)</f>
        <v>0</v>
      </c>
      <c r="H263" s="29">
        <f>SUM(ENERO:DICIEMBRE!H263)</f>
        <v>0</v>
      </c>
      <c r="I263" s="29">
        <f>SUM(ENERO:DICIEMBRE!I263)</f>
        <v>0</v>
      </c>
      <c r="J263" s="29">
        <f>SUM(ENERO:DICIEMBRE!J263)</f>
        <v>0</v>
      </c>
      <c r="K263" s="29">
        <f>SUM(ENERO:DICIEMBRE!K263)</f>
        <v>1</v>
      </c>
      <c r="L263" s="29">
        <f>SUM(ENERO:DICIEMBRE!L263)</f>
        <v>0</v>
      </c>
      <c r="M263" s="29">
        <f>SUM(ENERO:DICIEMBRE!M263)</f>
        <v>2</v>
      </c>
      <c r="N263" s="29">
        <f>SUM(ENERO:DICIEMBRE!N263)</f>
        <v>0</v>
      </c>
      <c r="O263" s="29">
        <f>SUM(ENERO:DICIEMBRE!O263)</f>
        <v>0</v>
      </c>
      <c r="P263" s="29">
        <f>SUM(ENERO:DICIEMBRE!P263)</f>
        <v>0</v>
      </c>
      <c r="Q263" s="29">
        <f>SUM(ENERO:DICIEMBRE!Q263)</f>
        <v>0</v>
      </c>
      <c r="R263" s="29">
        <f>SUM(ENERO:DICIEMBRE!R263)</f>
        <v>0</v>
      </c>
      <c r="S263" s="29">
        <f>SUM(ENERO:DICIEMBRE!S263)</f>
        <v>0</v>
      </c>
      <c r="T263" s="29">
        <f>SUM(ENERO:DICIEMBRE!T263)</f>
        <v>0</v>
      </c>
      <c r="U263" s="29">
        <f>SUM(ENERO:DICIEMBRE!U263)</f>
        <v>0</v>
      </c>
      <c r="V263" s="29">
        <f>SUM(ENERO:DICIEMBRE!V263)</f>
        <v>0</v>
      </c>
      <c r="W263" s="29">
        <f>SUM(ENERO:DICIEMBRE!W263)</f>
        <v>0</v>
      </c>
      <c r="X263" s="29">
        <f>SUM(ENERO:DICIEMBRE!X263)</f>
        <v>0</v>
      </c>
      <c r="Y263" s="29">
        <f>SUM(ENERO:DICIEMBRE!Y263)</f>
        <v>0</v>
      </c>
      <c r="Z263" s="29">
        <f>SUM(ENERO:DICIEMBRE!Z263)</f>
        <v>0</v>
      </c>
      <c r="AA263" s="29">
        <f>SUM(ENERO:DICIEMBRE!AA263)</f>
        <v>0</v>
      </c>
      <c r="AB263" s="29">
        <f>SUM(ENERO:DICIEMBRE!AB263)</f>
        <v>0</v>
      </c>
      <c r="AC263" s="29">
        <f>SUM(ENERO:DICIEMBRE!AC263)</f>
        <v>0</v>
      </c>
      <c r="AD263" s="29">
        <f>SUM(ENERO:DICIEMBRE!AD263)</f>
        <v>0</v>
      </c>
      <c r="AE263" s="29">
        <f>SUM(ENERO:DICIEMBRE!AE263)</f>
        <v>1</v>
      </c>
      <c r="AF263" s="29">
        <f>SUM(ENERO:DICIEMBRE!AF263)</f>
        <v>0</v>
      </c>
      <c r="AG263" s="29">
        <f>SUM(ENERO:DICIEMBRE!AG263)</f>
        <v>0</v>
      </c>
      <c r="AH263" s="29">
        <f>SUM(ENERO:DICIEMBRE!AH263)</f>
        <v>0</v>
      </c>
      <c r="AI263" s="29">
        <f>SUM(ENERO:DICIEMBRE!AI263)</f>
        <v>1</v>
      </c>
      <c r="AJ263" s="29">
        <f>SUM(ENERO:DICIEMBRE!AJ263)</f>
        <v>0</v>
      </c>
      <c r="AK263" s="29">
        <f>SUM(ENERO:DICIEMBRE!AK263)</f>
        <v>0</v>
      </c>
      <c r="AL263" s="29">
        <f>SUM(ENERO:DICIEMBRE!AL263)</f>
        <v>0</v>
      </c>
      <c r="AM263" s="29">
        <f>SUM(ENERO:DICIEMBRE!AM263)</f>
        <v>0</v>
      </c>
      <c r="AN263" s="29">
        <f>SUM(ENERO:DICIEMBRE!AN263)</f>
        <v>0</v>
      </c>
      <c r="AO263" s="29">
        <f>SUM(ENERO:DICIEMBRE!AO263)</f>
        <v>1</v>
      </c>
      <c r="AP263" s="29">
        <f>SUM(ENERO:DICIEMBRE!AP263)</f>
        <v>1</v>
      </c>
      <c r="AQ263" s="29">
        <f>SUM(ENERO:DICIEMBRE!AQ263)</f>
        <v>0</v>
      </c>
      <c r="AR263" s="29">
        <f>SUM(ENERO:DICIEMBRE!AR263)</f>
        <v>0</v>
      </c>
      <c r="AS263" s="29">
        <f>SUM(ENERO:DICIEMBRE!AS263)</f>
        <v>0</v>
      </c>
      <c r="AT263" s="29">
        <f>SUM(ENERO:DICIEMBRE!AT263)</f>
        <v>0</v>
      </c>
      <c r="AU263" s="29">
        <f>SUM(ENERO:DICIEMBRE!AU263)</f>
        <v>0</v>
      </c>
      <c r="AV263" s="29">
        <f>SUM(ENERO:DICIEMBRE!AV263)</f>
        <v>0</v>
      </c>
      <c r="AW263" s="29">
        <f>SUM(ENERO:DICIEMBRE!AW263)</f>
        <v>0</v>
      </c>
      <c r="AX263" s="29">
        <f>SUM(ENERO:DICIEMBRE!AX263)</f>
        <v>0</v>
      </c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x14ac:dyDescent="0.25">
      <c r="A264" s="2859" t="s">
        <v>225</v>
      </c>
      <c r="B264" s="352" t="s">
        <v>226</v>
      </c>
      <c r="C264" s="314">
        <f t="shared" si="152"/>
        <v>0</v>
      </c>
      <c r="D264" s="315">
        <f t="shared" si="155"/>
        <v>0</v>
      </c>
      <c r="E264" s="313">
        <f t="shared" si="155"/>
        <v>0</v>
      </c>
      <c r="F264" s="29">
        <f>SUM(ENERO:DICIEMBRE!F264)</f>
        <v>0</v>
      </c>
      <c r="G264" s="29">
        <f>SUM(ENERO:DICIEMBRE!G264)</f>
        <v>0</v>
      </c>
      <c r="H264" s="29">
        <f>SUM(ENERO:DICIEMBRE!H264)</f>
        <v>0</v>
      </c>
      <c r="I264" s="29">
        <f>SUM(ENERO:DICIEMBRE!I264)</f>
        <v>0</v>
      </c>
      <c r="J264" s="29">
        <f>SUM(ENERO:DICIEMBRE!J264)</f>
        <v>0</v>
      </c>
      <c r="K264" s="29">
        <f>SUM(ENERO:DICIEMBRE!K264)</f>
        <v>0</v>
      </c>
      <c r="L264" s="29">
        <f>SUM(ENERO:DICIEMBRE!L264)</f>
        <v>0</v>
      </c>
      <c r="M264" s="29">
        <f>SUM(ENERO:DICIEMBRE!M264)</f>
        <v>0</v>
      </c>
      <c r="N264" s="29">
        <f>SUM(ENERO:DICIEMBRE!N264)</f>
        <v>0</v>
      </c>
      <c r="O264" s="29">
        <f>SUM(ENERO:DICIEMBRE!O264)</f>
        <v>0</v>
      </c>
      <c r="P264" s="29">
        <f>SUM(ENERO:DICIEMBRE!P264)</f>
        <v>0</v>
      </c>
      <c r="Q264" s="29">
        <f>SUM(ENERO:DICIEMBRE!Q264)</f>
        <v>0</v>
      </c>
      <c r="R264" s="29">
        <f>SUM(ENERO:DICIEMBRE!R264)</f>
        <v>0</v>
      </c>
      <c r="S264" s="29">
        <f>SUM(ENERO:DICIEMBRE!S264)</f>
        <v>0</v>
      </c>
      <c r="T264" s="29">
        <f>SUM(ENERO:DICIEMBRE!T264)</f>
        <v>0</v>
      </c>
      <c r="U264" s="29">
        <f>SUM(ENERO:DICIEMBRE!U264)</f>
        <v>0</v>
      </c>
      <c r="V264" s="29">
        <f>SUM(ENERO:DICIEMBRE!V264)</f>
        <v>0</v>
      </c>
      <c r="W264" s="29">
        <f>SUM(ENERO:DICIEMBRE!W264)</f>
        <v>0</v>
      </c>
      <c r="X264" s="29">
        <f>SUM(ENERO:DICIEMBRE!X264)</f>
        <v>0</v>
      </c>
      <c r="Y264" s="29">
        <f>SUM(ENERO:DICIEMBRE!Y264)</f>
        <v>0</v>
      </c>
      <c r="Z264" s="29">
        <f>SUM(ENERO:DICIEMBRE!Z264)</f>
        <v>0</v>
      </c>
      <c r="AA264" s="29">
        <f>SUM(ENERO:DICIEMBRE!AA264)</f>
        <v>0</v>
      </c>
      <c r="AB264" s="29">
        <f>SUM(ENERO:DICIEMBRE!AB264)</f>
        <v>0</v>
      </c>
      <c r="AC264" s="29">
        <f>SUM(ENERO:DICIEMBRE!AC264)</f>
        <v>0</v>
      </c>
      <c r="AD264" s="29">
        <f>SUM(ENERO:DICIEMBRE!AD264)</f>
        <v>0</v>
      </c>
      <c r="AE264" s="29">
        <f>SUM(ENERO:DICIEMBRE!AE264)</f>
        <v>0</v>
      </c>
      <c r="AF264" s="29">
        <f>SUM(ENERO:DICIEMBRE!AF264)</f>
        <v>0</v>
      </c>
      <c r="AG264" s="29">
        <f>SUM(ENERO:DICIEMBRE!AG264)</f>
        <v>0</v>
      </c>
      <c r="AH264" s="29">
        <f>SUM(ENERO:DICIEMBRE!AH264)</f>
        <v>0</v>
      </c>
      <c r="AI264" s="29">
        <f>SUM(ENERO:DICIEMBRE!AI264)</f>
        <v>0</v>
      </c>
      <c r="AJ264" s="29">
        <f>SUM(ENERO:DICIEMBRE!AJ264)</f>
        <v>0</v>
      </c>
      <c r="AK264" s="29">
        <f>SUM(ENERO:DICIEMBRE!AK264)</f>
        <v>0</v>
      </c>
      <c r="AL264" s="29">
        <f>SUM(ENERO:DICIEMBRE!AL264)</f>
        <v>0</v>
      </c>
      <c r="AM264" s="29">
        <f>SUM(ENERO:DICIEMBRE!AM264)</f>
        <v>0</v>
      </c>
      <c r="AN264" s="29">
        <f>SUM(ENERO:DICIEMBRE!AN264)</f>
        <v>0</v>
      </c>
      <c r="AO264" s="29">
        <f>SUM(ENERO:DICIEMBRE!AO264)</f>
        <v>0</v>
      </c>
      <c r="AP264" s="29">
        <f>SUM(ENERO:DICIEMBRE!AP264)</f>
        <v>0</v>
      </c>
      <c r="AQ264" s="29">
        <f>SUM(ENERO:DICIEMBRE!AQ264)</f>
        <v>0</v>
      </c>
      <c r="AR264" s="29">
        <f>SUM(ENERO:DICIEMBRE!AR264)</f>
        <v>0</v>
      </c>
      <c r="AS264" s="29">
        <f>SUM(ENERO:DICIEMBRE!AS264)</f>
        <v>0</v>
      </c>
      <c r="AT264" s="29">
        <f>SUM(ENERO:DICIEMBRE!AT264)</f>
        <v>0</v>
      </c>
      <c r="AU264" s="29">
        <f>SUM(ENERO:DICIEMBRE!AU264)</f>
        <v>0</v>
      </c>
      <c r="AV264" s="29">
        <f>SUM(ENERO:DICIEMBRE!AV264)</f>
        <v>0</v>
      </c>
      <c r="AW264" s="29">
        <f>SUM(ENERO:DICIEMBRE!AW264)</f>
        <v>0</v>
      </c>
      <c r="AX264" s="29">
        <f>SUM(ENERO:DICIEMBRE!AX264)</f>
        <v>0</v>
      </c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1</v>
      </c>
      <c r="D265" s="336">
        <f t="shared" si="155"/>
        <v>1</v>
      </c>
      <c r="E265" s="334">
        <f t="shared" si="155"/>
        <v>0</v>
      </c>
      <c r="F265" s="29">
        <f>SUM(ENERO:DICIEMBRE!F265)</f>
        <v>0</v>
      </c>
      <c r="G265" s="29">
        <f>SUM(ENERO:DICIEMBRE!G265)</f>
        <v>0</v>
      </c>
      <c r="H265" s="29">
        <f>SUM(ENERO:DICIEMBRE!H265)</f>
        <v>0</v>
      </c>
      <c r="I265" s="29">
        <f>SUM(ENERO:DICIEMBRE!I265)</f>
        <v>0</v>
      </c>
      <c r="J265" s="29">
        <f>SUM(ENERO:DICIEMBRE!J265)</f>
        <v>0</v>
      </c>
      <c r="K265" s="29">
        <f>SUM(ENERO:DICIEMBRE!K265)</f>
        <v>0</v>
      </c>
      <c r="L265" s="29">
        <f>SUM(ENERO:DICIEMBRE!L265)</f>
        <v>0</v>
      </c>
      <c r="M265" s="29">
        <f>SUM(ENERO:DICIEMBRE!M265)</f>
        <v>0</v>
      </c>
      <c r="N265" s="29">
        <f>SUM(ENERO:DICIEMBRE!N265)</f>
        <v>0</v>
      </c>
      <c r="O265" s="29">
        <f>SUM(ENERO:DICIEMBRE!O265)</f>
        <v>0</v>
      </c>
      <c r="P265" s="29">
        <f>SUM(ENERO:DICIEMBRE!P265)</f>
        <v>0</v>
      </c>
      <c r="Q265" s="29">
        <f>SUM(ENERO:DICIEMBRE!Q265)</f>
        <v>0</v>
      </c>
      <c r="R265" s="29">
        <f>SUM(ENERO:DICIEMBRE!R265)</f>
        <v>0</v>
      </c>
      <c r="S265" s="29">
        <f>SUM(ENERO:DICIEMBRE!S265)</f>
        <v>0</v>
      </c>
      <c r="T265" s="29">
        <f>SUM(ENERO:DICIEMBRE!T265)</f>
        <v>0</v>
      </c>
      <c r="U265" s="29">
        <f>SUM(ENERO:DICIEMBRE!U265)</f>
        <v>0</v>
      </c>
      <c r="V265" s="29">
        <f>SUM(ENERO:DICIEMBRE!V265)</f>
        <v>0</v>
      </c>
      <c r="W265" s="29">
        <f>SUM(ENERO:DICIEMBRE!W265)</f>
        <v>0</v>
      </c>
      <c r="X265" s="29">
        <f>SUM(ENERO:DICIEMBRE!X265)</f>
        <v>0</v>
      </c>
      <c r="Y265" s="29">
        <f>SUM(ENERO:DICIEMBRE!Y265)</f>
        <v>0</v>
      </c>
      <c r="Z265" s="29">
        <f>SUM(ENERO:DICIEMBRE!Z265)</f>
        <v>0</v>
      </c>
      <c r="AA265" s="29">
        <f>SUM(ENERO:DICIEMBRE!AA265)</f>
        <v>0</v>
      </c>
      <c r="AB265" s="29">
        <f>SUM(ENERO:DICIEMBRE!AB265)</f>
        <v>0</v>
      </c>
      <c r="AC265" s="29">
        <f>SUM(ENERO:DICIEMBRE!AC265)</f>
        <v>0</v>
      </c>
      <c r="AD265" s="29">
        <f>SUM(ENERO:DICIEMBRE!AD265)</f>
        <v>0</v>
      </c>
      <c r="AE265" s="29">
        <f>SUM(ENERO:DICIEMBRE!AE265)</f>
        <v>0</v>
      </c>
      <c r="AF265" s="29">
        <f>SUM(ENERO:DICIEMBRE!AF265)</f>
        <v>0</v>
      </c>
      <c r="AG265" s="29">
        <f>SUM(ENERO:DICIEMBRE!AG265)</f>
        <v>0</v>
      </c>
      <c r="AH265" s="29">
        <f>SUM(ENERO:DICIEMBRE!AH265)</f>
        <v>1</v>
      </c>
      <c r="AI265" s="29">
        <f>SUM(ENERO:DICIEMBRE!AI265)</f>
        <v>0</v>
      </c>
      <c r="AJ265" s="29">
        <f>SUM(ENERO:DICIEMBRE!AJ265)</f>
        <v>0</v>
      </c>
      <c r="AK265" s="29">
        <f>SUM(ENERO:DICIEMBRE!AK265)</f>
        <v>0</v>
      </c>
      <c r="AL265" s="29">
        <f>SUM(ENERO:DICIEMBRE!AL265)</f>
        <v>0</v>
      </c>
      <c r="AM265" s="29">
        <f>SUM(ENERO:DICIEMBRE!AM265)</f>
        <v>0</v>
      </c>
      <c r="AN265" s="29">
        <f>SUM(ENERO:DICIEMBRE!AN265)</f>
        <v>0</v>
      </c>
      <c r="AO265" s="29">
        <f>SUM(ENERO:DICIEMBRE!AO265)</f>
        <v>0</v>
      </c>
      <c r="AP265" s="29">
        <f>SUM(ENERO:DICIEMBRE!AP265)</f>
        <v>0</v>
      </c>
      <c r="AQ265" s="29">
        <f>SUM(ENERO:DICIEMBRE!AQ265)</f>
        <v>0</v>
      </c>
      <c r="AR265" s="29">
        <f>SUM(ENERO:DICIEMBRE!AR265)</f>
        <v>0</v>
      </c>
      <c r="AS265" s="29">
        <f>SUM(ENERO:DICIEMBRE!AS265)</f>
        <v>0</v>
      </c>
      <c r="AT265" s="29">
        <f>SUM(ENERO:DICIEMBRE!AT265)</f>
        <v>0</v>
      </c>
      <c r="AU265" s="29">
        <f>SUM(ENERO:DICIEMBRE!AU265)</f>
        <v>0</v>
      </c>
      <c r="AV265" s="29">
        <f>SUM(ENERO:DICIEMBRE!AV265)</f>
        <v>0</v>
      </c>
      <c r="AW265" s="29">
        <f>SUM(ENERO:DICIEMBRE!AW265)</f>
        <v>0</v>
      </c>
      <c r="AX265" s="29">
        <f>SUM(ENERO:DICIEMBRE!AX265)</f>
        <v>0</v>
      </c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2861"/>
      <c r="B266" s="370" t="s">
        <v>228</v>
      </c>
      <c r="C266" s="319">
        <f t="shared" si="152"/>
        <v>1</v>
      </c>
      <c r="D266" s="320">
        <f t="shared" si="155"/>
        <v>1</v>
      </c>
      <c r="E266" s="321">
        <f t="shared" si="155"/>
        <v>0</v>
      </c>
      <c r="F266" s="29">
        <f>SUM(ENERO:DICIEMBRE!F266)</f>
        <v>0</v>
      </c>
      <c r="G266" s="29">
        <f>SUM(ENERO:DICIEMBRE!G266)</f>
        <v>0</v>
      </c>
      <c r="H266" s="29">
        <f>SUM(ENERO:DICIEMBRE!H266)</f>
        <v>0</v>
      </c>
      <c r="I266" s="29">
        <f>SUM(ENERO:DICIEMBRE!I266)</f>
        <v>0</v>
      </c>
      <c r="J266" s="29">
        <f>SUM(ENERO:DICIEMBRE!J266)</f>
        <v>0</v>
      </c>
      <c r="K266" s="29">
        <f>SUM(ENERO:DICIEMBRE!K266)</f>
        <v>0</v>
      </c>
      <c r="L266" s="29">
        <f>SUM(ENERO:DICIEMBRE!L266)</f>
        <v>0</v>
      </c>
      <c r="M266" s="29">
        <f>SUM(ENERO:DICIEMBRE!M266)</f>
        <v>0</v>
      </c>
      <c r="N266" s="29">
        <f>SUM(ENERO:DICIEMBRE!N266)</f>
        <v>0</v>
      </c>
      <c r="O266" s="29">
        <f>SUM(ENERO:DICIEMBRE!O266)</f>
        <v>0</v>
      </c>
      <c r="P266" s="29">
        <f>SUM(ENERO:DICIEMBRE!P266)</f>
        <v>0</v>
      </c>
      <c r="Q266" s="29">
        <f>SUM(ENERO:DICIEMBRE!Q266)</f>
        <v>0</v>
      </c>
      <c r="R266" s="29">
        <f>SUM(ENERO:DICIEMBRE!R266)</f>
        <v>0</v>
      </c>
      <c r="S266" s="29">
        <f>SUM(ENERO:DICIEMBRE!S266)</f>
        <v>0</v>
      </c>
      <c r="T266" s="29">
        <f>SUM(ENERO:DICIEMBRE!T266)</f>
        <v>0</v>
      </c>
      <c r="U266" s="29">
        <f>SUM(ENERO:DICIEMBRE!U266)</f>
        <v>0</v>
      </c>
      <c r="V266" s="29">
        <f>SUM(ENERO:DICIEMBRE!V266)</f>
        <v>0</v>
      </c>
      <c r="W266" s="29">
        <f>SUM(ENERO:DICIEMBRE!W266)</f>
        <v>0</v>
      </c>
      <c r="X266" s="29">
        <f>SUM(ENERO:DICIEMBRE!X266)</f>
        <v>0</v>
      </c>
      <c r="Y266" s="29">
        <f>SUM(ENERO:DICIEMBRE!Y266)</f>
        <v>0</v>
      </c>
      <c r="Z266" s="29">
        <f>SUM(ENERO:DICIEMBRE!Z266)</f>
        <v>0</v>
      </c>
      <c r="AA266" s="29">
        <f>SUM(ENERO:DICIEMBRE!AA266)</f>
        <v>0</v>
      </c>
      <c r="AB266" s="29">
        <f>SUM(ENERO:DICIEMBRE!AB266)</f>
        <v>0</v>
      </c>
      <c r="AC266" s="29">
        <f>SUM(ENERO:DICIEMBRE!AC266)</f>
        <v>0</v>
      </c>
      <c r="AD266" s="29">
        <f>SUM(ENERO:DICIEMBRE!AD266)</f>
        <v>0</v>
      </c>
      <c r="AE266" s="29">
        <f>SUM(ENERO:DICIEMBRE!AE266)</f>
        <v>0</v>
      </c>
      <c r="AF266" s="29">
        <f>SUM(ENERO:DICIEMBRE!AF266)</f>
        <v>0</v>
      </c>
      <c r="AG266" s="29">
        <f>SUM(ENERO:DICIEMBRE!AG266)</f>
        <v>0</v>
      </c>
      <c r="AH266" s="29">
        <f>SUM(ENERO:DICIEMBRE!AH266)</f>
        <v>0</v>
      </c>
      <c r="AI266" s="29">
        <f>SUM(ENERO:DICIEMBRE!AI266)</f>
        <v>0</v>
      </c>
      <c r="AJ266" s="29">
        <f>SUM(ENERO:DICIEMBRE!AJ266)</f>
        <v>0</v>
      </c>
      <c r="AK266" s="29">
        <f>SUM(ENERO:DICIEMBRE!AK266)</f>
        <v>0</v>
      </c>
      <c r="AL266" s="29">
        <f>SUM(ENERO:DICIEMBRE!AL266)</f>
        <v>1</v>
      </c>
      <c r="AM266" s="29">
        <f>SUM(ENERO:DICIEMBRE!AM266)</f>
        <v>0</v>
      </c>
      <c r="AN266" s="29">
        <f>SUM(ENERO:DICIEMBRE!AN266)</f>
        <v>0</v>
      </c>
      <c r="AO266" s="29">
        <f>SUM(ENERO:DICIEMBRE!AO266)</f>
        <v>1</v>
      </c>
      <c r="AP266" s="29">
        <f>SUM(ENERO:DICIEMBRE!AP266)</f>
        <v>0</v>
      </c>
      <c r="AQ266" s="29">
        <f>SUM(ENERO:DICIEMBRE!AQ266)</f>
        <v>0</v>
      </c>
      <c r="AR266" s="29">
        <f>SUM(ENERO:DICIEMBRE!AR266)</f>
        <v>0</v>
      </c>
      <c r="AS266" s="29">
        <f>SUM(ENERO:DICIEMBRE!AS266)</f>
        <v>0</v>
      </c>
      <c r="AT266" s="29">
        <f>SUM(ENERO:DICIEMBRE!AT266)</f>
        <v>0</v>
      </c>
      <c r="AU266" s="29">
        <f>SUM(ENERO:DICIEMBRE!AU266)</f>
        <v>0</v>
      </c>
      <c r="AV266" s="29">
        <f>SUM(ENERO:DICIEMBRE!AV266)</f>
        <v>0</v>
      </c>
      <c r="AW266" s="29">
        <f>SUM(ENERO:DICIEMBRE!AW266)</f>
        <v>0</v>
      </c>
      <c r="AX266" s="29">
        <f>SUM(ENERO:DICIEMBRE!AX266)</f>
        <v>0</v>
      </c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2952" t="s">
        <v>229</v>
      </c>
      <c r="B267" s="2953"/>
      <c r="C267" s="314">
        <f>SUM(D267+E267)</f>
        <v>8</v>
      </c>
      <c r="D267" s="315">
        <f>SUM(F267+H267+J267+L267+N267+P267+R267+T267+V267+X267+Z267+AB267+AD267+AF267+AH267+AJ267+AL267)</f>
        <v>6</v>
      </c>
      <c r="E267" s="313">
        <f>SUM(G267+I267+K267+M267+O267+Q267+S267+U267+W267+Y267+AA267+AC267+AE267+AG267+AI267+AK267+AM267)</f>
        <v>2</v>
      </c>
      <c r="F267" s="29">
        <f>SUM(ENERO:DICIEMBRE!F267)</f>
        <v>0</v>
      </c>
      <c r="G267" s="29">
        <f>SUM(ENERO:DICIEMBRE!G267)</f>
        <v>0</v>
      </c>
      <c r="H267" s="29">
        <f>SUM(ENERO:DICIEMBRE!H267)</f>
        <v>0</v>
      </c>
      <c r="I267" s="29">
        <f>SUM(ENERO:DICIEMBRE!I267)</f>
        <v>0</v>
      </c>
      <c r="J267" s="29">
        <f>SUM(ENERO:DICIEMBRE!J267)</f>
        <v>0</v>
      </c>
      <c r="K267" s="29">
        <f>SUM(ENERO:DICIEMBRE!K267)</f>
        <v>0</v>
      </c>
      <c r="L267" s="29">
        <f>SUM(ENERO:DICIEMBRE!L267)</f>
        <v>0</v>
      </c>
      <c r="M267" s="29">
        <f>SUM(ENERO:DICIEMBRE!M267)</f>
        <v>1</v>
      </c>
      <c r="N267" s="29">
        <f>SUM(ENERO:DICIEMBRE!N267)</f>
        <v>2</v>
      </c>
      <c r="O267" s="29">
        <f>SUM(ENERO:DICIEMBRE!O267)</f>
        <v>0</v>
      </c>
      <c r="P267" s="29">
        <f>SUM(ENERO:DICIEMBRE!P267)</f>
        <v>0</v>
      </c>
      <c r="Q267" s="29">
        <f>SUM(ENERO:DICIEMBRE!Q267)</f>
        <v>0</v>
      </c>
      <c r="R267" s="29">
        <f>SUM(ENERO:DICIEMBRE!R267)</f>
        <v>0</v>
      </c>
      <c r="S267" s="29">
        <f>SUM(ENERO:DICIEMBRE!S267)</f>
        <v>0</v>
      </c>
      <c r="T267" s="29">
        <f>SUM(ENERO:DICIEMBRE!T267)</f>
        <v>1</v>
      </c>
      <c r="U267" s="29">
        <f>SUM(ENERO:DICIEMBRE!U267)</f>
        <v>1</v>
      </c>
      <c r="V267" s="29">
        <f>SUM(ENERO:DICIEMBRE!V267)</f>
        <v>1</v>
      </c>
      <c r="W267" s="29">
        <f>SUM(ENERO:DICIEMBRE!W267)</f>
        <v>0</v>
      </c>
      <c r="X267" s="29">
        <f>SUM(ENERO:DICIEMBRE!X267)</f>
        <v>1</v>
      </c>
      <c r="Y267" s="29">
        <f>SUM(ENERO:DICIEMBRE!Y267)</f>
        <v>0</v>
      </c>
      <c r="Z267" s="29">
        <f>SUM(ENERO:DICIEMBRE!Z267)</f>
        <v>0</v>
      </c>
      <c r="AA267" s="29">
        <f>SUM(ENERO:DICIEMBRE!AA267)</f>
        <v>0</v>
      </c>
      <c r="AB267" s="29">
        <f>SUM(ENERO:DICIEMBRE!AB267)</f>
        <v>0</v>
      </c>
      <c r="AC267" s="29">
        <f>SUM(ENERO:DICIEMBRE!AC267)</f>
        <v>0</v>
      </c>
      <c r="AD267" s="29">
        <f>SUM(ENERO:DICIEMBRE!AD267)</f>
        <v>1</v>
      </c>
      <c r="AE267" s="29">
        <f>SUM(ENERO:DICIEMBRE!AE267)</f>
        <v>0</v>
      </c>
      <c r="AF267" s="29">
        <f>SUM(ENERO:DICIEMBRE!AF267)</f>
        <v>0</v>
      </c>
      <c r="AG267" s="29">
        <f>SUM(ENERO:DICIEMBRE!AG267)</f>
        <v>0</v>
      </c>
      <c r="AH267" s="29">
        <f>SUM(ENERO:DICIEMBRE!AH267)</f>
        <v>0</v>
      </c>
      <c r="AI267" s="29">
        <f>SUM(ENERO:DICIEMBRE!AI267)</f>
        <v>0</v>
      </c>
      <c r="AJ267" s="29">
        <f>SUM(ENERO:DICIEMBRE!AJ267)</f>
        <v>0</v>
      </c>
      <c r="AK267" s="29">
        <f>SUM(ENERO:DICIEMBRE!AK267)</f>
        <v>0</v>
      </c>
      <c r="AL267" s="29">
        <f>SUM(ENERO:DICIEMBRE!AL267)</f>
        <v>0</v>
      </c>
      <c r="AM267" s="29">
        <f>SUM(ENERO:DICIEMBRE!AM267)</f>
        <v>0</v>
      </c>
      <c r="AN267" s="29">
        <f>SUM(ENERO:DICIEMBRE!AN267)</f>
        <v>1</v>
      </c>
      <c r="AO267" s="29">
        <f>SUM(ENERO:DICIEMBRE!AO267)</f>
        <v>3</v>
      </c>
      <c r="AP267" s="29">
        <f>SUM(ENERO:DICIEMBRE!AP267)</f>
        <v>1</v>
      </c>
      <c r="AQ267" s="29">
        <f>SUM(ENERO:DICIEMBRE!AQ267)</f>
        <v>0</v>
      </c>
      <c r="AR267" s="29">
        <f>SUM(ENERO:DICIEMBRE!AR267)</f>
        <v>0</v>
      </c>
      <c r="AS267" s="29">
        <f>SUM(ENERO:DICIEMBRE!AS267)</f>
        <v>0</v>
      </c>
      <c r="AT267" s="29">
        <f>SUM(ENERO:DICIEMBRE!AT267)</f>
        <v>0</v>
      </c>
      <c r="AU267" s="29">
        <f>SUM(ENERO:DICIEMBRE!AU267)</f>
        <v>0</v>
      </c>
      <c r="AV267" s="29">
        <f>SUM(ENERO:DICIEMBRE!AV267)</f>
        <v>0</v>
      </c>
      <c r="AW267" s="29">
        <f>SUM(ENERO:DICIEMBRE!AW267)</f>
        <v>0</v>
      </c>
      <c r="AX267" s="29">
        <f>SUM(ENERO:DICIEMBRE!AX267)</f>
        <v>0</v>
      </c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7</v>
      </c>
      <c r="D268" s="341">
        <f>SUM(F268+H268+J268+L268+N268+P268+R268+T268+V268+X268+Z268+AB268+AD268+AF268+AH268+AJ268+AL268)</f>
        <v>3</v>
      </c>
      <c r="E268" s="339">
        <f>SUM(G268+I268+K268+M268+O268+Q268+S268+U268+W268+Y268+AA268+AC268+AE268+AG268+AI268+AK268+AM268)</f>
        <v>4</v>
      </c>
      <c r="F268" s="29">
        <f>SUM(ENERO:DICIEMBRE!F268)</f>
        <v>0</v>
      </c>
      <c r="G268" s="29">
        <f>SUM(ENERO:DICIEMBRE!G268)</f>
        <v>0</v>
      </c>
      <c r="H268" s="29">
        <f>SUM(ENERO:DICIEMBRE!H268)</f>
        <v>0</v>
      </c>
      <c r="I268" s="29">
        <f>SUM(ENERO:DICIEMBRE!I268)</f>
        <v>0</v>
      </c>
      <c r="J268" s="29">
        <f>SUM(ENERO:DICIEMBRE!J268)</f>
        <v>1</v>
      </c>
      <c r="K268" s="29">
        <f>SUM(ENERO:DICIEMBRE!K268)</f>
        <v>0</v>
      </c>
      <c r="L268" s="29">
        <f>SUM(ENERO:DICIEMBRE!L268)</f>
        <v>2</v>
      </c>
      <c r="M268" s="29">
        <f>SUM(ENERO:DICIEMBRE!M268)</f>
        <v>2</v>
      </c>
      <c r="N268" s="29">
        <f>SUM(ENERO:DICIEMBRE!N268)</f>
        <v>0</v>
      </c>
      <c r="O268" s="29">
        <f>SUM(ENERO:DICIEMBRE!O268)</f>
        <v>0</v>
      </c>
      <c r="P268" s="29">
        <f>SUM(ENERO:DICIEMBRE!P268)</f>
        <v>0</v>
      </c>
      <c r="Q268" s="29">
        <f>SUM(ENERO:DICIEMBRE!Q268)</f>
        <v>1</v>
      </c>
      <c r="R268" s="29">
        <f>SUM(ENERO:DICIEMBRE!R268)</f>
        <v>0</v>
      </c>
      <c r="S268" s="29">
        <f>SUM(ENERO:DICIEMBRE!S268)</f>
        <v>1</v>
      </c>
      <c r="T268" s="29">
        <f>SUM(ENERO:DICIEMBRE!T268)</f>
        <v>0</v>
      </c>
      <c r="U268" s="29">
        <f>SUM(ENERO:DICIEMBRE!U268)</f>
        <v>0</v>
      </c>
      <c r="V268" s="29">
        <f>SUM(ENERO:DICIEMBRE!V268)</f>
        <v>0</v>
      </c>
      <c r="W268" s="29">
        <f>SUM(ENERO:DICIEMBRE!W268)</f>
        <v>0</v>
      </c>
      <c r="X268" s="29">
        <f>SUM(ENERO:DICIEMBRE!X268)</f>
        <v>0</v>
      </c>
      <c r="Y268" s="29">
        <f>SUM(ENERO:DICIEMBRE!Y268)</f>
        <v>0</v>
      </c>
      <c r="Z268" s="29">
        <f>SUM(ENERO:DICIEMBRE!Z268)</f>
        <v>0</v>
      </c>
      <c r="AA268" s="29">
        <f>SUM(ENERO:DICIEMBRE!AA268)</f>
        <v>0</v>
      </c>
      <c r="AB268" s="29">
        <f>SUM(ENERO:DICIEMBRE!AB268)</f>
        <v>0</v>
      </c>
      <c r="AC268" s="29">
        <f>SUM(ENERO:DICIEMBRE!AC268)</f>
        <v>0</v>
      </c>
      <c r="AD268" s="29">
        <f>SUM(ENERO:DICIEMBRE!AD268)</f>
        <v>0</v>
      </c>
      <c r="AE268" s="29">
        <f>SUM(ENERO:DICIEMBRE!AE268)</f>
        <v>0</v>
      </c>
      <c r="AF268" s="29">
        <f>SUM(ENERO:DICIEMBRE!AF268)</f>
        <v>0</v>
      </c>
      <c r="AG268" s="29">
        <f>SUM(ENERO:DICIEMBRE!AG268)</f>
        <v>0</v>
      </c>
      <c r="AH268" s="29">
        <f>SUM(ENERO:DICIEMBRE!AH268)</f>
        <v>0</v>
      </c>
      <c r="AI268" s="29">
        <f>SUM(ENERO:DICIEMBRE!AI268)</f>
        <v>0</v>
      </c>
      <c r="AJ268" s="29">
        <f>SUM(ENERO:DICIEMBRE!AJ268)</f>
        <v>0</v>
      </c>
      <c r="AK268" s="29">
        <f>SUM(ENERO:DICIEMBRE!AK268)</f>
        <v>0</v>
      </c>
      <c r="AL268" s="29">
        <f>SUM(ENERO:DICIEMBRE!AL268)</f>
        <v>0</v>
      </c>
      <c r="AM268" s="29">
        <f>SUM(ENERO:DICIEMBRE!AM268)</f>
        <v>0</v>
      </c>
      <c r="AN268" s="29">
        <f>SUM(ENERO:DICIEMBRE!AN268)</f>
        <v>0</v>
      </c>
      <c r="AO268" s="29">
        <f>SUM(ENERO:DICIEMBRE!AO268)</f>
        <v>0</v>
      </c>
      <c r="AP268" s="29">
        <f>SUM(ENERO:DICIEMBRE!AP268)</f>
        <v>2</v>
      </c>
      <c r="AQ268" s="29">
        <f>SUM(ENERO:DICIEMBRE!AQ268)</f>
        <v>0</v>
      </c>
      <c r="AR268" s="29">
        <f>SUM(ENERO:DICIEMBRE!AR268)</f>
        <v>0</v>
      </c>
      <c r="AS268" s="29">
        <f>SUM(ENERO:DICIEMBRE!AS268)</f>
        <v>0</v>
      </c>
      <c r="AT268" s="29">
        <f>SUM(ENERO:DICIEMBRE!AT268)</f>
        <v>0</v>
      </c>
      <c r="AU268" s="29">
        <f>SUM(ENERO:DICIEMBRE!AU268)</f>
        <v>0</v>
      </c>
      <c r="AV268" s="29">
        <f>SUM(ENERO:DICIEMBRE!AV268)</f>
        <v>2</v>
      </c>
      <c r="AW268" s="29">
        <f>SUM(ENERO:DICIEMBRE!AW268)</f>
        <v>0</v>
      </c>
      <c r="AX268" s="29">
        <f>SUM(ENERO:DICIEMBRE!AX268)</f>
        <v>0</v>
      </c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x14ac:dyDescent="0.25">
      <c r="A269" s="2937" t="s">
        <v>231</v>
      </c>
      <c r="B269" s="2938"/>
      <c r="C269" s="340">
        <f t="shared" si="152"/>
        <v>3</v>
      </c>
      <c r="D269" s="341">
        <f t="shared" si="155"/>
        <v>1</v>
      </c>
      <c r="E269" s="339">
        <f t="shared" si="155"/>
        <v>2</v>
      </c>
      <c r="F269" s="29">
        <f>SUM(ENERO:DICIEMBRE!F269)</f>
        <v>0</v>
      </c>
      <c r="G269" s="29">
        <f>SUM(ENERO:DICIEMBRE!G269)</f>
        <v>0</v>
      </c>
      <c r="H269" s="29">
        <f>SUM(ENERO:DICIEMBRE!H269)</f>
        <v>0</v>
      </c>
      <c r="I269" s="29">
        <f>SUM(ENERO:DICIEMBRE!I269)</f>
        <v>0</v>
      </c>
      <c r="J269" s="29">
        <f>SUM(ENERO:DICIEMBRE!J269)</f>
        <v>1</v>
      </c>
      <c r="K269" s="29">
        <f>SUM(ENERO:DICIEMBRE!K269)</f>
        <v>0</v>
      </c>
      <c r="L269" s="29">
        <f>SUM(ENERO:DICIEMBRE!L269)</f>
        <v>0</v>
      </c>
      <c r="M269" s="29">
        <f>SUM(ENERO:DICIEMBRE!M269)</f>
        <v>2</v>
      </c>
      <c r="N269" s="29">
        <f>SUM(ENERO:DICIEMBRE!N269)</f>
        <v>0</v>
      </c>
      <c r="O269" s="29">
        <f>SUM(ENERO:DICIEMBRE!O269)</f>
        <v>0</v>
      </c>
      <c r="P269" s="29">
        <f>SUM(ENERO:DICIEMBRE!P269)</f>
        <v>0</v>
      </c>
      <c r="Q269" s="29">
        <f>SUM(ENERO:DICIEMBRE!Q269)</f>
        <v>0</v>
      </c>
      <c r="R269" s="29">
        <f>SUM(ENERO:DICIEMBRE!R269)</f>
        <v>0</v>
      </c>
      <c r="S269" s="29">
        <f>SUM(ENERO:DICIEMBRE!S269)</f>
        <v>0</v>
      </c>
      <c r="T269" s="29">
        <f>SUM(ENERO:DICIEMBRE!T269)</f>
        <v>0</v>
      </c>
      <c r="U269" s="29">
        <f>SUM(ENERO:DICIEMBRE!U269)</f>
        <v>0</v>
      </c>
      <c r="V269" s="29">
        <f>SUM(ENERO:DICIEMBRE!V269)</f>
        <v>0</v>
      </c>
      <c r="W269" s="29">
        <f>SUM(ENERO:DICIEMBRE!W269)</f>
        <v>0</v>
      </c>
      <c r="X269" s="29">
        <f>SUM(ENERO:DICIEMBRE!X269)</f>
        <v>0</v>
      </c>
      <c r="Y269" s="29">
        <f>SUM(ENERO:DICIEMBRE!Y269)</f>
        <v>0</v>
      </c>
      <c r="Z269" s="29">
        <f>SUM(ENERO:DICIEMBRE!Z269)</f>
        <v>0</v>
      </c>
      <c r="AA269" s="29">
        <f>SUM(ENERO:DICIEMBRE!AA269)</f>
        <v>0</v>
      </c>
      <c r="AB269" s="29">
        <f>SUM(ENERO:DICIEMBRE!AB269)</f>
        <v>0</v>
      </c>
      <c r="AC269" s="29">
        <f>SUM(ENERO:DICIEMBRE!AC269)</f>
        <v>0</v>
      </c>
      <c r="AD269" s="29">
        <f>SUM(ENERO:DICIEMBRE!AD269)</f>
        <v>0</v>
      </c>
      <c r="AE269" s="29">
        <f>SUM(ENERO:DICIEMBRE!AE269)</f>
        <v>0</v>
      </c>
      <c r="AF269" s="29">
        <f>SUM(ENERO:DICIEMBRE!AF269)</f>
        <v>0</v>
      </c>
      <c r="AG269" s="29">
        <f>SUM(ENERO:DICIEMBRE!AG269)</f>
        <v>0</v>
      </c>
      <c r="AH269" s="29">
        <f>SUM(ENERO:DICIEMBRE!AH269)</f>
        <v>0</v>
      </c>
      <c r="AI269" s="29">
        <f>SUM(ENERO:DICIEMBRE!AI269)</f>
        <v>0</v>
      </c>
      <c r="AJ269" s="29">
        <f>SUM(ENERO:DICIEMBRE!AJ269)</f>
        <v>0</v>
      </c>
      <c r="AK269" s="29">
        <f>SUM(ENERO:DICIEMBRE!AK269)</f>
        <v>0</v>
      </c>
      <c r="AL269" s="29">
        <f>SUM(ENERO:DICIEMBRE!AL269)</f>
        <v>0</v>
      </c>
      <c r="AM269" s="29">
        <f>SUM(ENERO:DICIEMBRE!AM269)</f>
        <v>0</v>
      </c>
      <c r="AN269" s="29">
        <f>SUM(ENERO:DICIEMBRE!AN269)</f>
        <v>0</v>
      </c>
      <c r="AO269" s="29">
        <f>SUM(ENERO:DICIEMBRE!AO269)</f>
        <v>0</v>
      </c>
      <c r="AP269" s="29">
        <f>SUM(ENERO:DICIEMBRE!AP269)</f>
        <v>1</v>
      </c>
      <c r="AQ269" s="29">
        <f>SUM(ENERO:DICIEMBRE!AQ269)</f>
        <v>0</v>
      </c>
      <c r="AR269" s="29">
        <f>SUM(ENERO:DICIEMBRE!AR269)</f>
        <v>0</v>
      </c>
      <c r="AS269" s="29">
        <f>SUM(ENERO:DICIEMBRE!AS269)</f>
        <v>0</v>
      </c>
      <c r="AT269" s="29">
        <f>SUM(ENERO:DICIEMBRE!AT269)</f>
        <v>0</v>
      </c>
      <c r="AU269" s="29">
        <f>SUM(ENERO:DICIEMBRE!AU269)</f>
        <v>0</v>
      </c>
      <c r="AV269" s="29">
        <f>SUM(ENERO:DICIEMBRE!AV269)</f>
        <v>1</v>
      </c>
      <c r="AW269" s="29">
        <f>SUM(ENERO:DICIEMBRE!AW269)</f>
        <v>0</v>
      </c>
      <c r="AX269" s="29">
        <f>SUM(ENERO:DICIEMBRE!AX269)</f>
        <v>0</v>
      </c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6</v>
      </c>
      <c r="D270" s="341">
        <f t="shared" si="155"/>
        <v>4</v>
      </c>
      <c r="E270" s="339">
        <f t="shared" si="155"/>
        <v>2</v>
      </c>
      <c r="F270" s="29">
        <f>SUM(ENERO:DICIEMBRE!F270)</f>
        <v>0</v>
      </c>
      <c r="G270" s="29">
        <f>SUM(ENERO:DICIEMBRE!G270)</f>
        <v>0</v>
      </c>
      <c r="H270" s="29">
        <f>SUM(ENERO:DICIEMBRE!H270)</f>
        <v>0</v>
      </c>
      <c r="I270" s="29">
        <f>SUM(ENERO:DICIEMBRE!I270)</f>
        <v>0</v>
      </c>
      <c r="J270" s="29">
        <f>SUM(ENERO:DICIEMBRE!J270)</f>
        <v>2</v>
      </c>
      <c r="K270" s="29">
        <f>SUM(ENERO:DICIEMBRE!K270)</f>
        <v>1</v>
      </c>
      <c r="L270" s="29">
        <f>SUM(ENERO:DICIEMBRE!L270)</f>
        <v>0</v>
      </c>
      <c r="M270" s="29">
        <f>SUM(ENERO:DICIEMBRE!M270)</f>
        <v>0</v>
      </c>
      <c r="N270" s="29">
        <f>SUM(ENERO:DICIEMBRE!N270)</f>
        <v>0</v>
      </c>
      <c r="O270" s="29">
        <f>SUM(ENERO:DICIEMBRE!O270)</f>
        <v>0</v>
      </c>
      <c r="P270" s="29">
        <f>SUM(ENERO:DICIEMBRE!P270)</f>
        <v>1</v>
      </c>
      <c r="Q270" s="29">
        <f>SUM(ENERO:DICIEMBRE!Q270)</f>
        <v>0</v>
      </c>
      <c r="R270" s="29">
        <f>SUM(ENERO:DICIEMBRE!R270)</f>
        <v>0</v>
      </c>
      <c r="S270" s="29">
        <f>SUM(ENERO:DICIEMBRE!S270)</f>
        <v>0</v>
      </c>
      <c r="T270" s="29">
        <f>SUM(ENERO:DICIEMBRE!T270)</f>
        <v>0</v>
      </c>
      <c r="U270" s="29">
        <f>SUM(ENERO:DICIEMBRE!U270)</f>
        <v>0</v>
      </c>
      <c r="V270" s="29">
        <f>SUM(ENERO:DICIEMBRE!V270)</f>
        <v>0</v>
      </c>
      <c r="W270" s="29">
        <f>SUM(ENERO:DICIEMBRE!W270)</f>
        <v>0</v>
      </c>
      <c r="X270" s="29">
        <f>SUM(ENERO:DICIEMBRE!X270)</f>
        <v>0</v>
      </c>
      <c r="Y270" s="29">
        <f>SUM(ENERO:DICIEMBRE!Y270)</f>
        <v>0</v>
      </c>
      <c r="Z270" s="29">
        <f>SUM(ENERO:DICIEMBRE!Z270)</f>
        <v>0</v>
      </c>
      <c r="AA270" s="29">
        <f>SUM(ENERO:DICIEMBRE!AA270)</f>
        <v>0</v>
      </c>
      <c r="AB270" s="29">
        <f>SUM(ENERO:DICIEMBRE!AB270)</f>
        <v>1</v>
      </c>
      <c r="AC270" s="29">
        <f>SUM(ENERO:DICIEMBRE!AC270)</f>
        <v>0</v>
      </c>
      <c r="AD270" s="29">
        <f>SUM(ENERO:DICIEMBRE!AD270)</f>
        <v>0</v>
      </c>
      <c r="AE270" s="29">
        <f>SUM(ENERO:DICIEMBRE!AE270)</f>
        <v>0</v>
      </c>
      <c r="AF270" s="29">
        <f>SUM(ENERO:DICIEMBRE!AF270)</f>
        <v>0</v>
      </c>
      <c r="AG270" s="29">
        <f>SUM(ENERO:DICIEMBRE!AG270)</f>
        <v>1</v>
      </c>
      <c r="AH270" s="29">
        <f>SUM(ENERO:DICIEMBRE!AH270)</f>
        <v>0</v>
      </c>
      <c r="AI270" s="29">
        <f>SUM(ENERO:DICIEMBRE!AI270)</f>
        <v>0</v>
      </c>
      <c r="AJ270" s="29">
        <f>SUM(ENERO:DICIEMBRE!AJ270)</f>
        <v>0</v>
      </c>
      <c r="AK270" s="29">
        <f>SUM(ENERO:DICIEMBRE!AK270)</f>
        <v>0</v>
      </c>
      <c r="AL270" s="29">
        <f>SUM(ENERO:DICIEMBRE!AL270)</f>
        <v>0</v>
      </c>
      <c r="AM270" s="29">
        <f>SUM(ENERO:DICIEMBRE!AM270)</f>
        <v>0</v>
      </c>
      <c r="AN270" s="29">
        <f>SUM(ENERO:DICIEMBRE!AN270)</f>
        <v>0</v>
      </c>
      <c r="AO270" s="29">
        <f>SUM(ENERO:DICIEMBRE!AO270)</f>
        <v>2</v>
      </c>
      <c r="AP270" s="29">
        <f>SUM(ENERO:DICIEMBRE!AP270)</f>
        <v>1</v>
      </c>
      <c r="AQ270" s="29">
        <f>SUM(ENERO:DICIEMBRE!AQ270)</f>
        <v>0</v>
      </c>
      <c r="AR270" s="29">
        <f>SUM(ENERO:DICIEMBRE!AR270)</f>
        <v>0</v>
      </c>
      <c r="AS270" s="29">
        <f>SUM(ENERO:DICIEMBRE!AS270)</f>
        <v>0</v>
      </c>
      <c r="AT270" s="29">
        <f>SUM(ENERO:DICIEMBRE!AT270)</f>
        <v>0</v>
      </c>
      <c r="AU270" s="29">
        <f>SUM(ENERO:DICIEMBRE!AU270)</f>
        <v>0</v>
      </c>
      <c r="AV270" s="29">
        <f>SUM(ENERO:DICIEMBRE!AV270)</f>
        <v>1</v>
      </c>
      <c r="AW270" s="29">
        <f>SUM(ENERO:DICIEMBRE!AW270)</f>
        <v>0</v>
      </c>
      <c r="AX270" s="29">
        <f>SUM(ENERO:DICIEMBRE!AX270)</f>
        <v>0</v>
      </c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32</v>
      </c>
      <c r="D271" s="356">
        <f t="shared" si="155"/>
        <v>5</v>
      </c>
      <c r="E271" s="318">
        <f t="shared" si="155"/>
        <v>27</v>
      </c>
      <c r="F271" s="29">
        <f>SUM(ENERO:DICIEMBRE!F271)</f>
        <v>0</v>
      </c>
      <c r="G271" s="29">
        <f>SUM(ENERO:DICIEMBRE!G271)</f>
        <v>0</v>
      </c>
      <c r="H271" s="29">
        <f>SUM(ENERO:DICIEMBRE!H271)</f>
        <v>0</v>
      </c>
      <c r="I271" s="29">
        <f>SUM(ENERO:DICIEMBRE!I271)</f>
        <v>0</v>
      </c>
      <c r="J271" s="29">
        <f>SUM(ENERO:DICIEMBRE!J271)</f>
        <v>0</v>
      </c>
      <c r="K271" s="29">
        <f>SUM(ENERO:DICIEMBRE!K271)</f>
        <v>2</v>
      </c>
      <c r="L271" s="29">
        <f>SUM(ENERO:DICIEMBRE!L271)</f>
        <v>1</v>
      </c>
      <c r="M271" s="29">
        <f>SUM(ENERO:DICIEMBRE!M271)</f>
        <v>11</v>
      </c>
      <c r="N271" s="29">
        <f>SUM(ENERO:DICIEMBRE!N271)</f>
        <v>1</v>
      </c>
      <c r="O271" s="29">
        <f>SUM(ENERO:DICIEMBRE!O271)</f>
        <v>1</v>
      </c>
      <c r="P271" s="29">
        <f>SUM(ENERO:DICIEMBRE!P271)</f>
        <v>0</v>
      </c>
      <c r="Q271" s="29">
        <f>SUM(ENERO:DICIEMBRE!Q271)</f>
        <v>0</v>
      </c>
      <c r="R271" s="29">
        <f>SUM(ENERO:DICIEMBRE!R271)</f>
        <v>0</v>
      </c>
      <c r="S271" s="29">
        <f>SUM(ENERO:DICIEMBRE!S271)</f>
        <v>0</v>
      </c>
      <c r="T271" s="29">
        <f>SUM(ENERO:DICIEMBRE!T271)</f>
        <v>1</v>
      </c>
      <c r="U271" s="29">
        <f>SUM(ENERO:DICIEMBRE!U271)</f>
        <v>1</v>
      </c>
      <c r="V271" s="29">
        <f>SUM(ENERO:DICIEMBRE!V271)</f>
        <v>2</v>
      </c>
      <c r="W271" s="29">
        <f>SUM(ENERO:DICIEMBRE!W271)</f>
        <v>3</v>
      </c>
      <c r="X271" s="29">
        <f>SUM(ENERO:DICIEMBRE!X271)</f>
        <v>0</v>
      </c>
      <c r="Y271" s="29">
        <f>SUM(ENERO:DICIEMBRE!Y271)</f>
        <v>3</v>
      </c>
      <c r="Z271" s="29">
        <f>SUM(ENERO:DICIEMBRE!Z271)</f>
        <v>0</v>
      </c>
      <c r="AA271" s="29">
        <f>SUM(ENERO:DICIEMBRE!AA271)</f>
        <v>3</v>
      </c>
      <c r="AB271" s="29">
        <f>SUM(ENERO:DICIEMBRE!AB271)</f>
        <v>0</v>
      </c>
      <c r="AC271" s="29">
        <f>SUM(ENERO:DICIEMBRE!AC271)</f>
        <v>1</v>
      </c>
      <c r="AD271" s="29">
        <f>SUM(ENERO:DICIEMBRE!AD271)</f>
        <v>0</v>
      </c>
      <c r="AE271" s="29">
        <f>SUM(ENERO:DICIEMBRE!AE271)</f>
        <v>1</v>
      </c>
      <c r="AF271" s="29">
        <f>SUM(ENERO:DICIEMBRE!AF271)</f>
        <v>0</v>
      </c>
      <c r="AG271" s="29">
        <f>SUM(ENERO:DICIEMBRE!AG271)</f>
        <v>0</v>
      </c>
      <c r="AH271" s="29">
        <f>SUM(ENERO:DICIEMBRE!AH271)</f>
        <v>0</v>
      </c>
      <c r="AI271" s="29">
        <f>SUM(ENERO:DICIEMBRE!AI271)</f>
        <v>1</v>
      </c>
      <c r="AJ271" s="29">
        <f>SUM(ENERO:DICIEMBRE!AJ271)</f>
        <v>0</v>
      </c>
      <c r="AK271" s="29">
        <f>SUM(ENERO:DICIEMBRE!AK271)</f>
        <v>0</v>
      </c>
      <c r="AL271" s="29">
        <f>SUM(ENERO:DICIEMBRE!AL271)</f>
        <v>0</v>
      </c>
      <c r="AM271" s="29">
        <f>SUM(ENERO:DICIEMBRE!AM271)</f>
        <v>0</v>
      </c>
      <c r="AN271" s="29">
        <f>SUM(ENERO:DICIEMBRE!AN271)</f>
        <v>0</v>
      </c>
      <c r="AO271" s="29">
        <f>SUM(ENERO:DICIEMBRE!AO271)</f>
        <v>0</v>
      </c>
      <c r="AP271" s="29">
        <f>SUM(ENERO:DICIEMBRE!AP271)</f>
        <v>4</v>
      </c>
      <c r="AQ271" s="29">
        <f>SUM(ENERO:DICIEMBRE!AQ271)</f>
        <v>0</v>
      </c>
      <c r="AR271" s="29">
        <f>SUM(ENERO:DICIEMBRE!AR271)</f>
        <v>0</v>
      </c>
      <c r="AS271" s="29">
        <f>SUM(ENERO:DICIEMBRE!AS271)</f>
        <v>0</v>
      </c>
      <c r="AT271" s="29">
        <f>SUM(ENERO:DICIEMBRE!AT271)</f>
        <v>0</v>
      </c>
      <c r="AU271" s="29">
        <f>SUM(ENERO:DICIEMBRE!AU271)</f>
        <v>0</v>
      </c>
      <c r="AV271" s="29">
        <f>SUM(ENERO:DICIEMBRE!AV271)</f>
        <v>4</v>
      </c>
      <c r="AW271" s="29">
        <f>SUM(ENERO:DICIEMBRE!AW271)</f>
        <v>0</v>
      </c>
      <c r="AX271" s="29">
        <f>SUM(ENERO:DICIEMBRE!AX271)</f>
        <v>1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x14ac:dyDescent="0.25">
      <c r="A272" s="2859" t="s">
        <v>234</v>
      </c>
      <c r="B272" s="363" t="s">
        <v>235</v>
      </c>
      <c r="C272" s="335">
        <f t="shared" si="152"/>
        <v>31</v>
      </c>
      <c r="D272" s="336">
        <f t="shared" si="155"/>
        <v>20</v>
      </c>
      <c r="E272" s="334">
        <f t="shared" si="155"/>
        <v>11</v>
      </c>
      <c r="F272" s="29">
        <f>SUM(ENERO:DICIEMBRE!F272)</f>
        <v>0</v>
      </c>
      <c r="G272" s="29">
        <f>SUM(ENERO:DICIEMBRE!G272)</f>
        <v>0</v>
      </c>
      <c r="H272" s="29">
        <f>SUM(ENERO:DICIEMBRE!H272)</f>
        <v>2</v>
      </c>
      <c r="I272" s="29">
        <f>SUM(ENERO:DICIEMBRE!I272)</f>
        <v>1</v>
      </c>
      <c r="J272" s="29">
        <f>SUM(ENERO:DICIEMBRE!J272)</f>
        <v>7</v>
      </c>
      <c r="K272" s="29">
        <f>SUM(ENERO:DICIEMBRE!K272)</f>
        <v>2</v>
      </c>
      <c r="L272" s="29">
        <f>SUM(ENERO:DICIEMBRE!L272)</f>
        <v>11</v>
      </c>
      <c r="M272" s="29">
        <f>SUM(ENERO:DICIEMBRE!M272)</f>
        <v>8</v>
      </c>
      <c r="N272" s="29">
        <f>SUM(ENERO:DICIEMBRE!N272)</f>
        <v>0</v>
      </c>
      <c r="O272" s="29">
        <f>SUM(ENERO:DICIEMBRE!O272)</f>
        <v>0</v>
      </c>
      <c r="P272" s="29">
        <f>SUM(ENERO:DICIEMBRE!P272)</f>
        <v>0</v>
      </c>
      <c r="Q272" s="29">
        <f>SUM(ENERO:DICIEMBRE!Q272)</f>
        <v>0</v>
      </c>
      <c r="R272" s="29">
        <f>SUM(ENERO:DICIEMBRE!R272)</f>
        <v>0</v>
      </c>
      <c r="S272" s="29">
        <f>SUM(ENERO:DICIEMBRE!S272)</f>
        <v>0</v>
      </c>
      <c r="T272" s="29">
        <f>SUM(ENERO:DICIEMBRE!T272)</f>
        <v>0</v>
      </c>
      <c r="U272" s="29">
        <f>SUM(ENERO:DICIEMBRE!U272)</f>
        <v>0</v>
      </c>
      <c r="V272" s="29">
        <f>SUM(ENERO:DICIEMBRE!V272)</f>
        <v>0</v>
      </c>
      <c r="W272" s="29">
        <f>SUM(ENERO:DICIEMBRE!W272)</f>
        <v>0</v>
      </c>
      <c r="X272" s="29">
        <f>SUM(ENERO:DICIEMBRE!X272)</f>
        <v>0</v>
      </c>
      <c r="Y272" s="29">
        <f>SUM(ENERO:DICIEMBRE!Y272)</f>
        <v>0</v>
      </c>
      <c r="Z272" s="29">
        <f>SUM(ENERO:DICIEMBRE!Z272)</f>
        <v>0</v>
      </c>
      <c r="AA272" s="29">
        <f>SUM(ENERO:DICIEMBRE!AA272)</f>
        <v>0</v>
      </c>
      <c r="AB272" s="29">
        <f>SUM(ENERO:DICIEMBRE!AB272)</f>
        <v>0</v>
      </c>
      <c r="AC272" s="29">
        <f>SUM(ENERO:DICIEMBRE!AC272)</f>
        <v>0</v>
      </c>
      <c r="AD272" s="29">
        <f>SUM(ENERO:DICIEMBRE!AD272)</f>
        <v>0</v>
      </c>
      <c r="AE272" s="29">
        <f>SUM(ENERO:DICIEMBRE!AE272)</f>
        <v>0</v>
      </c>
      <c r="AF272" s="29">
        <f>SUM(ENERO:DICIEMBRE!AF272)</f>
        <v>0</v>
      </c>
      <c r="AG272" s="29">
        <f>SUM(ENERO:DICIEMBRE!AG272)</f>
        <v>0</v>
      </c>
      <c r="AH272" s="29">
        <f>SUM(ENERO:DICIEMBRE!AH272)</f>
        <v>0</v>
      </c>
      <c r="AI272" s="29">
        <f>SUM(ENERO:DICIEMBRE!AI272)</f>
        <v>0</v>
      </c>
      <c r="AJ272" s="29">
        <f>SUM(ENERO:DICIEMBRE!AJ272)</f>
        <v>0</v>
      </c>
      <c r="AK272" s="29">
        <f>SUM(ENERO:DICIEMBRE!AK272)</f>
        <v>0</v>
      </c>
      <c r="AL272" s="29">
        <f>SUM(ENERO:DICIEMBRE!AL272)</f>
        <v>0</v>
      </c>
      <c r="AM272" s="29">
        <f>SUM(ENERO:DICIEMBRE!AM272)</f>
        <v>0</v>
      </c>
      <c r="AN272" s="29">
        <f>SUM(ENERO:DICIEMBRE!AN272)</f>
        <v>3</v>
      </c>
      <c r="AO272" s="29">
        <f>SUM(ENERO:DICIEMBRE!AO272)</f>
        <v>0</v>
      </c>
      <c r="AP272" s="29">
        <f>SUM(ENERO:DICIEMBRE!AP272)</f>
        <v>23</v>
      </c>
      <c r="AQ272" s="29">
        <f>SUM(ENERO:DICIEMBRE!AQ272)</f>
        <v>0</v>
      </c>
      <c r="AR272" s="29">
        <f>SUM(ENERO:DICIEMBRE!AR272)</f>
        <v>0</v>
      </c>
      <c r="AS272" s="29">
        <f>SUM(ENERO:DICIEMBRE!AS272)</f>
        <v>0</v>
      </c>
      <c r="AT272" s="29">
        <f>SUM(ENERO:DICIEMBRE!AT272)</f>
        <v>0</v>
      </c>
      <c r="AU272" s="29">
        <f>SUM(ENERO:DICIEMBRE!AU272)</f>
        <v>0</v>
      </c>
      <c r="AV272" s="29">
        <f>SUM(ENERO:DICIEMBRE!AV272)</f>
        <v>5</v>
      </c>
      <c r="AW272" s="29">
        <f>SUM(ENERO:DICIEMBRE!AW272)</f>
        <v>0</v>
      </c>
      <c r="AX272" s="29">
        <f>SUM(ENERO:DICIEMBRE!AX272)</f>
        <v>3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1</v>
      </c>
      <c r="D273" s="341">
        <f t="shared" si="155"/>
        <v>1</v>
      </c>
      <c r="E273" s="339">
        <f t="shared" si="155"/>
        <v>0</v>
      </c>
      <c r="F273" s="29">
        <f>SUM(ENERO:DICIEMBRE!F273)</f>
        <v>0</v>
      </c>
      <c r="G273" s="29">
        <f>SUM(ENERO:DICIEMBRE!G273)</f>
        <v>0</v>
      </c>
      <c r="H273" s="29">
        <f>SUM(ENERO:DICIEMBRE!H273)</f>
        <v>0</v>
      </c>
      <c r="I273" s="29">
        <f>SUM(ENERO:DICIEMBRE!I273)</f>
        <v>0</v>
      </c>
      <c r="J273" s="29">
        <f>SUM(ENERO:DICIEMBRE!J273)</f>
        <v>0</v>
      </c>
      <c r="K273" s="29">
        <f>SUM(ENERO:DICIEMBRE!K273)</f>
        <v>0</v>
      </c>
      <c r="L273" s="29">
        <f>SUM(ENERO:DICIEMBRE!L273)</f>
        <v>0</v>
      </c>
      <c r="M273" s="29">
        <f>SUM(ENERO:DICIEMBRE!M273)</f>
        <v>0</v>
      </c>
      <c r="N273" s="29">
        <f>SUM(ENERO:DICIEMBRE!N273)</f>
        <v>0</v>
      </c>
      <c r="O273" s="29">
        <f>SUM(ENERO:DICIEMBRE!O273)</f>
        <v>0</v>
      </c>
      <c r="P273" s="29">
        <f>SUM(ENERO:DICIEMBRE!P273)</f>
        <v>0</v>
      </c>
      <c r="Q273" s="29">
        <f>SUM(ENERO:DICIEMBRE!Q273)</f>
        <v>0</v>
      </c>
      <c r="R273" s="29">
        <f>SUM(ENERO:DICIEMBRE!R273)</f>
        <v>0</v>
      </c>
      <c r="S273" s="29">
        <f>SUM(ENERO:DICIEMBRE!S273)</f>
        <v>0</v>
      </c>
      <c r="T273" s="29">
        <f>SUM(ENERO:DICIEMBRE!T273)</f>
        <v>0</v>
      </c>
      <c r="U273" s="29">
        <f>SUM(ENERO:DICIEMBRE!U273)</f>
        <v>0</v>
      </c>
      <c r="V273" s="29">
        <f>SUM(ENERO:DICIEMBRE!V273)</f>
        <v>0</v>
      </c>
      <c r="W273" s="29">
        <f>SUM(ENERO:DICIEMBRE!W273)</f>
        <v>0</v>
      </c>
      <c r="X273" s="29">
        <f>SUM(ENERO:DICIEMBRE!X273)</f>
        <v>1</v>
      </c>
      <c r="Y273" s="29">
        <f>SUM(ENERO:DICIEMBRE!Y273)</f>
        <v>0</v>
      </c>
      <c r="Z273" s="29">
        <f>SUM(ENERO:DICIEMBRE!Z273)</f>
        <v>0</v>
      </c>
      <c r="AA273" s="29">
        <f>SUM(ENERO:DICIEMBRE!AA273)</f>
        <v>0</v>
      </c>
      <c r="AB273" s="29">
        <f>SUM(ENERO:DICIEMBRE!AB273)</f>
        <v>0</v>
      </c>
      <c r="AC273" s="29">
        <f>SUM(ENERO:DICIEMBRE!AC273)</f>
        <v>0</v>
      </c>
      <c r="AD273" s="29">
        <f>SUM(ENERO:DICIEMBRE!AD273)</f>
        <v>0</v>
      </c>
      <c r="AE273" s="29">
        <f>SUM(ENERO:DICIEMBRE!AE273)</f>
        <v>0</v>
      </c>
      <c r="AF273" s="29">
        <f>SUM(ENERO:DICIEMBRE!AF273)</f>
        <v>0</v>
      </c>
      <c r="AG273" s="29">
        <f>SUM(ENERO:DICIEMBRE!AG273)</f>
        <v>0</v>
      </c>
      <c r="AH273" s="29">
        <f>SUM(ENERO:DICIEMBRE!AH273)</f>
        <v>0</v>
      </c>
      <c r="AI273" s="29">
        <f>SUM(ENERO:DICIEMBRE!AI273)</f>
        <v>0</v>
      </c>
      <c r="AJ273" s="29">
        <f>SUM(ENERO:DICIEMBRE!AJ273)</f>
        <v>0</v>
      </c>
      <c r="AK273" s="29">
        <f>SUM(ENERO:DICIEMBRE!AK273)</f>
        <v>0</v>
      </c>
      <c r="AL273" s="29">
        <f>SUM(ENERO:DICIEMBRE!AL273)</f>
        <v>0</v>
      </c>
      <c r="AM273" s="29">
        <f>SUM(ENERO:DICIEMBRE!AM273)</f>
        <v>0</v>
      </c>
      <c r="AN273" s="29">
        <f>SUM(ENERO:DICIEMBRE!AN273)</f>
        <v>0</v>
      </c>
      <c r="AO273" s="29">
        <f>SUM(ENERO:DICIEMBRE!AO273)</f>
        <v>0</v>
      </c>
      <c r="AP273" s="29">
        <f>SUM(ENERO:DICIEMBRE!AP273)</f>
        <v>0</v>
      </c>
      <c r="AQ273" s="29">
        <f>SUM(ENERO:DICIEMBRE!AQ273)</f>
        <v>0</v>
      </c>
      <c r="AR273" s="29">
        <f>SUM(ENERO:DICIEMBRE!AR273)</f>
        <v>0</v>
      </c>
      <c r="AS273" s="29">
        <f>SUM(ENERO:DICIEMBRE!AS273)</f>
        <v>0</v>
      </c>
      <c r="AT273" s="29">
        <f>SUM(ENERO:DICIEMBRE!AT273)</f>
        <v>0</v>
      </c>
      <c r="AU273" s="29">
        <f>SUM(ENERO:DICIEMBRE!AU273)</f>
        <v>0</v>
      </c>
      <c r="AV273" s="29">
        <f>SUM(ENERO:DICIEMBRE!AV273)</f>
        <v>0</v>
      </c>
      <c r="AW273" s="29">
        <f>SUM(ENERO:DICIEMBRE!AW273)</f>
        <v>0</v>
      </c>
      <c r="AX273" s="29">
        <f>SUM(ENERO:DICIEMBRE!AX273)</f>
        <v>0</v>
      </c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339">
        <f t="shared" si="155"/>
        <v>0</v>
      </c>
      <c r="F274" s="29">
        <f>SUM(ENERO:DICIEMBRE!F274)</f>
        <v>0</v>
      </c>
      <c r="G274" s="29">
        <f>SUM(ENERO:DICIEMBRE!G274)</f>
        <v>0</v>
      </c>
      <c r="H274" s="29">
        <f>SUM(ENERO:DICIEMBRE!H274)</f>
        <v>0</v>
      </c>
      <c r="I274" s="29">
        <f>SUM(ENERO:DICIEMBRE!I274)</f>
        <v>0</v>
      </c>
      <c r="J274" s="29">
        <f>SUM(ENERO:DICIEMBRE!J274)</f>
        <v>0</v>
      </c>
      <c r="K274" s="29">
        <f>SUM(ENERO:DICIEMBRE!K274)</f>
        <v>0</v>
      </c>
      <c r="L274" s="29">
        <f>SUM(ENERO:DICIEMBRE!L274)</f>
        <v>0</v>
      </c>
      <c r="M274" s="29">
        <f>SUM(ENERO:DICIEMBRE!M274)</f>
        <v>0</v>
      </c>
      <c r="N274" s="29">
        <f>SUM(ENERO:DICIEMBRE!N274)</f>
        <v>0</v>
      </c>
      <c r="O274" s="29">
        <f>SUM(ENERO:DICIEMBRE!O274)</f>
        <v>0</v>
      </c>
      <c r="P274" s="29">
        <f>SUM(ENERO:DICIEMBRE!P274)</f>
        <v>0</v>
      </c>
      <c r="Q274" s="29">
        <f>SUM(ENERO:DICIEMBRE!Q274)</f>
        <v>0</v>
      </c>
      <c r="R274" s="29">
        <f>SUM(ENERO:DICIEMBRE!R274)</f>
        <v>0</v>
      </c>
      <c r="S274" s="29">
        <f>SUM(ENERO:DICIEMBRE!S274)</f>
        <v>0</v>
      </c>
      <c r="T274" s="29">
        <f>SUM(ENERO:DICIEMBRE!T274)</f>
        <v>0</v>
      </c>
      <c r="U274" s="29">
        <f>SUM(ENERO:DICIEMBRE!U274)</f>
        <v>0</v>
      </c>
      <c r="V274" s="29">
        <f>SUM(ENERO:DICIEMBRE!V274)</f>
        <v>0</v>
      </c>
      <c r="W274" s="29">
        <f>SUM(ENERO:DICIEMBRE!W274)</f>
        <v>0</v>
      </c>
      <c r="X274" s="29">
        <f>SUM(ENERO:DICIEMBRE!X274)</f>
        <v>0</v>
      </c>
      <c r="Y274" s="29">
        <f>SUM(ENERO:DICIEMBRE!Y274)</f>
        <v>0</v>
      </c>
      <c r="Z274" s="29">
        <f>SUM(ENERO:DICIEMBRE!Z274)</f>
        <v>0</v>
      </c>
      <c r="AA274" s="29">
        <f>SUM(ENERO:DICIEMBRE!AA274)</f>
        <v>0</v>
      </c>
      <c r="AB274" s="29">
        <f>SUM(ENERO:DICIEMBRE!AB274)</f>
        <v>0</v>
      </c>
      <c r="AC274" s="29">
        <f>SUM(ENERO:DICIEMBRE!AC274)</f>
        <v>0</v>
      </c>
      <c r="AD274" s="29">
        <f>SUM(ENERO:DICIEMBRE!AD274)</f>
        <v>0</v>
      </c>
      <c r="AE274" s="29">
        <f>SUM(ENERO:DICIEMBRE!AE274)</f>
        <v>0</v>
      </c>
      <c r="AF274" s="29">
        <f>SUM(ENERO:DICIEMBRE!AF274)</f>
        <v>0</v>
      </c>
      <c r="AG274" s="29">
        <f>SUM(ENERO:DICIEMBRE!AG274)</f>
        <v>0</v>
      </c>
      <c r="AH274" s="29">
        <f>SUM(ENERO:DICIEMBRE!AH274)</f>
        <v>0</v>
      </c>
      <c r="AI274" s="29">
        <f>SUM(ENERO:DICIEMBRE!AI274)</f>
        <v>0</v>
      </c>
      <c r="AJ274" s="29">
        <f>SUM(ENERO:DICIEMBRE!AJ274)</f>
        <v>0</v>
      </c>
      <c r="AK274" s="29">
        <f>SUM(ENERO:DICIEMBRE!AK274)</f>
        <v>0</v>
      </c>
      <c r="AL274" s="29">
        <f>SUM(ENERO:DICIEMBRE!AL274)</f>
        <v>0</v>
      </c>
      <c r="AM274" s="29">
        <f>SUM(ENERO:DICIEMBRE!AM274)</f>
        <v>0</v>
      </c>
      <c r="AN274" s="29">
        <f>SUM(ENERO:DICIEMBRE!AN274)</f>
        <v>0</v>
      </c>
      <c r="AO274" s="29">
        <f>SUM(ENERO:DICIEMBRE!AO274)</f>
        <v>0</v>
      </c>
      <c r="AP274" s="29">
        <f>SUM(ENERO:DICIEMBRE!AP274)</f>
        <v>0</v>
      </c>
      <c r="AQ274" s="29">
        <f>SUM(ENERO:DICIEMBRE!AQ274)</f>
        <v>0</v>
      </c>
      <c r="AR274" s="29">
        <f>SUM(ENERO:DICIEMBRE!AR274)</f>
        <v>0</v>
      </c>
      <c r="AS274" s="29">
        <f>SUM(ENERO:DICIEMBRE!AS274)</f>
        <v>0</v>
      </c>
      <c r="AT274" s="29">
        <f>SUM(ENERO:DICIEMBRE!AT274)</f>
        <v>0</v>
      </c>
      <c r="AU274" s="29">
        <f>SUM(ENERO:DICIEMBRE!AU274)</f>
        <v>0</v>
      </c>
      <c r="AV274" s="29">
        <f>SUM(ENERO:DICIEMBRE!AV274)</f>
        <v>0</v>
      </c>
      <c r="AW274" s="29">
        <f>SUM(ENERO:DICIEMBRE!AW274)</f>
        <v>0</v>
      </c>
      <c r="AX274" s="29">
        <f>SUM(ENERO:DICIEMBRE!AX274)</f>
        <v>0</v>
      </c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339">
        <f t="shared" si="155"/>
        <v>0</v>
      </c>
      <c r="F275" s="29">
        <f>SUM(ENERO:DICIEMBRE!F275)</f>
        <v>0</v>
      </c>
      <c r="G275" s="29">
        <f>SUM(ENERO:DICIEMBRE!G275)</f>
        <v>0</v>
      </c>
      <c r="H275" s="29">
        <f>SUM(ENERO:DICIEMBRE!H275)</f>
        <v>0</v>
      </c>
      <c r="I275" s="29">
        <f>SUM(ENERO:DICIEMBRE!I275)</f>
        <v>0</v>
      </c>
      <c r="J275" s="29">
        <f>SUM(ENERO:DICIEMBRE!J275)</f>
        <v>0</v>
      </c>
      <c r="K275" s="29">
        <f>SUM(ENERO:DICIEMBRE!K275)</f>
        <v>0</v>
      </c>
      <c r="L275" s="29">
        <f>SUM(ENERO:DICIEMBRE!L275)</f>
        <v>0</v>
      </c>
      <c r="M275" s="29">
        <f>SUM(ENERO:DICIEMBRE!M275)</f>
        <v>0</v>
      </c>
      <c r="N275" s="29">
        <f>SUM(ENERO:DICIEMBRE!N275)</f>
        <v>0</v>
      </c>
      <c r="O275" s="29">
        <f>SUM(ENERO:DICIEMBRE!O275)</f>
        <v>0</v>
      </c>
      <c r="P275" s="29">
        <f>SUM(ENERO:DICIEMBRE!P275)</f>
        <v>0</v>
      </c>
      <c r="Q275" s="29">
        <f>SUM(ENERO:DICIEMBRE!Q275)</f>
        <v>0</v>
      </c>
      <c r="R275" s="29">
        <f>SUM(ENERO:DICIEMBRE!R275)</f>
        <v>0</v>
      </c>
      <c r="S275" s="29">
        <f>SUM(ENERO:DICIEMBRE!S275)</f>
        <v>0</v>
      </c>
      <c r="T275" s="29">
        <f>SUM(ENERO:DICIEMBRE!T275)</f>
        <v>0</v>
      </c>
      <c r="U275" s="29">
        <f>SUM(ENERO:DICIEMBRE!U275)</f>
        <v>0</v>
      </c>
      <c r="V275" s="29">
        <f>SUM(ENERO:DICIEMBRE!V275)</f>
        <v>0</v>
      </c>
      <c r="W275" s="29">
        <f>SUM(ENERO:DICIEMBRE!W275)</f>
        <v>0</v>
      </c>
      <c r="X275" s="29">
        <f>SUM(ENERO:DICIEMBRE!X275)</f>
        <v>0</v>
      </c>
      <c r="Y275" s="29">
        <f>SUM(ENERO:DICIEMBRE!Y275)</f>
        <v>0</v>
      </c>
      <c r="Z275" s="29">
        <f>SUM(ENERO:DICIEMBRE!Z275)</f>
        <v>0</v>
      </c>
      <c r="AA275" s="29">
        <f>SUM(ENERO:DICIEMBRE!AA275)</f>
        <v>0</v>
      </c>
      <c r="AB275" s="29">
        <f>SUM(ENERO:DICIEMBRE!AB275)</f>
        <v>0</v>
      </c>
      <c r="AC275" s="29">
        <f>SUM(ENERO:DICIEMBRE!AC275)</f>
        <v>0</v>
      </c>
      <c r="AD275" s="29">
        <f>SUM(ENERO:DICIEMBRE!AD275)</f>
        <v>0</v>
      </c>
      <c r="AE275" s="29">
        <f>SUM(ENERO:DICIEMBRE!AE275)</f>
        <v>0</v>
      </c>
      <c r="AF275" s="29">
        <f>SUM(ENERO:DICIEMBRE!AF275)</f>
        <v>0</v>
      </c>
      <c r="AG275" s="29">
        <f>SUM(ENERO:DICIEMBRE!AG275)</f>
        <v>0</v>
      </c>
      <c r="AH275" s="29">
        <f>SUM(ENERO:DICIEMBRE!AH275)</f>
        <v>0</v>
      </c>
      <c r="AI275" s="29">
        <f>SUM(ENERO:DICIEMBRE!AI275)</f>
        <v>0</v>
      </c>
      <c r="AJ275" s="29">
        <f>SUM(ENERO:DICIEMBRE!AJ275)</f>
        <v>0</v>
      </c>
      <c r="AK275" s="29">
        <f>SUM(ENERO:DICIEMBRE!AK275)</f>
        <v>0</v>
      </c>
      <c r="AL275" s="29">
        <f>SUM(ENERO:DICIEMBRE!AL275)</f>
        <v>0</v>
      </c>
      <c r="AM275" s="29">
        <f>SUM(ENERO:DICIEMBRE!AM275)</f>
        <v>0</v>
      </c>
      <c r="AN275" s="29">
        <f>SUM(ENERO:DICIEMBRE!AN275)</f>
        <v>0</v>
      </c>
      <c r="AO275" s="29">
        <f>SUM(ENERO:DICIEMBRE!AO275)</f>
        <v>0</v>
      </c>
      <c r="AP275" s="29">
        <f>SUM(ENERO:DICIEMBRE!AP275)</f>
        <v>0</v>
      </c>
      <c r="AQ275" s="29">
        <f>SUM(ENERO:DICIEMBRE!AQ275)</f>
        <v>0</v>
      </c>
      <c r="AR275" s="29">
        <f>SUM(ENERO:DICIEMBRE!AR275)</f>
        <v>0</v>
      </c>
      <c r="AS275" s="29">
        <f>SUM(ENERO:DICIEMBRE!AS275)</f>
        <v>0</v>
      </c>
      <c r="AT275" s="29">
        <f>SUM(ENERO:DICIEMBRE!AT275)</f>
        <v>0</v>
      </c>
      <c r="AU275" s="29">
        <f>SUM(ENERO:DICIEMBRE!AU275)</f>
        <v>0</v>
      </c>
      <c r="AV275" s="29">
        <f>SUM(ENERO:DICIEMBRE!AV275)</f>
        <v>0</v>
      </c>
      <c r="AW275" s="29">
        <f>SUM(ENERO:DICIEMBRE!AW275)</f>
        <v>0</v>
      </c>
      <c r="AX275" s="29">
        <f>SUM(ENERO:DICIEMBRE!AX275)</f>
        <v>0</v>
      </c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2861"/>
      <c r="B276" s="375" t="s">
        <v>239</v>
      </c>
      <c r="C276" s="355">
        <f t="shared" si="152"/>
        <v>0</v>
      </c>
      <c r="D276" s="356">
        <f t="shared" si="155"/>
        <v>0</v>
      </c>
      <c r="E276" s="318">
        <f t="shared" si="155"/>
        <v>0</v>
      </c>
      <c r="F276" s="29">
        <f>SUM(ENERO:DICIEMBRE!F276)</f>
        <v>0</v>
      </c>
      <c r="G276" s="29">
        <f>SUM(ENERO:DICIEMBRE!G276)</f>
        <v>0</v>
      </c>
      <c r="H276" s="29">
        <f>SUM(ENERO:DICIEMBRE!H276)</f>
        <v>0</v>
      </c>
      <c r="I276" s="29">
        <f>SUM(ENERO:DICIEMBRE!I276)</f>
        <v>0</v>
      </c>
      <c r="J276" s="29">
        <f>SUM(ENERO:DICIEMBRE!J276)</f>
        <v>0</v>
      </c>
      <c r="K276" s="29">
        <f>SUM(ENERO:DICIEMBRE!K276)</f>
        <v>0</v>
      </c>
      <c r="L276" s="29">
        <f>SUM(ENERO:DICIEMBRE!L276)</f>
        <v>0</v>
      </c>
      <c r="M276" s="29">
        <f>SUM(ENERO:DICIEMBRE!M276)</f>
        <v>0</v>
      </c>
      <c r="N276" s="29">
        <f>SUM(ENERO:DICIEMBRE!N276)</f>
        <v>0</v>
      </c>
      <c r="O276" s="29">
        <f>SUM(ENERO:DICIEMBRE!O276)</f>
        <v>0</v>
      </c>
      <c r="P276" s="29">
        <f>SUM(ENERO:DICIEMBRE!P276)</f>
        <v>0</v>
      </c>
      <c r="Q276" s="29">
        <f>SUM(ENERO:DICIEMBRE!Q276)</f>
        <v>0</v>
      </c>
      <c r="R276" s="29">
        <f>SUM(ENERO:DICIEMBRE!R276)</f>
        <v>0</v>
      </c>
      <c r="S276" s="29">
        <f>SUM(ENERO:DICIEMBRE!S276)</f>
        <v>0</v>
      </c>
      <c r="T276" s="29">
        <f>SUM(ENERO:DICIEMBRE!T276)</f>
        <v>0</v>
      </c>
      <c r="U276" s="29">
        <f>SUM(ENERO:DICIEMBRE!U276)</f>
        <v>0</v>
      </c>
      <c r="V276" s="29">
        <f>SUM(ENERO:DICIEMBRE!V276)</f>
        <v>0</v>
      </c>
      <c r="W276" s="29">
        <f>SUM(ENERO:DICIEMBRE!W276)</f>
        <v>0</v>
      </c>
      <c r="X276" s="29">
        <f>SUM(ENERO:DICIEMBRE!X276)</f>
        <v>0</v>
      </c>
      <c r="Y276" s="29">
        <f>SUM(ENERO:DICIEMBRE!Y276)</f>
        <v>0</v>
      </c>
      <c r="Z276" s="29">
        <f>SUM(ENERO:DICIEMBRE!Z276)</f>
        <v>0</v>
      </c>
      <c r="AA276" s="29">
        <f>SUM(ENERO:DICIEMBRE!AA276)</f>
        <v>0</v>
      </c>
      <c r="AB276" s="29">
        <f>SUM(ENERO:DICIEMBRE!AB276)</f>
        <v>0</v>
      </c>
      <c r="AC276" s="29">
        <f>SUM(ENERO:DICIEMBRE!AC276)</f>
        <v>0</v>
      </c>
      <c r="AD276" s="29">
        <f>SUM(ENERO:DICIEMBRE!AD276)</f>
        <v>0</v>
      </c>
      <c r="AE276" s="29">
        <f>SUM(ENERO:DICIEMBRE!AE276)</f>
        <v>0</v>
      </c>
      <c r="AF276" s="29">
        <f>SUM(ENERO:DICIEMBRE!AF276)</f>
        <v>0</v>
      </c>
      <c r="AG276" s="29">
        <f>SUM(ENERO:DICIEMBRE!AG276)</f>
        <v>0</v>
      </c>
      <c r="AH276" s="29">
        <f>SUM(ENERO:DICIEMBRE!AH276)</f>
        <v>0</v>
      </c>
      <c r="AI276" s="29">
        <f>SUM(ENERO:DICIEMBRE!AI276)</f>
        <v>0</v>
      </c>
      <c r="AJ276" s="29">
        <f>SUM(ENERO:DICIEMBRE!AJ276)</f>
        <v>0</v>
      </c>
      <c r="AK276" s="29">
        <f>SUM(ENERO:DICIEMBRE!AK276)</f>
        <v>0</v>
      </c>
      <c r="AL276" s="29">
        <f>SUM(ENERO:DICIEMBRE!AL276)</f>
        <v>0</v>
      </c>
      <c r="AM276" s="29">
        <f>SUM(ENERO:DICIEMBRE!AM276)</f>
        <v>0</v>
      </c>
      <c r="AN276" s="29">
        <f>SUM(ENERO:DICIEMBRE!AN276)</f>
        <v>0</v>
      </c>
      <c r="AO276" s="29">
        <f>SUM(ENERO:DICIEMBRE!AO276)</f>
        <v>0</v>
      </c>
      <c r="AP276" s="29">
        <f>SUM(ENERO:DICIEMBRE!AP276)</f>
        <v>0</v>
      </c>
      <c r="AQ276" s="29">
        <f>SUM(ENERO:DICIEMBRE!AQ276)</f>
        <v>0</v>
      </c>
      <c r="AR276" s="29">
        <f>SUM(ENERO:DICIEMBRE!AR276)</f>
        <v>0</v>
      </c>
      <c r="AS276" s="29">
        <f>SUM(ENERO:DICIEMBRE!AS276)</f>
        <v>0</v>
      </c>
      <c r="AT276" s="29">
        <f>SUM(ENERO:DICIEMBRE!AT276)</f>
        <v>0</v>
      </c>
      <c r="AU276" s="29">
        <f>SUM(ENERO:DICIEMBRE!AU276)</f>
        <v>0</v>
      </c>
      <c r="AV276" s="29">
        <f>SUM(ENERO:DICIEMBRE!AV276)</f>
        <v>0</v>
      </c>
      <c r="AW276" s="29">
        <f>SUM(ENERO:DICIEMBRE!AW276)</f>
        <v>0</v>
      </c>
      <c r="AX276" s="29">
        <f>SUM(ENERO:DICIEMBRE!AX276)</f>
        <v>0</v>
      </c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29">
        <f>SUM(ENERO:DICIEMBRE!F277)</f>
        <v>0</v>
      </c>
      <c r="G277" s="29">
        <f>SUM(ENERO:DICIEMBRE!G277)</f>
        <v>0</v>
      </c>
      <c r="H277" s="29">
        <f>SUM(ENERO:DICIEMBRE!H277)</f>
        <v>0</v>
      </c>
      <c r="I277" s="29">
        <f>SUM(ENERO:DICIEMBRE!I277)</f>
        <v>0</v>
      </c>
      <c r="J277" s="29">
        <f>SUM(ENERO:DICIEMBRE!J277)</f>
        <v>0</v>
      </c>
      <c r="K277" s="29">
        <f>SUM(ENERO:DICIEMBRE!K277)</f>
        <v>0</v>
      </c>
      <c r="L277" s="29">
        <f>SUM(ENERO:DICIEMBRE!L277)</f>
        <v>0</v>
      </c>
      <c r="M277" s="29">
        <f>SUM(ENERO:DICIEMBRE!M277)</f>
        <v>0</v>
      </c>
      <c r="N277" s="29">
        <f>SUM(ENERO:DICIEMBRE!N277)</f>
        <v>0</v>
      </c>
      <c r="O277" s="29">
        <f>SUM(ENERO:DICIEMBRE!O277)</f>
        <v>0</v>
      </c>
      <c r="P277" s="29">
        <f>SUM(ENERO:DICIEMBRE!P277)</f>
        <v>0</v>
      </c>
      <c r="Q277" s="29">
        <f>SUM(ENERO:DICIEMBRE!Q277)</f>
        <v>0</v>
      </c>
      <c r="R277" s="29">
        <f>SUM(ENERO:DICIEMBRE!R277)</f>
        <v>0</v>
      </c>
      <c r="S277" s="29">
        <f>SUM(ENERO:DICIEMBRE!S277)</f>
        <v>0</v>
      </c>
      <c r="T277" s="29">
        <f>SUM(ENERO:DICIEMBRE!T277)</f>
        <v>0</v>
      </c>
      <c r="U277" s="29">
        <f>SUM(ENERO:DICIEMBRE!U277)</f>
        <v>0</v>
      </c>
      <c r="V277" s="29">
        <f>SUM(ENERO:DICIEMBRE!V277)</f>
        <v>0</v>
      </c>
      <c r="W277" s="29">
        <f>SUM(ENERO:DICIEMBRE!W277)</f>
        <v>0</v>
      </c>
      <c r="X277" s="29">
        <f>SUM(ENERO:DICIEMBRE!X277)</f>
        <v>0</v>
      </c>
      <c r="Y277" s="29">
        <f>SUM(ENERO:DICIEMBRE!Y277)</f>
        <v>0</v>
      </c>
      <c r="Z277" s="29">
        <f>SUM(ENERO:DICIEMBRE!Z277)</f>
        <v>0</v>
      </c>
      <c r="AA277" s="29">
        <f>SUM(ENERO:DICIEMBRE!AA277)</f>
        <v>0</v>
      </c>
      <c r="AB277" s="29">
        <f>SUM(ENERO:DICIEMBRE!AB277)</f>
        <v>0</v>
      </c>
      <c r="AC277" s="29">
        <f>SUM(ENERO:DICIEMBRE!AC277)</f>
        <v>0</v>
      </c>
      <c r="AD277" s="29">
        <f>SUM(ENERO:DICIEMBRE!AD277)</f>
        <v>0</v>
      </c>
      <c r="AE277" s="29">
        <f>SUM(ENERO:DICIEMBRE!AE277)</f>
        <v>0</v>
      </c>
      <c r="AF277" s="29">
        <f>SUM(ENERO:DICIEMBRE!AF277)</f>
        <v>0</v>
      </c>
      <c r="AG277" s="29">
        <f>SUM(ENERO:DICIEMBRE!AG277)</f>
        <v>0</v>
      </c>
      <c r="AH277" s="29">
        <f>SUM(ENERO:DICIEMBRE!AH277)</f>
        <v>0</v>
      </c>
      <c r="AI277" s="29">
        <f>SUM(ENERO:DICIEMBRE!AI277)</f>
        <v>0</v>
      </c>
      <c r="AJ277" s="29">
        <f>SUM(ENERO:DICIEMBRE!AJ277)</f>
        <v>0</v>
      </c>
      <c r="AK277" s="29">
        <f>SUM(ENERO:DICIEMBRE!AK277)</f>
        <v>0</v>
      </c>
      <c r="AL277" s="29">
        <f>SUM(ENERO:DICIEMBRE!AL277)</f>
        <v>0</v>
      </c>
      <c r="AM277" s="29">
        <f>SUM(ENERO:DICIEMBRE!AM277)</f>
        <v>0</v>
      </c>
      <c r="AN277" s="29">
        <f>SUM(ENERO:DICIEMBRE!AN277)</f>
        <v>0</v>
      </c>
      <c r="AO277" s="29">
        <f>SUM(ENERO:DICIEMBRE!AO277)</f>
        <v>0</v>
      </c>
      <c r="AP277" s="29">
        <f>SUM(ENERO:DICIEMBRE!AP277)</f>
        <v>0</v>
      </c>
      <c r="AQ277" s="29">
        <f>SUM(ENERO:DICIEMBRE!AQ277)</f>
        <v>0</v>
      </c>
      <c r="AR277" s="29">
        <f>SUM(ENERO:DICIEMBRE!AR277)</f>
        <v>0</v>
      </c>
      <c r="AS277" s="29">
        <f>SUM(ENERO:DICIEMBRE!AS277)</f>
        <v>0</v>
      </c>
      <c r="AT277" s="29">
        <f>SUM(ENERO:DICIEMBRE!AT277)</f>
        <v>0</v>
      </c>
      <c r="AU277" s="29">
        <f>SUM(ENERO:DICIEMBRE!AU277)</f>
        <v>0</v>
      </c>
      <c r="AV277" s="29">
        <f>SUM(ENERO:DICIEMBRE!AV277)</f>
        <v>0</v>
      </c>
      <c r="AW277" s="29">
        <f>SUM(ENERO:DICIEMBRE!AW277)</f>
        <v>0</v>
      </c>
      <c r="AX277" s="29">
        <f>SUM(ENERO:DICIEMBRE!AX277)</f>
        <v>0</v>
      </c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10</v>
      </c>
      <c r="D278" s="356">
        <f>SUM(F278+H278+J278+L278+N278+P278+R278+T278+V278+X278+Z278+AB278+AD278+AF278+AH278+AJ278+AL278)</f>
        <v>2</v>
      </c>
      <c r="E278" s="318">
        <f t="shared" ref="E278" si="156">SUM(G278+I278+K278+M278+O278+Q278+S278+U278+W278+Y278+AA278+AC278+AE278+AG278+AI278+AK278+AM278)</f>
        <v>8</v>
      </c>
      <c r="F278" s="29">
        <f>SUM(ENERO:DICIEMBRE!F278)</f>
        <v>0</v>
      </c>
      <c r="G278" s="29">
        <f>SUM(ENERO:DICIEMBRE!G278)</f>
        <v>0</v>
      </c>
      <c r="H278" s="29">
        <f>SUM(ENERO:DICIEMBRE!H278)</f>
        <v>0</v>
      </c>
      <c r="I278" s="29">
        <f>SUM(ENERO:DICIEMBRE!I278)</f>
        <v>0</v>
      </c>
      <c r="J278" s="29">
        <f>SUM(ENERO:DICIEMBRE!J278)</f>
        <v>0</v>
      </c>
      <c r="K278" s="29">
        <f>SUM(ENERO:DICIEMBRE!K278)</f>
        <v>0</v>
      </c>
      <c r="L278" s="29">
        <f>SUM(ENERO:DICIEMBRE!L278)</f>
        <v>0</v>
      </c>
      <c r="M278" s="29">
        <f>SUM(ENERO:DICIEMBRE!M278)</f>
        <v>0</v>
      </c>
      <c r="N278" s="29">
        <f>SUM(ENERO:DICIEMBRE!N278)</f>
        <v>0</v>
      </c>
      <c r="O278" s="29">
        <f>SUM(ENERO:DICIEMBRE!O278)</f>
        <v>0</v>
      </c>
      <c r="P278" s="29">
        <f>SUM(ENERO:DICIEMBRE!P278)</f>
        <v>0</v>
      </c>
      <c r="Q278" s="29">
        <f>SUM(ENERO:DICIEMBRE!Q278)</f>
        <v>0</v>
      </c>
      <c r="R278" s="29">
        <f>SUM(ENERO:DICIEMBRE!R278)</f>
        <v>0</v>
      </c>
      <c r="S278" s="29">
        <f>SUM(ENERO:DICIEMBRE!S278)</f>
        <v>1</v>
      </c>
      <c r="T278" s="29">
        <f>SUM(ENERO:DICIEMBRE!T278)</f>
        <v>0</v>
      </c>
      <c r="U278" s="29">
        <f>SUM(ENERO:DICIEMBRE!U278)</f>
        <v>0</v>
      </c>
      <c r="V278" s="29">
        <f>SUM(ENERO:DICIEMBRE!V278)</f>
        <v>0</v>
      </c>
      <c r="W278" s="29">
        <f>SUM(ENERO:DICIEMBRE!W278)</f>
        <v>0</v>
      </c>
      <c r="X278" s="29">
        <f>SUM(ENERO:DICIEMBRE!X278)</f>
        <v>1</v>
      </c>
      <c r="Y278" s="29">
        <f>SUM(ENERO:DICIEMBRE!Y278)</f>
        <v>2</v>
      </c>
      <c r="Z278" s="29">
        <f>SUM(ENERO:DICIEMBRE!Z278)</f>
        <v>0</v>
      </c>
      <c r="AA278" s="29">
        <f>SUM(ENERO:DICIEMBRE!AA278)</f>
        <v>0</v>
      </c>
      <c r="AB278" s="29">
        <f>SUM(ENERO:DICIEMBRE!AB278)</f>
        <v>1</v>
      </c>
      <c r="AC278" s="29">
        <f>SUM(ENERO:DICIEMBRE!AC278)</f>
        <v>2</v>
      </c>
      <c r="AD278" s="29">
        <f>SUM(ENERO:DICIEMBRE!AD278)</f>
        <v>0</v>
      </c>
      <c r="AE278" s="29">
        <f>SUM(ENERO:DICIEMBRE!AE278)</f>
        <v>2</v>
      </c>
      <c r="AF278" s="29">
        <f>SUM(ENERO:DICIEMBRE!AF278)</f>
        <v>0</v>
      </c>
      <c r="AG278" s="29">
        <f>SUM(ENERO:DICIEMBRE!AG278)</f>
        <v>0</v>
      </c>
      <c r="AH278" s="29">
        <f>SUM(ENERO:DICIEMBRE!AH278)</f>
        <v>0</v>
      </c>
      <c r="AI278" s="29">
        <f>SUM(ENERO:DICIEMBRE!AI278)</f>
        <v>1</v>
      </c>
      <c r="AJ278" s="29">
        <f>SUM(ENERO:DICIEMBRE!AJ278)</f>
        <v>0</v>
      </c>
      <c r="AK278" s="29">
        <f>SUM(ENERO:DICIEMBRE!AK278)</f>
        <v>0</v>
      </c>
      <c r="AL278" s="29">
        <f>SUM(ENERO:DICIEMBRE!AL278)</f>
        <v>0</v>
      </c>
      <c r="AM278" s="29">
        <f>SUM(ENERO:DICIEMBRE!AM278)</f>
        <v>0</v>
      </c>
      <c r="AN278" s="29">
        <f>SUM(ENERO:DICIEMBRE!AN278)</f>
        <v>0</v>
      </c>
      <c r="AO278" s="29">
        <f>SUM(ENERO:DICIEMBRE!AO278)</f>
        <v>0</v>
      </c>
      <c r="AP278" s="29">
        <f>SUM(ENERO:DICIEMBRE!AP278)</f>
        <v>0</v>
      </c>
      <c r="AQ278" s="29">
        <f>SUM(ENERO:DICIEMBRE!AQ278)</f>
        <v>0</v>
      </c>
      <c r="AR278" s="29">
        <f>SUM(ENERO:DICIEMBRE!AR278)</f>
        <v>0</v>
      </c>
      <c r="AS278" s="29">
        <f>SUM(ENERO:DICIEMBRE!AS278)</f>
        <v>0</v>
      </c>
      <c r="AT278" s="29">
        <f>SUM(ENERO:DICIEMBRE!AT278)</f>
        <v>0</v>
      </c>
      <c r="AU278" s="29">
        <f>SUM(ENERO:DICIEMBRE!AU278)</f>
        <v>0</v>
      </c>
      <c r="AV278" s="29">
        <f>SUM(ENERO:DICIEMBRE!AV278)</f>
        <v>0</v>
      </c>
      <c r="AW278" s="29">
        <f>SUM(ENERO:DICIEMBRE!AW278)</f>
        <v>0</v>
      </c>
      <c r="AX278" s="29">
        <f>SUM(ENERO:DICIEMBRE!AX278)</f>
        <v>0</v>
      </c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x14ac:dyDescent="0.25">
      <c r="A280" s="2943" t="s">
        <v>253</v>
      </c>
      <c r="B280" s="2946" t="s">
        <v>254</v>
      </c>
      <c r="C280" s="2868" t="s">
        <v>4</v>
      </c>
      <c r="D280" s="2869"/>
      <c r="E280" s="2847"/>
      <c r="F280" s="2934" t="s">
        <v>117</v>
      </c>
      <c r="G280" s="2935"/>
      <c r="H280" s="2935"/>
      <c r="I280" s="2935"/>
      <c r="J280" s="2935"/>
      <c r="K280" s="2935"/>
      <c r="L280" s="2935"/>
      <c r="M280" s="2935"/>
      <c r="N280" s="2935"/>
      <c r="O280" s="2935"/>
      <c r="P280" s="2935"/>
      <c r="Q280" s="2935"/>
      <c r="R280" s="2935"/>
      <c r="S280" s="2935"/>
      <c r="T280" s="2935"/>
      <c r="U280" s="2935"/>
      <c r="V280" s="2935"/>
      <c r="W280" s="2935"/>
      <c r="X280" s="2935"/>
      <c r="Y280" s="2935"/>
      <c r="Z280" s="2935"/>
      <c r="AA280" s="2935"/>
      <c r="AB280" s="2935"/>
      <c r="AC280" s="2935"/>
      <c r="AD280" s="2935"/>
      <c r="AE280" s="2935"/>
      <c r="AF280" s="2935"/>
      <c r="AG280" s="2935"/>
      <c r="AH280" s="2935"/>
      <c r="AI280" s="2935"/>
      <c r="AJ280" s="2935"/>
      <c r="AK280" s="2936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x14ac:dyDescent="0.25">
      <c r="A281" s="2944"/>
      <c r="B281" s="2947"/>
      <c r="C281" s="2870"/>
      <c r="D281" s="2871"/>
      <c r="E281" s="2849"/>
      <c r="F281" s="2875" t="s">
        <v>179</v>
      </c>
      <c r="G281" s="2875"/>
      <c r="H281" s="2875" t="s">
        <v>180</v>
      </c>
      <c r="I281" s="2875"/>
      <c r="J281" s="2875" t="s">
        <v>12</v>
      </c>
      <c r="K281" s="2875"/>
      <c r="L281" s="2904" t="s">
        <v>13</v>
      </c>
      <c r="M281" s="2905"/>
      <c r="N281" s="2843" t="s">
        <v>14</v>
      </c>
      <c r="O281" s="2843"/>
      <c r="P281" s="2843" t="s">
        <v>15</v>
      </c>
      <c r="Q281" s="2843"/>
      <c r="R281" s="2843" t="s">
        <v>16</v>
      </c>
      <c r="S281" s="2843"/>
      <c r="T281" s="2843" t="s">
        <v>17</v>
      </c>
      <c r="U281" s="2843"/>
      <c r="V281" s="2843" t="s">
        <v>18</v>
      </c>
      <c r="W281" s="2843"/>
      <c r="X281" s="2843" t="s">
        <v>19</v>
      </c>
      <c r="Y281" s="2843"/>
      <c r="Z281" s="2843" t="s">
        <v>48</v>
      </c>
      <c r="AA281" s="2843"/>
      <c r="AB281" s="2843" t="s">
        <v>49</v>
      </c>
      <c r="AC281" s="2843"/>
      <c r="AD281" s="2843" t="s">
        <v>50</v>
      </c>
      <c r="AE281" s="2843"/>
      <c r="AF281" s="2843" t="s">
        <v>126</v>
      </c>
      <c r="AG281" s="2843"/>
      <c r="AH281" s="2843" t="s">
        <v>127</v>
      </c>
      <c r="AI281" s="2843"/>
      <c r="AJ281" s="2843" t="s">
        <v>128</v>
      </c>
      <c r="AK281" s="2913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2945"/>
      <c r="B282" s="2948"/>
      <c r="C282" s="396" t="s">
        <v>96</v>
      </c>
      <c r="D282" s="397" t="s">
        <v>65</v>
      </c>
      <c r="E282" s="398" t="s">
        <v>97</v>
      </c>
      <c r="F282" s="399" t="s">
        <v>65</v>
      </c>
      <c r="G282" s="400" t="s">
        <v>97</v>
      </c>
      <c r="H282" s="399" t="s">
        <v>65</v>
      </c>
      <c r="I282" s="400" t="s">
        <v>97</v>
      </c>
      <c r="J282" s="399" t="s">
        <v>65</v>
      </c>
      <c r="K282" s="400" t="s">
        <v>97</v>
      </c>
      <c r="L282" s="399" t="s">
        <v>65</v>
      </c>
      <c r="M282" s="400" t="s">
        <v>97</v>
      </c>
      <c r="N282" s="399" t="s">
        <v>65</v>
      </c>
      <c r="O282" s="400" t="s">
        <v>97</v>
      </c>
      <c r="P282" s="399" t="s">
        <v>65</v>
      </c>
      <c r="Q282" s="400" t="s">
        <v>97</v>
      </c>
      <c r="R282" s="399" t="s">
        <v>65</v>
      </c>
      <c r="S282" s="400" t="s">
        <v>97</v>
      </c>
      <c r="T282" s="401" t="s">
        <v>65</v>
      </c>
      <c r="U282" s="401" t="s">
        <v>97</v>
      </c>
      <c r="V282" s="402" t="s">
        <v>65</v>
      </c>
      <c r="W282" s="400" t="s">
        <v>97</v>
      </c>
      <c r="X282" s="399" t="s">
        <v>65</v>
      </c>
      <c r="Y282" s="400" t="s">
        <v>97</v>
      </c>
      <c r="Z282" s="399" t="s">
        <v>65</v>
      </c>
      <c r="AA282" s="400" t="s">
        <v>97</v>
      </c>
      <c r="AB282" s="399" t="s">
        <v>65</v>
      </c>
      <c r="AC282" s="400" t="s">
        <v>97</v>
      </c>
      <c r="AD282" s="399" t="s">
        <v>65</v>
      </c>
      <c r="AE282" s="400" t="s">
        <v>97</v>
      </c>
      <c r="AF282" s="399" t="s">
        <v>65</v>
      </c>
      <c r="AG282" s="400" t="s">
        <v>97</v>
      </c>
      <c r="AH282" s="399" t="s">
        <v>65</v>
      </c>
      <c r="AI282" s="400" t="s">
        <v>97</v>
      </c>
      <c r="AJ282" s="399" t="s">
        <v>65</v>
      </c>
      <c r="AK282" s="403" t="s">
        <v>97</v>
      </c>
      <c r="AL282" s="2849"/>
      <c r="AM282" s="2849"/>
      <c r="AN282" s="2849"/>
      <c r="AO282" s="2849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2930" t="s">
        <v>255</v>
      </c>
      <c r="B283" s="404" t="s">
        <v>77</v>
      </c>
      <c r="C283" s="405">
        <f>SUM(D283+E283)</f>
        <v>0</v>
      </c>
      <c r="D283" s="406">
        <f>SUM(F283+H283+J283+L283+N283+P283+R283+T283+V283+X283+Z283+AB283+AD283+AF283+AH283+AJ283)</f>
        <v>0</v>
      </c>
      <c r="E283" s="246">
        <f>SUM(G283+I283+K283+M283+O283+Q283+S283+U283+W283+Y283+AA283+AC283+AE283+AG283+AI283+AK283)</f>
        <v>0</v>
      </c>
      <c r="F283" s="247"/>
      <c r="G283" s="248"/>
      <c r="H283" s="247"/>
      <c r="I283" s="248"/>
      <c r="J283" s="247"/>
      <c r="K283" s="248"/>
      <c r="L283" s="247"/>
      <c r="M283" s="248"/>
      <c r="N283" s="247"/>
      <c r="O283" s="248"/>
      <c r="P283" s="247"/>
      <c r="Q283" s="248"/>
      <c r="R283" s="247"/>
      <c r="S283" s="248"/>
      <c r="T283" s="247"/>
      <c r="U283" s="248"/>
      <c r="V283" s="247"/>
      <c r="W283" s="248"/>
      <c r="X283" s="247"/>
      <c r="Y283" s="248"/>
      <c r="Z283" s="247"/>
      <c r="AA283" s="248"/>
      <c r="AB283" s="247"/>
      <c r="AC283" s="248"/>
      <c r="AD283" s="247"/>
      <c r="AE283" s="248"/>
      <c r="AF283" s="247"/>
      <c r="AG283" s="248"/>
      <c r="AH283" s="247"/>
      <c r="AI283" s="248"/>
      <c r="AJ283" s="247"/>
      <c r="AK283" s="252"/>
      <c r="AL283" s="248"/>
      <c r="AM283" s="248"/>
      <c r="AN283" s="248"/>
      <c r="AO283" s="248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2931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x14ac:dyDescent="0.25">
      <c r="A285" s="2930" t="s">
        <v>256</v>
      </c>
      <c r="B285" s="404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2931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111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12"/>
    </row>
    <row r="288" spans="1:87" x14ac:dyDescent="0.25">
      <c r="A288" s="2868" t="s">
        <v>258</v>
      </c>
      <c r="B288" s="2847"/>
      <c r="C288" s="2926" t="s">
        <v>259</v>
      </c>
      <c r="D288" s="2926"/>
      <c r="E288" s="2926"/>
      <c r="F288" s="2927" t="s">
        <v>117</v>
      </c>
      <c r="G288" s="2932"/>
      <c r="H288" s="2932"/>
      <c r="I288" s="2932"/>
      <c r="J288" s="2932"/>
      <c r="K288" s="2932"/>
      <c r="L288" s="2932"/>
      <c r="M288" s="2932"/>
      <c r="N288" s="2932"/>
      <c r="O288" s="2932"/>
      <c r="P288" s="2932"/>
      <c r="Q288" s="2932"/>
      <c r="R288" s="2932"/>
      <c r="S288" s="2932"/>
      <c r="T288" s="2932"/>
      <c r="U288" s="2932"/>
      <c r="V288" s="2932"/>
      <c r="W288" s="2932"/>
      <c r="X288" s="2932"/>
      <c r="Y288" s="2932"/>
      <c r="Z288" s="2932"/>
      <c r="AA288" s="2932"/>
      <c r="AB288" s="2932"/>
      <c r="AC288" s="2932"/>
      <c r="AD288" s="2932"/>
      <c r="AE288" s="2932"/>
      <c r="AF288" s="2932"/>
      <c r="AG288" s="2932"/>
      <c r="AH288" s="2932"/>
      <c r="AI288" s="2932"/>
      <c r="AJ288" s="2932"/>
      <c r="AK288" s="2932"/>
      <c r="AL288" s="2932"/>
      <c r="AM288" s="2933"/>
      <c r="AN288" s="2855" t="s">
        <v>244</v>
      </c>
      <c r="AO288" s="2855"/>
      <c r="AP288" s="2921"/>
      <c r="AQ288" s="2868" t="s">
        <v>185</v>
      </c>
      <c r="AR288" s="2847"/>
      <c r="AS288" s="2850" t="s">
        <v>7</v>
      </c>
      <c r="AT288" s="2850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x14ac:dyDescent="0.25">
      <c r="A289" s="2910"/>
      <c r="B289" s="2848"/>
      <c r="C289" s="2926"/>
      <c r="D289" s="2926"/>
      <c r="E289" s="2926"/>
      <c r="F289" s="2926" t="s">
        <v>178</v>
      </c>
      <c r="G289" s="2926"/>
      <c r="H289" s="2926" t="s">
        <v>179</v>
      </c>
      <c r="I289" s="2926"/>
      <c r="J289" s="2926" t="s">
        <v>180</v>
      </c>
      <c r="K289" s="2926"/>
      <c r="L289" s="2926" t="s">
        <v>12</v>
      </c>
      <c r="M289" s="2926"/>
      <c r="N289" s="2927" t="s">
        <v>13</v>
      </c>
      <c r="O289" s="2928"/>
      <c r="P289" s="2922" t="s">
        <v>14</v>
      </c>
      <c r="Q289" s="2922"/>
      <c r="R289" s="2922" t="s">
        <v>15</v>
      </c>
      <c r="S289" s="2922"/>
      <c r="T289" s="2922" t="s">
        <v>16</v>
      </c>
      <c r="U289" s="2922"/>
      <c r="V289" s="2922" t="s">
        <v>17</v>
      </c>
      <c r="W289" s="2922"/>
      <c r="X289" s="2922" t="s">
        <v>18</v>
      </c>
      <c r="Y289" s="2922"/>
      <c r="Z289" s="2922" t="s">
        <v>19</v>
      </c>
      <c r="AA289" s="2922"/>
      <c r="AB289" s="2922" t="s">
        <v>48</v>
      </c>
      <c r="AC289" s="2922"/>
      <c r="AD289" s="2922" t="s">
        <v>49</v>
      </c>
      <c r="AE289" s="2922"/>
      <c r="AF289" s="2922" t="s">
        <v>50</v>
      </c>
      <c r="AG289" s="2922"/>
      <c r="AH289" s="2922" t="s">
        <v>126</v>
      </c>
      <c r="AI289" s="2922"/>
      <c r="AJ289" s="2922" t="s">
        <v>127</v>
      </c>
      <c r="AK289" s="2922"/>
      <c r="AL289" s="2922" t="s">
        <v>128</v>
      </c>
      <c r="AM289" s="2913"/>
      <c r="AN289" s="2882" t="s">
        <v>261</v>
      </c>
      <c r="AO289" s="2882" t="s">
        <v>262</v>
      </c>
      <c r="AP289" s="2847" t="s">
        <v>263</v>
      </c>
      <c r="AQ289" s="2870"/>
      <c r="AR289" s="2849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2870"/>
      <c r="B290" s="2849"/>
      <c r="C290" s="413" t="s">
        <v>96</v>
      </c>
      <c r="D290" s="414" t="s">
        <v>65</v>
      </c>
      <c r="E290" s="415" t="s">
        <v>97</v>
      </c>
      <c r="F290" s="413" t="s">
        <v>264</v>
      </c>
      <c r="G290" s="416" t="s">
        <v>97</v>
      </c>
      <c r="H290" s="413" t="s">
        <v>264</v>
      </c>
      <c r="I290" s="416" t="s">
        <v>97</v>
      </c>
      <c r="J290" s="413" t="s">
        <v>264</v>
      </c>
      <c r="K290" s="416" t="s">
        <v>97</v>
      </c>
      <c r="L290" s="413" t="s">
        <v>264</v>
      </c>
      <c r="M290" s="416" t="s">
        <v>97</v>
      </c>
      <c r="N290" s="413" t="s">
        <v>264</v>
      </c>
      <c r="O290" s="416" t="s">
        <v>97</v>
      </c>
      <c r="P290" s="413" t="s">
        <v>264</v>
      </c>
      <c r="Q290" s="416" t="s">
        <v>97</v>
      </c>
      <c r="R290" s="413" t="s">
        <v>264</v>
      </c>
      <c r="S290" s="416" t="s">
        <v>97</v>
      </c>
      <c r="T290" s="413" t="s">
        <v>264</v>
      </c>
      <c r="U290" s="416" t="s">
        <v>97</v>
      </c>
      <c r="V290" s="413" t="s">
        <v>264</v>
      </c>
      <c r="W290" s="416" t="s">
        <v>97</v>
      </c>
      <c r="X290" s="413" t="s">
        <v>264</v>
      </c>
      <c r="Y290" s="416" t="s">
        <v>97</v>
      </c>
      <c r="Z290" s="413" t="s">
        <v>264</v>
      </c>
      <c r="AA290" s="416" t="s">
        <v>97</v>
      </c>
      <c r="AB290" s="413" t="s">
        <v>264</v>
      </c>
      <c r="AC290" s="416" t="s">
        <v>97</v>
      </c>
      <c r="AD290" s="413" t="s">
        <v>264</v>
      </c>
      <c r="AE290" s="416" t="s">
        <v>97</v>
      </c>
      <c r="AF290" s="413" t="s">
        <v>264</v>
      </c>
      <c r="AG290" s="416" t="s">
        <v>97</v>
      </c>
      <c r="AH290" s="413" t="s">
        <v>264</v>
      </c>
      <c r="AI290" s="416" t="s">
        <v>97</v>
      </c>
      <c r="AJ290" s="413" t="s">
        <v>264</v>
      </c>
      <c r="AK290" s="416" t="s">
        <v>97</v>
      </c>
      <c r="AL290" s="413" t="s">
        <v>264</v>
      </c>
      <c r="AM290" s="417" t="s">
        <v>97</v>
      </c>
      <c r="AN290" s="2929"/>
      <c r="AO290" s="2929"/>
      <c r="AP290" s="2849"/>
      <c r="AQ290" s="413" t="s">
        <v>187</v>
      </c>
      <c r="AR290" s="116" t="s">
        <v>188</v>
      </c>
      <c r="AS290" s="2852"/>
      <c r="AT290" s="2852"/>
      <c r="AU290" s="2849"/>
      <c r="AV290" s="2849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2920" t="s">
        <v>265</v>
      </c>
      <c r="B291" s="2921"/>
      <c r="C291" s="418">
        <f>SUM(D291+E291)</f>
        <v>107</v>
      </c>
      <c r="D291" s="419">
        <f>SUM(F291+H291+J291+L291+N291+P291+R291+T291+V291+X291+Z291+AB291+AD291+AF291+AH291+AJ291+AL291)</f>
        <v>31</v>
      </c>
      <c r="E291" s="420">
        <f>SUM(G291+I291+K291+M291+O291+Q291+S291+U291+W291+Y291+AA291+AC291+AE291+AG291+AI291+AK291+AM291)</f>
        <v>76</v>
      </c>
      <c r="F291" s="418">
        <f>SUM(F301:F309)</f>
        <v>0</v>
      </c>
      <c r="G291" s="421">
        <f>SUM(G301:G309)</f>
        <v>0</v>
      </c>
      <c r="H291" s="418">
        <f>SUM(H301:H309)</f>
        <v>0</v>
      </c>
      <c r="I291" s="421">
        <f>SUM(I301:I309)</f>
        <v>0</v>
      </c>
      <c r="J291" s="418">
        <f>SUM(J301:J309)</f>
        <v>0</v>
      </c>
      <c r="K291" s="421">
        <f>SUM(K292:K309)</f>
        <v>0</v>
      </c>
      <c r="L291" s="418">
        <f>SUM(L301:L309)</f>
        <v>1</v>
      </c>
      <c r="M291" s="421">
        <f>SUM(M292:M309)</f>
        <v>3</v>
      </c>
      <c r="N291" s="418">
        <f>SUM(N301:N309)</f>
        <v>8</v>
      </c>
      <c r="O291" s="421">
        <f>SUM(O292:O309)</f>
        <v>8</v>
      </c>
      <c r="P291" s="418">
        <f>SUM(P301:P309)</f>
        <v>6</v>
      </c>
      <c r="Q291" s="421">
        <f>SUM(Q292:Q309)</f>
        <v>18</v>
      </c>
      <c r="R291" s="418">
        <f>SUM(R301:R309)</f>
        <v>2</v>
      </c>
      <c r="S291" s="421">
        <f>SUM(S292:S309)</f>
        <v>15</v>
      </c>
      <c r="T291" s="418">
        <f>SUM(T301:T309)</f>
        <v>6</v>
      </c>
      <c r="U291" s="421">
        <f>SUM(U292:U309)</f>
        <v>12</v>
      </c>
      <c r="V291" s="418">
        <f>SUM(V301:V309)</f>
        <v>3</v>
      </c>
      <c r="W291" s="421">
        <f>SUM(W292:W309)</f>
        <v>1</v>
      </c>
      <c r="X291" s="418">
        <f>SUM(X301:X309)</f>
        <v>1</v>
      </c>
      <c r="Y291" s="421">
        <f>SUM(Y292:Y309)</f>
        <v>3</v>
      </c>
      <c r="Z291" s="418">
        <f>SUM(Z301:Z309)</f>
        <v>3</v>
      </c>
      <c r="AA291" s="421">
        <f>SUM(AA292:AA309)</f>
        <v>5</v>
      </c>
      <c r="AB291" s="418">
        <f t="shared" ref="AB291:AM291" si="167">SUM(AB301:AB309)</f>
        <v>0</v>
      </c>
      <c r="AC291" s="421">
        <f>SUM(AC292:AC309)</f>
        <v>5</v>
      </c>
      <c r="AD291" s="418">
        <f t="shared" si="167"/>
        <v>1</v>
      </c>
      <c r="AE291" s="421">
        <f t="shared" si="167"/>
        <v>1</v>
      </c>
      <c r="AF291" s="418">
        <f t="shared" si="167"/>
        <v>0</v>
      </c>
      <c r="AG291" s="421">
        <f t="shared" si="167"/>
        <v>5</v>
      </c>
      <c r="AH291" s="418">
        <f t="shared" si="167"/>
        <v>0</v>
      </c>
      <c r="AI291" s="421">
        <f t="shared" si="167"/>
        <v>0</v>
      </c>
      <c r="AJ291" s="418">
        <f t="shared" si="167"/>
        <v>0</v>
      </c>
      <c r="AK291" s="421">
        <f t="shared" si="167"/>
        <v>0</v>
      </c>
      <c r="AL291" s="418">
        <f>SUM(AL301:AL309)</f>
        <v>0</v>
      </c>
      <c r="AM291" s="422">
        <f t="shared" si="167"/>
        <v>0</v>
      </c>
      <c r="AN291" s="423">
        <f t="shared" ref="AN291:AU291" si="168">SUM(AN292:AN309)</f>
        <v>33</v>
      </c>
      <c r="AO291" s="423">
        <f t="shared" si="168"/>
        <v>33</v>
      </c>
      <c r="AP291" s="424">
        <f t="shared" si="168"/>
        <v>0</v>
      </c>
      <c r="AQ291" s="418">
        <f t="shared" si="168"/>
        <v>0</v>
      </c>
      <c r="AR291" s="424">
        <f t="shared" si="168"/>
        <v>2</v>
      </c>
      <c r="AS291" s="425">
        <f t="shared" si="168"/>
        <v>0</v>
      </c>
      <c r="AT291" s="425">
        <f t="shared" si="168"/>
        <v>0</v>
      </c>
      <c r="AU291" s="420">
        <f t="shared" si="168"/>
        <v>0</v>
      </c>
      <c r="AV291" s="420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5</v>
      </c>
      <c r="D292" s="426"/>
      <c r="E292" s="334">
        <f t="shared" ref="E292:E300" si="169">SUM(K292+M292+O292+Q292+S292+U292+W292+Y292+AA292+AC292)</f>
        <v>5</v>
      </c>
      <c r="F292" s="29">
        <f>SUM(ENERO:DICIEMBRE!F292)</f>
        <v>0</v>
      </c>
      <c r="G292" s="29">
        <f>SUM(ENERO:DICIEMBRE!G292)</f>
        <v>0</v>
      </c>
      <c r="H292" s="29">
        <f>SUM(ENERO:DICIEMBRE!H292)</f>
        <v>0</v>
      </c>
      <c r="I292" s="29">
        <f>SUM(ENERO:DICIEMBRE!I292)</f>
        <v>0</v>
      </c>
      <c r="J292" s="29">
        <f>SUM(ENERO:DICIEMBRE!J292)</f>
        <v>0</v>
      </c>
      <c r="K292" s="29">
        <f>SUM(ENERO:DICIEMBRE!K292)</f>
        <v>0</v>
      </c>
      <c r="L292" s="29">
        <f>SUM(ENERO:DICIEMBRE!L292)</f>
        <v>0</v>
      </c>
      <c r="M292" s="29">
        <f>SUM(ENERO:DICIEMBRE!M292)</f>
        <v>0</v>
      </c>
      <c r="N292" s="29">
        <f>SUM(ENERO:DICIEMBRE!N292)</f>
        <v>0</v>
      </c>
      <c r="O292" s="29">
        <f>SUM(ENERO:DICIEMBRE!O292)</f>
        <v>0</v>
      </c>
      <c r="P292" s="29">
        <f>SUM(ENERO:DICIEMBRE!P292)</f>
        <v>0</v>
      </c>
      <c r="Q292" s="29">
        <f>SUM(ENERO:DICIEMBRE!Q292)</f>
        <v>2</v>
      </c>
      <c r="R292" s="29">
        <f>SUM(ENERO:DICIEMBRE!R292)</f>
        <v>0</v>
      </c>
      <c r="S292" s="29">
        <f>SUM(ENERO:DICIEMBRE!S292)</f>
        <v>2</v>
      </c>
      <c r="T292" s="29">
        <f>SUM(ENERO:DICIEMBRE!T292)</f>
        <v>0</v>
      </c>
      <c r="U292" s="29">
        <f>SUM(ENERO:DICIEMBRE!U292)</f>
        <v>1</v>
      </c>
      <c r="V292" s="29">
        <f>SUM(ENERO:DICIEMBRE!V292)</f>
        <v>0</v>
      </c>
      <c r="W292" s="29">
        <f>SUM(ENERO:DICIEMBRE!W292)</f>
        <v>0</v>
      </c>
      <c r="X292" s="29">
        <f>SUM(ENERO:DICIEMBRE!X292)</f>
        <v>0</v>
      </c>
      <c r="Y292" s="29">
        <f>SUM(ENERO:DICIEMBRE!Y292)</f>
        <v>0</v>
      </c>
      <c r="Z292" s="29">
        <f>SUM(ENERO:DICIEMBRE!Z292)</f>
        <v>0</v>
      </c>
      <c r="AA292" s="29">
        <f>SUM(ENERO:DICIEMBRE!AA292)</f>
        <v>0</v>
      </c>
      <c r="AB292" s="29">
        <f>SUM(ENERO:DICIEMBRE!AB292)</f>
        <v>0</v>
      </c>
      <c r="AC292" s="29">
        <f>SUM(ENERO:DICIEMBRE!AC292)</f>
        <v>0</v>
      </c>
      <c r="AD292" s="29">
        <f>SUM(ENERO:DICIEMBRE!AD292)</f>
        <v>0</v>
      </c>
      <c r="AE292" s="29">
        <f>SUM(ENERO:DICIEMBRE!AE292)</f>
        <v>0</v>
      </c>
      <c r="AF292" s="29">
        <f>SUM(ENERO:DICIEMBRE!AF292)</f>
        <v>0</v>
      </c>
      <c r="AG292" s="29">
        <f>SUM(ENERO:DICIEMBRE!AG292)</f>
        <v>0</v>
      </c>
      <c r="AH292" s="29">
        <f>SUM(ENERO:DICIEMBRE!AH292)</f>
        <v>0</v>
      </c>
      <c r="AI292" s="29">
        <f>SUM(ENERO:DICIEMBRE!AI292)</f>
        <v>0</v>
      </c>
      <c r="AJ292" s="29">
        <f>SUM(ENERO:DICIEMBRE!AJ292)</f>
        <v>0</v>
      </c>
      <c r="AK292" s="29">
        <f>SUM(ENERO:DICIEMBRE!AK292)</f>
        <v>0</v>
      </c>
      <c r="AL292" s="29">
        <f>SUM(ENERO:DICIEMBRE!AL292)</f>
        <v>0</v>
      </c>
      <c r="AM292" s="29">
        <f>SUM(ENERO:DICIEMBRE!AM292)</f>
        <v>0</v>
      </c>
      <c r="AN292" s="29">
        <f>SUM(ENERO:DICIEMBRE!AN292)</f>
        <v>0</v>
      </c>
      <c r="AO292" s="29">
        <f>SUM(ENERO:DICIEMBRE!AO292)</f>
        <v>0</v>
      </c>
      <c r="AP292" s="29">
        <f>SUM(ENERO:DICIEMBRE!AP292)</f>
        <v>0</v>
      </c>
      <c r="AQ292" s="29">
        <f>SUM(ENERO:DICIEMBRE!AQ292)</f>
        <v>0</v>
      </c>
      <c r="AR292" s="29">
        <f>SUM(ENERO:DICIEMBRE!AR292)</f>
        <v>0</v>
      </c>
      <c r="AS292" s="29">
        <f>SUM(ENERO:DICIEMBRE!AS292)</f>
        <v>0</v>
      </c>
      <c r="AT292" s="29">
        <f>SUM(ENERO:DICIEMBRE!AT292)</f>
        <v>0</v>
      </c>
      <c r="AU292" s="29">
        <f>SUM(ENERO:DICIEMBRE!AU292)</f>
        <v>0</v>
      </c>
      <c r="AV292" s="29">
        <f>SUM(ENERO:DICIEMBRE!AV292)</f>
        <v>0</v>
      </c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339">
        <f t="shared" si="169"/>
        <v>0</v>
      </c>
      <c r="F293" s="29">
        <f>SUM(ENERO:DICIEMBRE!F293)</f>
        <v>0</v>
      </c>
      <c r="G293" s="29">
        <f>SUM(ENERO:DICIEMBRE!G293)</f>
        <v>0</v>
      </c>
      <c r="H293" s="29">
        <f>SUM(ENERO:DICIEMBRE!H293)</f>
        <v>0</v>
      </c>
      <c r="I293" s="29">
        <f>SUM(ENERO:DICIEMBRE!I293)</f>
        <v>0</v>
      </c>
      <c r="J293" s="29">
        <f>SUM(ENERO:DICIEMBRE!J293)</f>
        <v>0</v>
      </c>
      <c r="K293" s="29">
        <f>SUM(ENERO:DICIEMBRE!K293)</f>
        <v>0</v>
      </c>
      <c r="L293" s="29">
        <f>SUM(ENERO:DICIEMBRE!L293)</f>
        <v>0</v>
      </c>
      <c r="M293" s="29">
        <f>SUM(ENERO:DICIEMBRE!M293)</f>
        <v>0</v>
      </c>
      <c r="N293" s="29">
        <f>SUM(ENERO:DICIEMBRE!N293)</f>
        <v>0</v>
      </c>
      <c r="O293" s="29">
        <f>SUM(ENERO:DICIEMBRE!O293)</f>
        <v>0</v>
      </c>
      <c r="P293" s="29">
        <f>SUM(ENERO:DICIEMBRE!P293)</f>
        <v>0</v>
      </c>
      <c r="Q293" s="29">
        <f>SUM(ENERO:DICIEMBRE!Q293)</f>
        <v>0</v>
      </c>
      <c r="R293" s="29">
        <f>SUM(ENERO:DICIEMBRE!R293)</f>
        <v>0</v>
      </c>
      <c r="S293" s="29">
        <f>SUM(ENERO:DICIEMBRE!S293)</f>
        <v>0</v>
      </c>
      <c r="T293" s="29">
        <f>SUM(ENERO:DICIEMBRE!T293)</f>
        <v>0</v>
      </c>
      <c r="U293" s="29">
        <f>SUM(ENERO:DICIEMBRE!U293)</f>
        <v>0</v>
      </c>
      <c r="V293" s="29">
        <f>SUM(ENERO:DICIEMBRE!V293)</f>
        <v>0</v>
      </c>
      <c r="W293" s="29">
        <f>SUM(ENERO:DICIEMBRE!W293)</f>
        <v>0</v>
      </c>
      <c r="X293" s="29">
        <f>SUM(ENERO:DICIEMBRE!X293)</f>
        <v>0</v>
      </c>
      <c r="Y293" s="29">
        <f>SUM(ENERO:DICIEMBRE!Y293)</f>
        <v>0</v>
      </c>
      <c r="Z293" s="29">
        <f>SUM(ENERO:DICIEMBRE!Z293)</f>
        <v>0</v>
      </c>
      <c r="AA293" s="29">
        <f>SUM(ENERO:DICIEMBRE!AA293)</f>
        <v>0</v>
      </c>
      <c r="AB293" s="29">
        <f>SUM(ENERO:DICIEMBRE!AB293)</f>
        <v>0</v>
      </c>
      <c r="AC293" s="29">
        <f>SUM(ENERO:DICIEMBRE!AC293)</f>
        <v>0</v>
      </c>
      <c r="AD293" s="29">
        <f>SUM(ENERO:DICIEMBRE!AD293)</f>
        <v>0</v>
      </c>
      <c r="AE293" s="29">
        <f>SUM(ENERO:DICIEMBRE!AE293)</f>
        <v>0</v>
      </c>
      <c r="AF293" s="29">
        <f>SUM(ENERO:DICIEMBRE!AF293)</f>
        <v>0</v>
      </c>
      <c r="AG293" s="29">
        <f>SUM(ENERO:DICIEMBRE!AG293)</f>
        <v>0</v>
      </c>
      <c r="AH293" s="29">
        <f>SUM(ENERO:DICIEMBRE!AH293)</f>
        <v>0</v>
      </c>
      <c r="AI293" s="29">
        <f>SUM(ENERO:DICIEMBRE!AI293)</f>
        <v>0</v>
      </c>
      <c r="AJ293" s="29">
        <f>SUM(ENERO:DICIEMBRE!AJ293)</f>
        <v>0</v>
      </c>
      <c r="AK293" s="29">
        <f>SUM(ENERO:DICIEMBRE!AK293)</f>
        <v>0</v>
      </c>
      <c r="AL293" s="29">
        <f>SUM(ENERO:DICIEMBRE!AL293)</f>
        <v>0</v>
      </c>
      <c r="AM293" s="29">
        <f>SUM(ENERO:DICIEMBRE!AM293)</f>
        <v>0</v>
      </c>
      <c r="AN293" s="29">
        <f>SUM(ENERO:DICIEMBRE!AN293)</f>
        <v>0</v>
      </c>
      <c r="AO293" s="29">
        <f>SUM(ENERO:DICIEMBRE!AO293)</f>
        <v>0</v>
      </c>
      <c r="AP293" s="29">
        <f>SUM(ENERO:DICIEMBRE!AP293)</f>
        <v>0</v>
      </c>
      <c r="AQ293" s="29">
        <f>SUM(ENERO:DICIEMBRE!AQ293)</f>
        <v>0</v>
      </c>
      <c r="AR293" s="29">
        <f>SUM(ENERO:DICIEMBRE!AR293)</f>
        <v>0</v>
      </c>
      <c r="AS293" s="29">
        <f>SUM(ENERO:DICIEMBRE!AS293)</f>
        <v>0</v>
      </c>
      <c r="AT293" s="29">
        <f>SUM(ENERO:DICIEMBRE!AT293)</f>
        <v>0</v>
      </c>
      <c r="AU293" s="29">
        <f>SUM(ENERO:DICIEMBRE!AU293)</f>
        <v>0</v>
      </c>
      <c r="AV293" s="29">
        <f>SUM(ENERO:DICIEMBRE!AV293)</f>
        <v>0</v>
      </c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6</v>
      </c>
      <c r="D294" s="426"/>
      <c r="E294" s="339">
        <f t="shared" si="169"/>
        <v>6</v>
      </c>
      <c r="F294" s="29">
        <f>SUM(ENERO:DICIEMBRE!F294)</f>
        <v>0</v>
      </c>
      <c r="G294" s="29">
        <f>SUM(ENERO:DICIEMBRE!G294)</f>
        <v>0</v>
      </c>
      <c r="H294" s="29">
        <f>SUM(ENERO:DICIEMBRE!H294)</f>
        <v>0</v>
      </c>
      <c r="I294" s="29">
        <f>SUM(ENERO:DICIEMBRE!I294)</f>
        <v>0</v>
      </c>
      <c r="J294" s="29">
        <f>SUM(ENERO:DICIEMBRE!J294)</f>
        <v>0</v>
      </c>
      <c r="K294" s="29">
        <f>SUM(ENERO:DICIEMBRE!K294)</f>
        <v>0</v>
      </c>
      <c r="L294" s="29">
        <f>SUM(ENERO:DICIEMBRE!L294)</f>
        <v>0</v>
      </c>
      <c r="M294" s="29">
        <f>SUM(ENERO:DICIEMBRE!M294)</f>
        <v>0</v>
      </c>
      <c r="N294" s="29">
        <f>SUM(ENERO:DICIEMBRE!N294)</f>
        <v>0</v>
      </c>
      <c r="O294" s="29">
        <f>SUM(ENERO:DICIEMBRE!O294)</f>
        <v>3</v>
      </c>
      <c r="P294" s="29">
        <f>SUM(ENERO:DICIEMBRE!P294)</f>
        <v>0</v>
      </c>
      <c r="Q294" s="29">
        <f>SUM(ENERO:DICIEMBRE!Q294)</f>
        <v>1</v>
      </c>
      <c r="R294" s="29">
        <f>SUM(ENERO:DICIEMBRE!R294)</f>
        <v>0</v>
      </c>
      <c r="S294" s="29">
        <f>SUM(ENERO:DICIEMBRE!S294)</f>
        <v>1</v>
      </c>
      <c r="T294" s="29">
        <f>SUM(ENERO:DICIEMBRE!T294)</f>
        <v>0</v>
      </c>
      <c r="U294" s="29">
        <f>SUM(ENERO:DICIEMBRE!U294)</f>
        <v>1</v>
      </c>
      <c r="V294" s="29">
        <f>SUM(ENERO:DICIEMBRE!V294)</f>
        <v>0</v>
      </c>
      <c r="W294" s="29">
        <f>SUM(ENERO:DICIEMBRE!W294)</f>
        <v>0</v>
      </c>
      <c r="X294" s="29">
        <f>SUM(ENERO:DICIEMBRE!X294)</f>
        <v>0</v>
      </c>
      <c r="Y294" s="29">
        <f>SUM(ENERO:DICIEMBRE!Y294)</f>
        <v>0</v>
      </c>
      <c r="Z294" s="29">
        <f>SUM(ENERO:DICIEMBRE!Z294)</f>
        <v>0</v>
      </c>
      <c r="AA294" s="29">
        <f>SUM(ENERO:DICIEMBRE!AA294)</f>
        <v>0</v>
      </c>
      <c r="AB294" s="29">
        <f>SUM(ENERO:DICIEMBRE!AB294)</f>
        <v>0</v>
      </c>
      <c r="AC294" s="29">
        <f>SUM(ENERO:DICIEMBRE!AC294)</f>
        <v>0</v>
      </c>
      <c r="AD294" s="29">
        <f>SUM(ENERO:DICIEMBRE!AD294)</f>
        <v>0</v>
      </c>
      <c r="AE294" s="29">
        <f>SUM(ENERO:DICIEMBRE!AE294)</f>
        <v>0</v>
      </c>
      <c r="AF294" s="29">
        <f>SUM(ENERO:DICIEMBRE!AF294)</f>
        <v>0</v>
      </c>
      <c r="AG294" s="29">
        <f>SUM(ENERO:DICIEMBRE!AG294)</f>
        <v>0</v>
      </c>
      <c r="AH294" s="29">
        <f>SUM(ENERO:DICIEMBRE!AH294)</f>
        <v>0</v>
      </c>
      <c r="AI294" s="29">
        <f>SUM(ENERO:DICIEMBRE!AI294)</f>
        <v>0</v>
      </c>
      <c r="AJ294" s="29">
        <f>SUM(ENERO:DICIEMBRE!AJ294)</f>
        <v>0</v>
      </c>
      <c r="AK294" s="29">
        <f>SUM(ENERO:DICIEMBRE!AK294)</f>
        <v>0</v>
      </c>
      <c r="AL294" s="29">
        <f>SUM(ENERO:DICIEMBRE!AL294)</f>
        <v>0</v>
      </c>
      <c r="AM294" s="29">
        <f>SUM(ENERO:DICIEMBRE!AM294)</f>
        <v>0</v>
      </c>
      <c r="AN294" s="29">
        <f>SUM(ENERO:DICIEMBRE!AN294)</f>
        <v>0</v>
      </c>
      <c r="AO294" s="29">
        <f>SUM(ENERO:DICIEMBRE!AO294)</f>
        <v>0</v>
      </c>
      <c r="AP294" s="29">
        <f>SUM(ENERO:DICIEMBRE!AP294)</f>
        <v>0</v>
      </c>
      <c r="AQ294" s="29">
        <f>SUM(ENERO:DICIEMBRE!AQ294)</f>
        <v>0</v>
      </c>
      <c r="AR294" s="29">
        <f>SUM(ENERO:DICIEMBRE!AR294)</f>
        <v>0</v>
      </c>
      <c r="AS294" s="29">
        <f>SUM(ENERO:DICIEMBRE!AS294)</f>
        <v>0</v>
      </c>
      <c r="AT294" s="29">
        <f>SUM(ENERO:DICIEMBRE!AT294)</f>
        <v>0</v>
      </c>
      <c r="AU294" s="29">
        <f>SUM(ENERO:DICIEMBRE!AU294)</f>
        <v>0</v>
      </c>
      <c r="AV294" s="29">
        <f>SUM(ENERO:DICIEMBRE!AV294)</f>
        <v>0</v>
      </c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339">
        <f t="shared" si="169"/>
        <v>0</v>
      </c>
      <c r="F295" s="29">
        <f>SUM(ENERO:DICIEMBRE!F295)</f>
        <v>0</v>
      </c>
      <c r="G295" s="29">
        <f>SUM(ENERO:DICIEMBRE!G295)</f>
        <v>0</v>
      </c>
      <c r="H295" s="29">
        <f>SUM(ENERO:DICIEMBRE!H295)</f>
        <v>0</v>
      </c>
      <c r="I295" s="29">
        <f>SUM(ENERO:DICIEMBRE!I295)</f>
        <v>0</v>
      </c>
      <c r="J295" s="29">
        <f>SUM(ENERO:DICIEMBRE!J295)</f>
        <v>0</v>
      </c>
      <c r="K295" s="29">
        <f>SUM(ENERO:DICIEMBRE!K295)</f>
        <v>0</v>
      </c>
      <c r="L295" s="29">
        <f>SUM(ENERO:DICIEMBRE!L295)</f>
        <v>0</v>
      </c>
      <c r="M295" s="29">
        <f>SUM(ENERO:DICIEMBRE!M295)</f>
        <v>0</v>
      </c>
      <c r="N295" s="29">
        <f>SUM(ENERO:DICIEMBRE!N295)</f>
        <v>0</v>
      </c>
      <c r="O295" s="29">
        <f>SUM(ENERO:DICIEMBRE!O295)</f>
        <v>0</v>
      </c>
      <c r="P295" s="29">
        <f>SUM(ENERO:DICIEMBRE!P295)</f>
        <v>0</v>
      </c>
      <c r="Q295" s="29">
        <f>SUM(ENERO:DICIEMBRE!Q295)</f>
        <v>0</v>
      </c>
      <c r="R295" s="29">
        <f>SUM(ENERO:DICIEMBRE!R295)</f>
        <v>0</v>
      </c>
      <c r="S295" s="29">
        <f>SUM(ENERO:DICIEMBRE!S295)</f>
        <v>0</v>
      </c>
      <c r="T295" s="29">
        <f>SUM(ENERO:DICIEMBRE!T295)</f>
        <v>0</v>
      </c>
      <c r="U295" s="29">
        <f>SUM(ENERO:DICIEMBRE!U295)</f>
        <v>0</v>
      </c>
      <c r="V295" s="29">
        <f>SUM(ENERO:DICIEMBRE!V295)</f>
        <v>0</v>
      </c>
      <c r="W295" s="29">
        <f>SUM(ENERO:DICIEMBRE!W295)</f>
        <v>0</v>
      </c>
      <c r="X295" s="29">
        <f>SUM(ENERO:DICIEMBRE!X295)</f>
        <v>0</v>
      </c>
      <c r="Y295" s="29">
        <f>SUM(ENERO:DICIEMBRE!Y295)</f>
        <v>0</v>
      </c>
      <c r="Z295" s="29">
        <f>SUM(ENERO:DICIEMBRE!Z295)</f>
        <v>0</v>
      </c>
      <c r="AA295" s="29">
        <f>SUM(ENERO:DICIEMBRE!AA295)</f>
        <v>0</v>
      </c>
      <c r="AB295" s="29">
        <f>SUM(ENERO:DICIEMBRE!AB295)</f>
        <v>0</v>
      </c>
      <c r="AC295" s="29">
        <f>SUM(ENERO:DICIEMBRE!AC295)</f>
        <v>0</v>
      </c>
      <c r="AD295" s="29">
        <f>SUM(ENERO:DICIEMBRE!AD295)</f>
        <v>0</v>
      </c>
      <c r="AE295" s="29">
        <f>SUM(ENERO:DICIEMBRE!AE295)</f>
        <v>0</v>
      </c>
      <c r="AF295" s="29">
        <f>SUM(ENERO:DICIEMBRE!AF295)</f>
        <v>0</v>
      </c>
      <c r="AG295" s="29">
        <f>SUM(ENERO:DICIEMBRE!AG295)</f>
        <v>0</v>
      </c>
      <c r="AH295" s="29">
        <f>SUM(ENERO:DICIEMBRE!AH295)</f>
        <v>0</v>
      </c>
      <c r="AI295" s="29">
        <f>SUM(ENERO:DICIEMBRE!AI295)</f>
        <v>0</v>
      </c>
      <c r="AJ295" s="29">
        <f>SUM(ENERO:DICIEMBRE!AJ295)</f>
        <v>0</v>
      </c>
      <c r="AK295" s="29">
        <f>SUM(ENERO:DICIEMBRE!AK295)</f>
        <v>0</v>
      </c>
      <c r="AL295" s="29">
        <f>SUM(ENERO:DICIEMBRE!AL295)</f>
        <v>0</v>
      </c>
      <c r="AM295" s="29">
        <f>SUM(ENERO:DICIEMBRE!AM295)</f>
        <v>0</v>
      </c>
      <c r="AN295" s="29">
        <f>SUM(ENERO:DICIEMBRE!AN295)</f>
        <v>0</v>
      </c>
      <c r="AO295" s="29">
        <f>SUM(ENERO:DICIEMBRE!AO295)</f>
        <v>0</v>
      </c>
      <c r="AP295" s="29">
        <f>SUM(ENERO:DICIEMBRE!AP295)</f>
        <v>0</v>
      </c>
      <c r="AQ295" s="29">
        <f>SUM(ENERO:DICIEMBRE!AQ295)</f>
        <v>0</v>
      </c>
      <c r="AR295" s="29">
        <f>SUM(ENERO:DICIEMBRE!AR295)</f>
        <v>0</v>
      </c>
      <c r="AS295" s="29">
        <f>SUM(ENERO:DICIEMBRE!AS295)</f>
        <v>0</v>
      </c>
      <c r="AT295" s="29">
        <f>SUM(ENERO:DICIEMBRE!AT295)</f>
        <v>0</v>
      </c>
      <c r="AU295" s="29">
        <f>SUM(ENERO:DICIEMBRE!AU295)</f>
        <v>0</v>
      </c>
      <c r="AV295" s="29">
        <f>SUM(ENERO:DICIEMBRE!AV295)</f>
        <v>0</v>
      </c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339">
        <f t="shared" si="169"/>
        <v>0</v>
      </c>
      <c r="F296" s="29">
        <f>SUM(ENERO:DICIEMBRE!F296)</f>
        <v>0</v>
      </c>
      <c r="G296" s="29">
        <f>SUM(ENERO:DICIEMBRE!G296)</f>
        <v>0</v>
      </c>
      <c r="H296" s="29">
        <f>SUM(ENERO:DICIEMBRE!H296)</f>
        <v>0</v>
      </c>
      <c r="I296" s="29">
        <f>SUM(ENERO:DICIEMBRE!I296)</f>
        <v>0</v>
      </c>
      <c r="J296" s="29">
        <f>SUM(ENERO:DICIEMBRE!J296)</f>
        <v>0</v>
      </c>
      <c r="K296" s="29">
        <f>SUM(ENERO:DICIEMBRE!K296)</f>
        <v>0</v>
      </c>
      <c r="L296" s="29">
        <f>SUM(ENERO:DICIEMBRE!L296)</f>
        <v>0</v>
      </c>
      <c r="M296" s="29">
        <f>SUM(ENERO:DICIEMBRE!M296)</f>
        <v>0</v>
      </c>
      <c r="N296" s="29">
        <f>SUM(ENERO:DICIEMBRE!N296)</f>
        <v>0</v>
      </c>
      <c r="O296" s="29">
        <f>SUM(ENERO:DICIEMBRE!O296)</f>
        <v>0</v>
      </c>
      <c r="P296" s="29">
        <f>SUM(ENERO:DICIEMBRE!P296)</f>
        <v>0</v>
      </c>
      <c r="Q296" s="29">
        <f>SUM(ENERO:DICIEMBRE!Q296)</f>
        <v>0</v>
      </c>
      <c r="R296" s="29">
        <f>SUM(ENERO:DICIEMBRE!R296)</f>
        <v>0</v>
      </c>
      <c r="S296" s="29">
        <f>SUM(ENERO:DICIEMBRE!S296)</f>
        <v>0</v>
      </c>
      <c r="T296" s="29">
        <f>SUM(ENERO:DICIEMBRE!T296)</f>
        <v>0</v>
      </c>
      <c r="U296" s="29">
        <f>SUM(ENERO:DICIEMBRE!U296)</f>
        <v>0</v>
      </c>
      <c r="V296" s="29">
        <f>SUM(ENERO:DICIEMBRE!V296)</f>
        <v>0</v>
      </c>
      <c r="W296" s="29">
        <f>SUM(ENERO:DICIEMBRE!W296)</f>
        <v>0</v>
      </c>
      <c r="X296" s="29">
        <f>SUM(ENERO:DICIEMBRE!X296)</f>
        <v>0</v>
      </c>
      <c r="Y296" s="29">
        <f>SUM(ENERO:DICIEMBRE!Y296)</f>
        <v>0</v>
      </c>
      <c r="Z296" s="29">
        <f>SUM(ENERO:DICIEMBRE!Z296)</f>
        <v>0</v>
      </c>
      <c r="AA296" s="29">
        <f>SUM(ENERO:DICIEMBRE!AA296)</f>
        <v>0</v>
      </c>
      <c r="AB296" s="29">
        <f>SUM(ENERO:DICIEMBRE!AB296)</f>
        <v>0</v>
      </c>
      <c r="AC296" s="29">
        <f>SUM(ENERO:DICIEMBRE!AC296)</f>
        <v>0</v>
      </c>
      <c r="AD296" s="29">
        <f>SUM(ENERO:DICIEMBRE!AD296)</f>
        <v>0</v>
      </c>
      <c r="AE296" s="29">
        <f>SUM(ENERO:DICIEMBRE!AE296)</f>
        <v>0</v>
      </c>
      <c r="AF296" s="29">
        <f>SUM(ENERO:DICIEMBRE!AF296)</f>
        <v>0</v>
      </c>
      <c r="AG296" s="29">
        <f>SUM(ENERO:DICIEMBRE!AG296)</f>
        <v>0</v>
      </c>
      <c r="AH296" s="29">
        <f>SUM(ENERO:DICIEMBRE!AH296)</f>
        <v>0</v>
      </c>
      <c r="AI296" s="29">
        <f>SUM(ENERO:DICIEMBRE!AI296)</f>
        <v>0</v>
      </c>
      <c r="AJ296" s="29">
        <f>SUM(ENERO:DICIEMBRE!AJ296)</f>
        <v>0</v>
      </c>
      <c r="AK296" s="29">
        <f>SUM(ENERO:DICIEMBRE!AK296)</f>
        <v>0</v>
      </c>
      <c r="AL296" s="29">
        <f>SUM(ENERO:DICIEMBRE!AL296)</f>
        <v>0</v>
      </c>
      <c r="AM296" s="29">
        <f>SUM(ENERO:DICIEMBRE!AM296)</f>
        <v>0</v>
      </c>
      <c r="AN296" s="29">
        <f>SUM(ENERO:DICIEMBRE!AN296)</f>
        <v>0</v>
      </c>
      <c r="AO296" s="29">
        <f>SUM(ENERO:DICIEMBRE!AO296)</f>
        <v>0</v>
      </c>
      <c r="AP296" s="29">
        <f>SUM(ENERO:DICIEMBRE!AP296)</f>
        <v>0</v>
      </c>
      <c r="AQ296" s="29">
        <f>SUM(ENERO:DICIEMBRE!AQ296)</f>
        <v>0</v>
      </c>
      <c r="AR296" s="29">
        <f>SUM(ENERO:DICIEMBRE!AR296)</f>
        <v>0</v>
      </c>
      <c r="AS296" s="29">
        <f>SUM(ENERO:DICIEMBRE!AS296)</f>
        <v>0</v>
      </c>
      <c r="AT296" s="29">
        <f>SUM(ENERO:DICIEMBRE!AT296)</f>
        <v>0</v>
      </c>
      <c r="AU296" s="29">
        <f>SUM(ENERO:DICIEMBRE!AU296)</f>
        <v>0</v>
      </c>
      <c r="AV296" s="29">
        <f>SUM(ENERO:DICIEMBRE!AV296)</f>
        <v>0</v>
      </c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339">
        <f t="shared" si="169"/>
        <v>0</v>
      </c>
      <c r="F297" s="29">
        <f>SUM(ENERO:DICIEMBRE!F297)</f>
        <v>0</v>
      </c>
      <c r="G297" s="29">
        <f>SUM(ENERO:DICIEMBRE!G297)</f>
        <v>0</v>
      </c>
      <c r="H297" s="29">
        <f>SUM(ENERO:DICIEMBRE!H297)</f>
        <v>0</v>
      </c>
      <c r="I297" s="29">
        <f>SUM(ENERO:DICIEMBRE!I297)</f>
        <v>0</v>
      </c>
      <c r="J297" s="29">
        <f>SUM(ENERO:DICIEMBRE!J297)</f>
        <v>0</v>
      </c>
      <c r="K297" s="29">
        <f>SUM(ENERO:DICIEMBRE!K297)</f>
        <v>0</v>
      </c>
      <c r="L297" s="29">
        <f>SUM(ENERO:DICIEMBRE!L297)</f>
        <v>0</v>
      </c>
      <c r="M297" s="29">
        <f>SUM(ENERO:DICIEMBRE!M297)</f>
        <v>0</v>
      </c>
      <c r="N297" s="29">
        <f>SUM(ENERO:DICIEMBRE!N297)</f>
        <v>0</v>
      </c>
      <c r="O297" s="29">
        <f>SUM(ENERO:DICIEMBRE!O297)</f>
        <v>0</v>
      </c>
      <c r="P297" s="29">
        <f>SUM(ENERO:DICIEMBRE!P297)</f>
        <v>0</v>
      </c>
      <c r="Q297" s="29">
        <f>SUM(ENERO:DICIEMBRE!Q297)</f>
        <v>0</v>
      </c>
      <c r="R297" s="29">
        <f>SUM(ENERO:DICIEMBRE!R297)</f>
        <v>0</v>
      </c>
      <c r="S297" s="29">
        <f>SUM(ENERO:DICIEMBRE!S297)</f>
        <v>0</v>
      </c>
      <c r="T297" s="29">
        <f>SUM(ENERO:DICIEMBRE!T297)</f>
        <v>0</v>
      </c>
      <c r="U297" s="29">
        <f>SUM(ENERO:DICIEMBRE!U297)</f>
        <v>0</v>
      </c>
      <c r="V297" s="29">
        <f>SUM(ENERO:DICIEMBRE!V297)</f>
        <v>0</v>
      </c>
      <c r="W297" s="29">
        <f>SUM(ENERO:DICIEMBRE!W297)</f>
        <v>0</v>
      </c>
      <c r="X297" s="29">
        <f>SUM(ENERO:DICIEMBRE!X297)</f>
        <v>0</v>
      </c>
      <c r="Y297" s="29">
        <f>SUM(ENERO:DICIEMBRE!Y297)</f>
        <v>0</v>
      </c>
      <c r="Z297" s="29">
        <f>SUM(ENERO:DICIEMBRE!Z297)</f>
        <v>0</v>
      </c>
      <c r="AA297" s="29">
        <f>SUM(ENERO:DICIEMBRE!AA297)</f>
        <v>0</v>
      </c>
      <c r="AB297" s="29">
        <f>SUM(ENERO:DICIEMBRE!AB297)</f>
        <v>0</v>
      </c>
      <c r="AC297" s="29">
        <f>SUM(ENERO:DICIEMBRE!AC297)</f>
        <v>0</v>
      </c>
      <c r="AD297" s="29">
        <f>SUM(ENERO:DICIEMBRE!AD297)</f>
        <v>0</v>
      </c>
      <c r="AE297" s="29">
        <f>SUM(ENERO:DICIEMBRE!AE297)</f>
        <v>0</v>
      </c>
      <c r="AF297" s="29">
        <f>SUM(ENERO:DICIEMBRE!AF297)</f>
        <v>0</v>
      </c>
      <c r="AG297" s="29">
        <f>SUM(ENERO:DICIEMBRE!AG297)</f>
        <v>0</v>
      </c>
      <c r="AH297" s="29">
        <f>SUM(ENERO:DICIEMBRE!AH297)</f>
        <v>0</v>
      </c>
      <c r="AI297" s="29">
        <f>SUM(ENERO:DICIEMBRE!AI297)</f>
        <v>0</v>
      </c>
      <c r="AJ297" s="29">
        <f>SUM(ENERO:DICIEMBRE!AJ297)</f>
        <v>0</v>
      </c>
      <c r="AK297" s="29">
        <f>SUM(ENERO:DICIEMBRE!AK297)</f>
        <v>0</v>
      </c>
      <c r="AL297" s="29">
        <f>SUM(ENERO:DICIEMBRE!AL297)</f>
        <v>0</v>
      </c>
      <c r="AM297" s="29">
        <f>SUM(ENERO:DICIEMBRE!AM297)</f>
        <v>0</v>
      </c>
      <c r="AN297" s="29">
        <f>SUM(ENERO:DICIEMBRE!AN297)</f>
        <v>0</v>
      </c>
      <c r="AO297" s="29">
        <f>SUM(ENERO:DICIEMBRE!AO297)</f>
        <v>0</v>
      </c>
      <c r="AP297" s="29">
        <f>SUM(ENERO:DICIEMBRE!AP297)</f>
        <v>0</v>
      </c>
      <c r="AQ297" s="29">
        <f>SUM(ENERO:DICIEMBRE!AQ297)</f>
        <v>0</v>
      </c>
      <c r="AR297" s="29">
        <f>SUM(ENERO:DICIEMBRE!AR297)</f>
        <v>0</v>
      </c>
      <c r="AS297" s="29">
        <f>SUM(ENERO:DICIEMBRE!AS297)</f>
        <v>0</v>
      </c>
      <c r="AT297" s="29">
        <f>SUM(ENERO:DICIEMBRE!AT297)</f>
        <v>0</v>
      </c>
      <c r="AU297" s="29">
        <f>SUM(ENERO:DICIEMBRE!AU297)</f>
        <v>0</v>
      </c>
      <c r="AV297" s="29">
        <f>SUM(ENERO:DICIEMBRE!AV297)</f>
        <v>0</v>
      </c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339">
        <f t="shared" si="169"/>
        <v>0</v>
      </c>
      <c r="F298" s="29">
        <f>SUM(ENERO:DICIEMBRE!F298)</f>
        <v>0</v>
      </c>
      <c r="G298" s="29">
        <f>SUM(ENERO:DICIEMBRE!G298)</f>
        <v>0</v>
      </c>
      <c r="H298" s="29">
        <f>SUM(ENERO:DICIEMBRE!H298)</f>
        <v>0</v>
      </c>
      <c r="I298" s="29">
        <f>SUM(ENERO:DICIEMBRE!I298)</f>
        <v>0</v>
      </c>
      <c r="J298" s="29">
        <f>SUM(ENERO:DICIEMBRE!J298)</f>
        <v>0</v>
      </c>
      <c r="K298" s="29">
        <f>SUM(ENERO:DICIEMBRE!K298)</f>
        <v>0</v>
      </c>
      <c r="L298" s="29">
        <f>SUM(ENERO:DICIEMBRE!L298)</f>
        <v>0</v>
      </c>
      <c r="M298" s="29">
        <f>SUM(ENERO:DICIEMBRE!M298)</f>
        <v>0</v>
      </c>
      <c r="N298" s="29">
        <f>SUM(ENERO:DICIEMBRE!N298)</f>
        <v>0</v>
      </c>
      <c r="O298" s="29">
        <f>SUM(ENERO:DICIEMBRE!O298)</f>
        <v>0</v>
      </c>
      <c r="P298" s="29">
        <f>SUM(ENERO:DICIEMBRE!P298)</f>
        <v>0</v>
      </c>
      <c r="Q298" s="29">
        <f>SUM(ENERO:DICIEMBRE!Q298)</f>
        <v>0</v>
      </c>
      <c r="R298" s="29">
        <f>SUM(ENERO:DICIEMBRE!R298)</f>
        <v>0</v>
      </c>
      <c r="S298" s="29">
        <f>SUM(ENERO:DICIEMBRE!S298)</f>
        <v>0</v>
      </c>
      <c r="T298" s="29">
        <f>SUM(ENERO:DICIEMBRE!T298)</f>
        <v>0</v>
      </c>
      <c r="U298" s="29">
        <f>SUM(ENERO:DICIEMBRE!U298)</f>
        <v>0</v>
      </c>
      <c r="V298" s="29">
        <f>SUM(ENERO:DICIEMBRE!V298)</f>
        <v>0</v>
      </c>
      <c r="W298" s="29">
        <f>SUM(ENERO:DICIEMBRE!W298)</f>
        <v>0</v>
      </c>
      <c r="X298" s="29">
        <f>SUM(ENERO:DICIEMBRE!X298)</f>
        <v>0</v>
      </c>
      <c r="Y298" s="29">
        <f>SUM(ENERO:DICIEMBRE!Y298)</f>
        <v>0</v>
      </c>
      <c r="Z298" s="29">
        <f>SUM(ENERO:DICIEMBRE!Z298)</f>
        <v>0</v>
      </c>
      <c r="AA298" s="29">
        <f>SUM(ENERO:DICIEMBRE!AA298)</f>
        <v>0</v>
      </c>
      <c r="AB298" s="29">
        <f>SUM(ENERO:DICIEMBRE!AB298)</f>
        <v>0</v>
      </c>
      <c r="AC298" s="29">
        <f>SUM(ENERO:DICIEMBRE!AC298)</f>
        <v>0</v>
      </c>
      <c r="AD298" s="29">
        <f>SUM(ENERO:DICIEMBRE!AD298)</f>
        <v>0</v>
      </c>
      <c r="AE298" s="29">
        <f>SUM(ENERO:DICIEMBRE!AE298)</f>
        <v>0</v>
      </c>
      <c r="AF298" s="29">
        <f>SUM(ENERO:DICIEMBRE!AF298)</f>
        <v>0</v>
      </c>
      <c r="AG298" s="29">
        <f>SUM(ENERO:DICIEMBRE!AG298)</f>
        <v>0</v>
      </c>
      <c r="AH298" s="29">
        <f>SUM(ENERO:DICIEMBRE!AH298)</f>
        <v>0</v>
      </c>
      <c r="AI298" s="29">
        <f>SUM(ENERO:DICIEMBRE!AI298)</f>
        <v>0</v>
      </c>
      <c r="AJ298" s="29">
        <f>SUM(ENERO:DICIEMBRE!AJ298)</f>
        <v>0</v>
      </c>
      <c r="AK298" s="29">
        <f>SUM(ENERO:DICIEMBRE!AK298)</f>
        <v>0</v>
      </c>
      <c r="AL298" s="29">
        <f>SUM(ENERO:DICIEMBRE!AL298)</f>
        <v>0</v>
      </c>
      <c r="AM298" s="29">
        <f>SUM(ENERO:DICIEMBRE!AM298)</f>
        <v>0</v>
      </c>
      <c r="AN298" s="29">
        <f>SUM(ENERO:DICIEMBRE!AN298)</f>
        <v>0</v>
      </c>
      <c r="AO298" s="29">
        <f>SUM(ENERO:DICIEMBRE!AO298)</f>
        <v>0</v>
      </c>
      <c r="AP298" s="29">
        <f>SUM(ENERO:DICIEMBRE!AP298)</f>
        <v>0</v>
      </c>
      <c r="AQ298" s="29">
        <f>SUM(ENERO:DICIEMBRE!AQ298)</f>
        <v>0</v>
      </c>
      <c r="AR298" s="29">
        <f>SUM(ENERO:DICIEMBRE!AR298)</f>
        <v>0</v>
      </c>
      <c r="AS298" s="29">
        <f>SUM(ENERO:DICIEMBRE!AS298)</f>
        <v>0</v>
      </c>
      <c r="AT298" s="29">
        <f>SUM(ENERO:DICIEMBRE!AT298)</f>
        <v>0</v>
      </c>
      <c r="AU298" s="29">
        <f>SUM(ENERO:DICIEMBRE!AU298)</f>
        <v>0</v>
      </c>
      <c r="AV298" s="29">
        <f>SUM(ENERO:DICIEMBRE!AV298)</f>
        <v>0</v>
      </c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339">
        <f t="shared" si="169"/>
        <v>0</v>
      </c>
      <c r="F299" s="29">
        <f>SUM(ENERO:DICIEMBRE!F299)</f>
        <v>0</v>
      </c>
      <c r="G299" s="29">
        <f>SUM(ENERO:DICIEMBRE!G299)</f>
        <v>0</v>
      </c>
      <c r="H299" s="29">
        <f>SUM(ENERO:DICIEMBRE!H299)</f>
        <v>0</v>
      </c>
      <c r="I299" s="29">
        <f>SUM(ENERO:DICIEMBRE!I299)</f>
        <v>0</v>
      </c>
      <c r="J299" s="29">
        <f>SUM(ENERO:DICIEMBRE!J299)</f>
        <v>0</v>
      </c>
      <c r="K299" s="29">
        <f>SUM(ENERO:DICIEMBRE!K299)</f>
        <v>0</v>
      </c>
      <c r="L299" s="29">
        <f>SUM(ENERO:DICIEMBRE!L299)</f>
        <v>0</v>
      </c>
      <c r="M299" s="29">
        <f>SUM(ENERO:DICIEMBRE!M299)</f>
        <v>0</v>
      </c>
      <c r="N299" s="29">
        <f>SUM(ENERO:DICIEMBRE!N299)</f>
        <v>0</v>
      </c>
      <c r="O299" s="29">
        <f>SUM(ENERO:DICIEMBRE!O299)</f>
        <v>0</v>
      </c>
      <c r="P299" s="29">
        <f>SUM(ENERO:DICIEMBRE!P299)</f>
        <v>0</v>
      </c>
      <c r="Q299" s="29">
        <f>SUM(ENERO:DICIEMBRE!Q299)</f>
        <v>0</v>
      </c>
      <c r="R299" s="29">
        <f>SUM(ENERO:DICIEMBRE!R299)</f>
        <v>0</v>
      </c>
      <c r="S299" s="29">
        <f>SUM(ENERO:DICIEMBRE!S299)</f>
        <v>0</v>
      </c>
      <c r="T299" s="29">
        <f>SUM(ENERO:DICIEMBRE!T299)</f>
        <v>0</v>
      </c>
      <c r="U299" s="29">
        <f>SUM(ENERO:DICIEMBRE!U299)</f>
        <v>0</v>
      </c>
      <c r="V299" s="29">
        <f>SUM(ENERO:DICIEMBRE!V299)</f>
        <v>0</v>
      </c>
      <c r="W299" s="29">
        <f>SUM(ENERO:DICIEMBRE!W299)</f>
        <v>0</v>
      </c>
      <c r="X299" s="29">
        <f>SUM(ENERO:DICIEMBRE!X299)</f>
        <v>0</v>
      </c>
      <c r="Y299" s="29">
        <f>SUM(ENERO:DICIEMBRE!Y299)</f>
        <v>0</v>
      </c>
      <c r="Z299" s="29">
        <f>SUM(ENERO:DICIEMBRE!Z299)</f>
        <v>0</v>
      </c>
      <c r="AA299" s="29">
        <f>SUM(ENERO:DICIEMBRE!AA299)</f>
        <v>0</v>
      </c>
      <c r="AB299" s="29">
        <f>SUM(ENERO:DICIEMBRE!AB299)</f>
        <v>0</v>
      </c>
      <c r="AC299" s="29">
        <f>SUM(ENERO:DICIEMBRE!AC299)</f>
        <v>0</v>
      </c>
      <c r="AD299" s="29">
        <f>SUM(ENERO:DICIEMBRE!AD299)</f>
        <v>0</v>
      </c>
      <c r="AE299" s="29">
        <f>SUM(ENERO:DICIEMBRE!AE299)</f>
        <v>0</v>
      </c>
      <c r="AF299" s="29">
        <f>SUM(ENERO:DICIEMBRE!AF299)</f>
        <v>0</v>
      </c>
      <c r="AG299" s="29">
        <f>SUM(ENERO:DICIEMBRE!AG299)</f>
        <v>0</v>
      </c>
      <c r="AH299" s="29">
        <f>SUM(ENERO:DICIEMBRE!AH299)</f>
        <v>0</v>
      </c>
      <c r="AI299" s="29">
        <f>SUM(ENERO:DICIEMBRE!AI299)</f>
        <v>0</v>
      </c>
      <c r="AJ299" s="29">
        <f>SUM(ENERO:DICIEMBRE!AJ299)</f>
        <v>0</v>
      </c>
      <c r="AK299" s="29">
        <f>SUM(ENERO:DICIEMBRE!AK299)</f>
        <v>0</v>
      </c>
      <c r="AL299" s="29">
        <f>SUM(ENERO:DICIEMBRE!AL299)</f>
        <v>0</v>
      </c>
      <c r="AM299" s="29">
        <f>SUM(ENERO:DICIEMBRE!AM299)</f>
        <v>0</v>
      </c>
      <c r="AN299" s="29">
        <f>SUM(ENERO:DICIEMBRE!AN299)</f>
        <v>0</v>
      </c>
      <c r="AO299" s="29">
        <f>SUM(ENERO:DICIEMBRE!AO299)</f>
        <v>0</v>
      </c>
      <c r="AP299" s="29">
        <f>SUM(ENERO:DICIEMBRE!AP299)</f>
        <v>0</v>
      </c>
      <c r="AQ299" s="29">
        <f>SUM(ENERO:DICIEMBRE!AQ299)</f>
        <v>0</v>
      </c>
      <c r="AR299" s="29">
        <f>SUM(ENERO:DICIEMBRE!AR299)</f>
        <v>0</v>
      </c>
      <c r="AS299" s="29">
        <f>SUM(ENERO:DICIEMBRE!AS299)</f>
        <v>0</v>
      </c>
      <c r="AT299" s="29">
        <f>SUM(ENERO:DICIEMBRE!AT299)</f>
        <v>0</v>
      </c>
      <c r="AU299" s="29">
        <f>SUM(ENERO:DICIEMBRE!AU299)</f>
        <v>0</v>
      </c>
      <c r="AV299" s="29">
        <f>SUM(ENERO:DICIEMBRE!AV299)</f>
        <v>0</v>
      </c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2924"/>
      <c r="B300" s="429" t="s">
        <v>274</v>
      </c>
      <c r="C300" s="139">
        <f t="shared" si="184"/>
        <v>3</v>
      </c>
      <c r="D300" s="430"/>
      <c r="E300" s="318">
        <f t="shared" si="169"/>
        <v>3</v>
      </c>
      <c r="F300" s="29">
        <f>SUM(ENERO:DICIEMBRE!F300)</f>
        <v>0</v>
      </c>
      <c r="G300" s="29">
        <f>SUM(ENERO:DICIEMBRE!G300)</f>
        <v>0</v>
      </c>
      <c r="H300" s="29">
        <f>SUM(ENERO:DICIEMBRE!H300)</f>
        <v>0</v>
      </c>
      <c r="I300" s="29">
        <f>SUM(ENERO:DICIEMBRE!I300)</f>
        <v>0</v>
      </c>
      <c r="J300" s="29">
        <f>SUM(ENERO:DICIEMBRE!J300)</f>
        <v>0</v>
      </c>
      <c r="K300" s="29">
        <f>SUM(ENERO:DICIEMBRE!K300)</f>
        <v>0</v>
      </c>
      <c r="L300" s="29">
        <f>SUM(ENERO:DICIEMBRE!L300)</f>
        <v>0</v>
      </c>
      <c r="M300" s="29">
        <f>SUM(ENERO:DICIEMBRE!M300)</f>
        <v>0</v>
      </c>
      <c r="N300" s="29">
        <f>SUM(ENERO:DICIEMBRE!N300)</f>
        <v>0</v>
      </c>
      <c r="O300" s="29">
        <f>SUM(ENERO:DICIEMBRE!O300)</f>
        <v>1</v>
      </c>
      <c r="P300" s="29">
        <f>SUM(ENERO:DICIEMBRE!P300)</f>
        <v>0</v>
      </c>
      <c r="Q300" s="29">
        <f>SUM(ENERO:DICIEMBRE!Q300)</f>
        <v>1</v>
      </c>
      <c r="R300" s="29">
        <f>SUM(ENERO:DICIEMBRE!R300)</f>
        <v>0</v>
      </c>
      <c r="S300" s="29">
        <f>SUM(ENERO:DICIEMBRE!S300)</f>
        <v>1</v>
      </c>
      <c r="T300" s="29">
        <f>SUM(ENERO:DICIEMBRE!T300)</f>
        <v>0</v>
      </c>
      <c r="U300" s="29">
        <f>SUM(ENERO:DICIEMBRE!U300)</f>
        <v>0</v>
      </c>
      <c r="V300" s="29">
        <f>SUM(ENERO:DICIEMBRE!V300)</f>
        <v>0</v>
      </c>
      <c r="W300" s="29">
        <f>SUM(ENERO:DICIEMBRE!W300)</f>
        <v>0</v>
      </c>
      <c r="X300" s="29">
        <f>SUM(ENERO:DICIEMBRE!X300)</f>
        <v>0</v>
      </c>
      <c r="Y300" s="29">
        <f>SUM(ENERO:DICIEMBRE!Y300)</f>
        <v>0</v>
      </c>
      <c r="Z300" s="29">
        <f>SUM(ENERO:DICIEMBRE!Z300)</f>
        <v>0</v>
      </c>
      <c r="AA300" s="29">
        <f>SUM(ENERO:DICIEMBRE!AA300)</f>
        <v>0</v>
      </c>
      <c r="AB300" s="29">
        <f>SUM(ENERO:DICIEMBRE!AB300)</f>
        <v>0</v>
      </c>
      <c r="AC300" s="29">
        <f>SUM(ENERO:DICIEMBRE!AC300)</f>
        <v>0</v>
      </c>
      <c r="AD300" s="29">
        <f>SUM(ENERO:DICIEMBRE!AD300)</f>
        <v>0</v>
      </c>
      <c r="AE300" s="29">
        <f>SUM(ENERO:DICIEMBRE!AE300)</f>
        <v>0</v>
      </c>
      <c r="AF300" s="29">
        <f>SUM(ENERO:DICIEMBRE!AF300)</f>
        <v>0</v>
      </c>
      <c r="AG300" s="29">
        <f>SUM(ENERO:DICIEMBRE!AG300)</f>
        <v>0</v>
      </c>
      <c r="AH300" s="29">
        <f>SUM(ENERO:DICIEMBRE!AH300)</f>
        <v>0</v>
      </c>
      <c r="AI300" s="29">
        <f>SUM(ENERO:DICIEMBRE!AI300)</f>
        <v>0</v>
      </c>
      <c r="AJ300" s="29">
        <f>SUM(ENERO:DICIEMBRE!AJ300)</f>
        <v>0</v>
      </c>
      <c r="AK300" s="29">
        <f>SUM(ENERO:DICIEMBRE!AK300)</f>
        <v>0</v>
      </c>
      <c r="AL300" s="29">
        <f>SUM(ENERO:DICIEMBRE!AL300)</f>
        <v>0</v>
      </c>
      <c r="AM300" s="29">
        <f>SUM(ENERO:DICIEMBRE!AM300)</f>
        <v>0</v>
      </c>
      <c r="AN300" s="29">
        <f>SUM(ENERO:DICIEMBRE!AN300)</f>
        <v>0</v>
      </c>
      <c r="AO300" s="29">
        <f>SUM(ENERO:DICIEMBRE!AO300)</f>
        <v>0</v>
      </c>
      <c r="AP300" s="29">
        <f>SUM(ENERO:DICIEMBRE!AP300)</f>
        <v>0</v>
      </c>
      <c r="AQ300" s="29">
        <f>SUM(ENERO:DICIEMBRE!AQ300)</f>
        <v>0</v>
      </c>
      <c r="AR300" s="29">
        <f>SUM(ENERO:DICIEMBRE!AR300)</f>
        <v>0</v>
      </c>
      <c r="AS300" s="29">
        <f>SUM(ENERO:DICIEMBRE!AS300)</f>
        <v>0</v>
      </c>
      <c r="AT300" s="29">
        <f>SUM(ENERO:DICIEMBRE!AT300)</f>
        <v>0</v>
      </c>
      <c r="AU300" s="29">
        <f>SUM(ENERO:DICIEMBRE!AU300)</f>
        <v>0</v>
      </c>
      <c r="AV300" s="29">
        <f>SUM(ENERO:DICIEMBRE!AV300)</f>
        <v>0</v>
      </c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432" t="s">
        <v>266</v>
      </c>
      <c r="C301" s="335">
        <f t="shared" si="183"/>
        <v>18</v>
      </c>
      <c r="D301" s="336">
        <f>SUM(F301+H301+J301+L301+N301+P301+R301+T301+V301+X301+Z301+AB301+AD301+AF301+AH301+AJ301+AL301)</f>
        <v>11</v>
      </c>
      <c r="E301" s="334">
        <f>SUM(G301+I301+K301+M301+O301+Q301+S301+U301+W301+Y301+AA301+AC301+AE301+AG301+AI301+AK301+AM301)</f>
        <v>7</v>
      </c>
      <c r="F301" s="29">
        <f>SUM(ENERO:DICIEMBRE!F301)</f>
        <v>0</v>
      </c>
      <c r="G301" s="29">
        <f>SUM(ENERO:DICIEMBRE!G301)</f>
        <v>0</v>
      </c>
      <c r="H301" s="29">
        <f>SUM(ENERO:DICIEMBRE!H301)</f>
        <v>0</v>
      </c>
      <c r="I301" s="29">
        <f>SUM(ENERO:DICIEMBRE!I301)</f>
        <v>0</v>
      </c>
      <c r="J301" s="29">
        <f>SUM(ENERO:DICIEMBRE!J301)</f>
        <v>0</v>
      </c>
      <c r="K301" s="29">
        <f>SUM(ENERO:DICIEMBRE!K301)</f>
        <v>0</v>
      </c>
      <c r="L301" s="29">
        <f>SUM(ENERO:DICIEMBRE!L301)</f>
        <v>0</v>
      </c>
      <c r="M301" s="29">
        <f>SUM(ENERO:DICIEMBRE!M301)</f>
        <v>1</v>
      </c>
      <c r="N301" s="29">
        <f>SUM(ENERO:DICIEMBRE!N301)</f>
        <v>2</v>
      </c>
      <c r="O301" s="29">
        <f>SUM(ENERO:DICIEMBRE!O301)</f>
        <v>0</v>
      </c>
      <c r="P301" s="29">
        <f>SUM(ENERO:DICIEMBRE!P301)</f>
        <v>3</v>
      </c>
      <c r="Q301" s="29">
        <f>SUM(ENERO:DICIEMBRE!Q301)</f>
        <v>1</v>
      </c>
      <c r="R301" s="29">
        <f>SUM(ENERO:DICIEMBRE!R301)</f>
        <v>1</v>
      </c>
      <c r="S301" s="29">
        <f>SUM(ENERO:DICIEMBRE!S301)</f>
        <v>3</v>
      </c>
      <c r="T301" s="29">
        <f>SUM(ENERO:DICIEMBRE!T301)</f>
        <v>2</v>
      </c>
      <c r="U301" s="29">
        <f>SUM(ENERO:DICIEMBRE!U301)</f>
        <v>1</v>
      </c>
      <c r="V301" s="29">
        <f>SUM(ENERO:DICIEMBRE!V301)</f>
        <v>2</v>
      </c>
      <c r="W301" s="29">
        <f>SUM(ENERO:DICIEMBRE!W301)</f>
        <v>0</v>
      </c>
      <c r="X301" s="29">
        <f>SUM(ENERO:DICIEMBRE!X301)</f>
        <v>1</v>
      </c>
      <c r="Y301" s="29">
        <f>SUM(ENERO:DICIEMBRE!Y301)</f>
        <v>0</v>
      </c>
      <c r="Z301" s="29">
        <f>SUM(ENERO:DICIEMBRE!Z301)</f>
        <v>0</v>
      </c>
      <c r="AA301" s="29">
        <f>SUM(ENERO:DICIEMBRE!AA301)</f>
        <v>0</v>
      </c>
      <c r="AB301" s="29">
        <f>SUM(ENERO:DICIEMBRE!AB301)</f>
        <v>0</v>
      </c>
      <c r="AC301" s="29">
        <f>SUM(ENERO:DICIEMBRE!AC301)</f>
        <v>0</v>
      </c>
      <c r="AD301" s="29">
        <f>SUM(ENERO:DICIEMBRE!AD301)</f>
        <v>0</v>
      </c>
      <c r="AE301" s="29">
        <f>SUM(ENERO:DICIEMBRE!AE301)</f>
        <v>1</v>
      </c>
      <c r="AF301" s="29">
        <f>SUM(ENERO:DICIEMBRE!AF301)</f>
        <v>0</v>
      </c>
      <c r="AG301" s="29">
        <f>SUM(ENERO:DICIEMBRE!AG301)</f>
        <v>0</v>
      </c>
      <c r="AH301" s="29">
        <f>SUM(ENERO:DICIEMBRE!AH301)</f>
        <v>0</v>
      </c>
      <c r="AI301" s="29">
        <f>SUM(ENERO:DICIEMBRE!AI301)</f>
        <v>0</v>
      </c>
      <c r="AJ301" s="29">
        <f>SUM(ENERO:DICIEMBRE!AJ301)</f>
        <v>0</v>
      </c>
      <c r="AK301" s="29">
        <f>SUM(ENERO:DICIEMBRE!AK301)</f>
        <v>0</v>
      </c>
      <c r="AL301" s="29">
        <f>SUM(ENERO:DICIEMBRE!AL301)</f>
        <v>0</v>
      </c>
      <c r="AM301" s="29">
        <f>SUM(ENERO:DICIEMBRE!AM301)</f>
        <v>0</v>
      </c>
      <c r="AN301" s="29">
        <f>SUM(ENERO:DICIEMBRE!AN301)</f>
        <v>3</v>
      </c>
      <c r="AO301" s="29">
        <f>SUM(ENERO:DICIEMBRE!AO301)</f>
        <v>3</v>
      </c>
      <c r="AP301" s="29">
        <f>SUM(ENERO:DICIEMBRE!AP301)</f>
        <v>0</v>
      </c>
      <c r="AQ301" s="29">
        <f>SUM(ENERO:DICIEMBRE!AQ301)</f>
        <v>0</v>
      </c>
      <c r="AR301" s="29">
        <f>SUM(ENERO:DICIEMBRE!AR301)</f>
        <v>0</v>
      </c>
      <c r="AS301" s="29">
        <f>SUM(ENERO:DICIEMBRE!AS301)</f>
        <v>0</v>
      </c>
      <c r="AT301" s="29">
        <f>SUM(ENERO:DICIEMBRE!AT301)</f>
        <v>0</v>
      </c>
      <c r="AU301" s="29">
        <f>SUM(ENERO:DICIEMBRE!AU301)</f>
        <v>0</v>
      </c>
      <c r="AV301" s="29">
        <f>SUM(ENERO:DICIEMBRE!AV301)</f>
        <v>0</v>
      </c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1</v>
      </c>
      <c r="D302" s="176">
        <f t="shared" ref="D302:E309" si="185">SUM(F302+H302+J302+L302+N302+P302+R302+T302+V302+X302+Z302+AB302+AD302+AF302+AH302+AJ302+AL302)</f>
        <v>1</v>
      </c>
      <c r="E302" s="334">
        <f t="shared" si="185"/>
        <v>0</v>
      </c>
      <c r="F302" s="29">
        <f>SUM(ENERO:DICIEMBRE!F302)</f>
        <v>0</v>
      </c>
      <c r="G302" s="29">
        <f>SUM(ENERO:DICIEMBRE!G302)</f>
        <v>0</v>
      </c>
      <c r="H302" s="29">
        <f>SUM(ENERO:DICIEMBRE!H302)</f>
        <v>0</v>
      </c>
      <c r="I302" s="29">
        <f>SUM(ENERO:DICIEMBRE!I302)</f>
        <v>0</v>
      </c>
      <c r="J302" s="29">
        <f>SUM(ENERO:DICIEMBRE!J302)</f>
        <v>0</v>
      </c>
      <c r="K302" s="29">
        <f>SUM(ENERO:DICIEMBRE!K302)</f>
        <v>0</v>
      </c>
      <c r="L302" s="29">
        <f>SUM(ENERO:DICIEMBRE!L302)</f>
        <v>1</v>
      </c>
      <c r="M302" s="29">
        <f>SUM(ENERO:DICIEMBRE!M302)</f>
        <v>0</v>
      </c>
      <c r="N302" s="29">
        <f>SUM(ENERO:DICIEMBRE!N302)</f>
        <v>0</v>
      </c>
      <c r="O302" s="29">
        <f>SUM(ENERO:DICIEMBRE!O302)</f>
        <v>0</v>
      </c>
      <c r="P302" s="29">
        <f>SUM(ENERO:DICIEMBRE!P302)</f>
        <v>0</v>
      </c>
      <c r="Q302" s="29">
        <f>SUM(ENERO:DICIEMBRE!Q302)</f>
        <v>0</v>
      </c>
      <c r="R302" s="29">
        <f>SUM(ENERO:DICIEMBRE!R302)</f>
        <v>0</v>
      </c>
      <c r="S302" s="29">
        <f>SUM(ENERO:DICIEMBRE!S302)</f>
        <v>0</v>
      </c>
      <c r="T302" s="29">
        <f>SUM(ENERO:DICIEMBRE!T302)</f>
        <v>0</v>
      </c>
      <c r="U302" s="29">
        <f>SUM(ENERO:DICIEMBRE!U302)</f>
        <v>0</v>
      </c>
      <c r="V302" s="29">
        <f>SUM(ENERO:DICIEMBRE!V302)</f>
        <v>0</v>
      </c>
      <c r="W302" s="29">
        <f>SUM(ENERO:DICIEMBRE!W302)</f>
        <v>0</v>
      </c>
      <c r="X302" s="29">
        <f>SUM(ENERO:DICIEMBRE!X302)</f>
        <v>0</v>
      </c>
      <c r="Y302" s="29">
        <f>SUM(ENERO:DICIEMBRE!Y302)</f>
        <v>0</v>
      </c>
      <c r="Z302" s="29">
        <f>SUM(ENERO:DICIEMBRE!Z302)</f>
        <v>0</v>
      </c>
      <c r="AA302" s="29">
        <f>SUM(ENERO:DICIEMBRE!AA302)</f>
        <v>0</v>
      </c>
      <c r="AB302" s="29">
        <f>SUM(ENERO:DICIEMBRE!AB302)</f>
        <v>0</v>
      </c>
      <c r="AC302" s="29">
        <f>SUM(ENERO:DICIEMBRE!AC302)</f>
        <v>0</v>
      </c>
      <c r="AD302" s="29">
        <f>SUM(ENERO:DICIEMBRE!AD302)</f>
        <v>0</v>
      </c>
      <c r="AE302" s="29">
        <f>SUM(ENERO:DICIEMBRE!AE302)</f>
        <v>0</v>
      </c>
      <c r="AF302" s="29">
        <f>SUM(ENERO:DICIEMBRE!AF302)</f>
        <v>0</v>
      </c>
      <c r="AG302" s="29">
        <f>SUM(ENERO:DICIEMBRE!AG302)</f>
        <v>0</v>
      </c>
      <c r="AH302" s="29">
        <f>SUM(ENERO:DICIEMBRE!AH302)</f>
        <v>0</v>
      </c>
      <c r="AI302" s="29">
        <f>SUM(ENERO:DICIEMBRE!AI302)</f>
        <v>0</v>
      </c>
      <c r="AJ302" s="29">
        <f>SUM(ENERO:DICIEMBRE!AJ302)</f>
        <v>0</v>
      </c>
      <c r="AK302" s="29">
        <f>SUM(ENERO:DICIEMBRE!AK302)</f>
        <v>0</v>
      </c>
      <c r="AL302" s="29">
        <f>SUM(ENERO:DICIEMBRE!AL302)</f>
        <v>0</v>
      </c>
      <c r="AM302" s="29">
        <f>SUM(ENERO:DICIEMBRE!AM302)</f>
        <v>0</v>
      </c>
      <c r="AN302" s="29">
        <f>SUM(ENERO:DICIEMBRE!AN302)</f>
        <v>0</v>
      </c>
      <c r="AO302" s="29">
        <f>SUM(ENERO:DICIEMBRE!AO302)</f>
        <v>0</v>
      </c>
      <c r="AP302" s="29">
        <f>SUM(ENERO:DICIEMBRE!AP302)</f>
        <v>0</v>
      </c>
      <c r="AQ302" s="29">
        <f>SUM(ENERO:DICIEMBRE!AQ302)</f>
        <v>0</v>
      </c>
      <c r="AR302" s="29">
        <f>SUM(ENERO:DICIEMBRE!AR302)</f>
        <v>0</v>
      </c>
      <c r="AS302" s="29">
        <f>SUM(ENERO:DICIEMBRE!AS302)</f>
        <v>0</v>
      </c>
      <c r="AT302" s="29">
        <f>SUM(ENERO:DICIEMBRE!AT302)</f>
        <v>0</v>
      </c>
      <c r="AU302" s="29">
        <f>SUM(ENERO:DICIEMBRE!AU302)</f>
        <v>0</v>
      </c>
      <c r="AV302" s="29">
        <f>SUM(ENERO:DICIEMBRE!AV302)</f>
        <v>0</v>
      </c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51</v>
      </c>
      <c r="D303" s="178">
        <f t="shared" si="185"/>
        <v>10</v>
      </c>
      <c r="E303" s="339">
        <f t="shared" si="185"/>
        <v>41</v>
      </c>
      <c r="F303" s="29">
        <f>SUM(ENERO:DICIEMBRE!F303)</f>
        <v>0</v>
      </c>
      <c r="G303" s="29">
        <f>SUM(ENERO:DICIEMBRE!G303)</f>
        <v>0</v>
      </c>
      <c r="H303" s="29">
        <f>SUM(ENERO:DICIEMBRE!H303)</f>
        <v>0</v>
      </c>
      <c r="I303" s="29">
        <f>SUM(ENERO:DICIEMBRE!I303)</f>
        <v>0</v>
      </c>
      <c r="J303" s="29">
        <f>SUM(ENERO:DICIEMBRE!J303)</f>
        <v>0</v>
      </c>
      <c r="K303" s="29">
        <f>SUM(ENERO:DICIEMBRE!K303)</f>
        <v>0</v>
      </c>
      <c r="L303" s="29">
        <f>SUM(ENERO:DICIEMBRE!L303)</f>
        <v>0</v>
      </c>
      <c r="M303" s="29">
        <f>SUM(ENERO:DICIEMBRE!M303)</f>
        <v>0</v>
      </c>
      <c r="N303" s="29">
        <f>SUM(ENERO:DICIEMBRE!N303)</f>
        <v>4</v>
      </c>
      <c r="O303" s="29">
        <f>SUM(ENERO:DICIEMBRE!O303)</f>
        <v>0</v>
      </c>
      <c r="P303" s="29">
        <f>SUM(ENERO:DICIEMBRE!P303)</f>
        <v>0</v>
      </c>
      <c r="Q303" s="29">
        <f>SUM(ENERO:DICIEMBRE!Q303)</f>
        <v>10</v>
      </c>
      <c r="R303" s="29">
        <f>SUM(ENERO:DICIEMBRE!R303)</f>
        <v>0</v>
      </c>
      <c r="S303" s="29">
        <f>SUM(ENERO:DICIEMBRE!S303)</f>
        <v>6</v>
      </c>
      <c r="T303" s="29">
        <f>SUM(ENERO:DICIEMBRE!T303)</f>
        <v>2</v>
      </c>
      <c r="U303" s="29">
        <f>SUM(ENERO:DICIEMBRE!U303)</f>
        <v>7</v>
      </c>
      <c r="V303" s="29">
        <f>SUM(ENERO:DICIEMBRE!V303)</f>
        <v>1</v>
      </c>
      <c r="W303" s="29">
        <f>SUM(ENERO:DICIEMBRE!W303)</f>
        <v>1</v>
      </c>
      <c r="X303" s="29">
        <f>SUM(ENERO:DICIEMBRE!X303)</f>
        <v>0</v>
      </c>
      <c r="Y303" s="29">
        <f>SUM(ENERO:DICIEMBRE!Y303)</f>
        <v>3</v>
      </c>
      <c r="Z303" s="29">
        <f>SUM(ENERO:DICIEMBRE!Z303)</f>
        <v>2</v>
      </c>
      <c r="AA303" s="29">
        <f>SUM(ENERO:DICIEMBRE!AA303)</f>
        <v>5</v>
      </c>
      <c r="AB303" s="29">
        <f>SUM(ENERO:DICIEMBRE!AB303)</f>
        <v>0</v>
      </c>
      <c r="AC303" s="29">
        <f>SUM(ENERO:DICIEMBRE!AC303)</f>
        <v>4</v>
      </c>
      <c r="AD303" s="29">
        <f>SUM(ENERO:DICIEMBRE!AD303)</f>
        <v>1</v>
      </c>
      <c r="AE303" s="29">
        <f>SUM(ENERO:DICIEMBRE!AE303)</f>
        <v>0</v>
      </c>
      <c r="AF303" s="29">
        <f>SUM(ENERO:DICIEMBRE!AF303)</f>
        <v>0</v>
      </c>
      <c r="AG303" s="29">
        <f>SUM(ENERO:DICIEMBRE!AG303)</f>
        <v>5</v>
      </c>
      <c r="AH303" s="29">
        <f>SUM(ENERO:DICIEMBRE!AH303)</f>
        <v>0</v>
      </c>
      <c r="AI303" s="29">
        <f>SUM(ENERO:DICIEMBRE!AI303)</f>
        <v>0</v>
      </c>
      <c r="AJ303" s="29">
        <f>SUM(ENERO:DICIEMBRE!AJ303)</f>
        <v>0</v>
      </c>
      <c r="AK303" s="29">
        <f>SUM(ENERO:DICIEMBRE!AK303)</f>
        <v>0</v>
      </c>
      <c r="AL303" s="29">
        <f>SUM(ENERO:DICIEMBRE!AL303)</f>
        <v>0</v>
      </c>
      <c r="AM303" s="29">
        <f>SUM(ENERO:DICIEMBRE!AM303)</f>
        <v>0</v>
      </c>
      <c r="AN303" s="29">
        <f>SUM(ENERO:DICIEMBRE!AN303)</f>
        <v>20</v>
      </c>
      <c r="AO303" s="29">
        <f>SUM(ENERO:DICIEMBRE!AO303)</f>
        <v>20</v>
      </c>
      <c r="AP303" s="29">
        <f>SUM(ENERO:DICIEMBRE!AP303)</f>
        <v>0</v>
      </c>
      <c r="AQ303" s="29">
        <f>SUM(ENERO:DICIEMBRE!AQ303)</f>
        <v>0</v>
      </c>
      <c r="AR303" s="29">
        <f>SUM(ENERO:DICIEMBRE!AR303)</f>
        <v>1</v>
      </c>
      <c r="AS303" s="29">
        <f>SUM(ENERO:DICIEMBRE!AS303)</f>
        <v>0</v>
      </c>
      <c r="AT303" s="29">
        <f>SUM(ENERO:DICIEMBRE!AT303)</f>
        <v>0</v>
      </c>
      <c r="AU303" s="29">
        <f>SUM(ENERO:DICIEMBRE!AU303)</f>
        <v>0</v>
      </c>
      <c r="AV303" s="29">
        <f>SUM(ENERO:DICIEMBRE!AV303)</f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5</v>
      </c>
      <c r="D304" s="178">
        <f t="shared" si="185"/>
        <v>2</v>
      </c>
      <c r="E304" s="339">
        <f t="shared" si="185"/>
        <v>3</v>
      </c>
      <c r="F304" s="29">
        <f>SUM(ENERO:DICIEMBRE!F304)</f>
        <v>0</v>
      </c>
      <c r="G304" s="29">
        <f>SUM(ENERO:DICIEMBRE!G304)</f>
        <v>0</v>
      </c>
      <c r="H304" s="29">
        <f>SUM(ENERO:DICIEMBRE!H304)</f>
        <v>0</v>
      </c>
      <c r="I304" s="29">
        <f>SUM(ENERO:DICIEMBRE!I304)</f>
        <v>0</v>
      </c>
      <c r="J304" s="29">
        <f>SUM(ENERO:DICIEMBRE!J304)</f>
        <v>0</v>
      </c>
      <c r="K304" s="29">
        <f>SUM(ENERO:DICIEMBRE!K304)</f>
        <v>0</v>
      </c>
      <c r="L304" s="29">
        <f>SUM(ENERO:DICIEMBRE!L304)</f>
        <v>0</v>
      </c>
      <c r="M304" s="29">
        <f>SUM(ENERO:DICIEMBRE!M304)</f>
        <v>2</v>
      </c>
      <c r="N304" s="29">
        <f>SUM(ENERO:DICIEMBRE!N304)</f>
        <v>1</v>
      </c>
      <c r="O304" s="29">
        <f>SUM(ENERO:DICIEMBRE!O304)</f>
        <v>1</v>
      </c>
      <c r="P304" s="29">
        <f>SUM(ENERO:DICIEMBRE!P304)</f>
        <v>0</v>
      </c>
      <c r="Q304" s="29">
        <f>SUM(ENERO:DICIEMBRE!Q304)</f>
        <v>0</v>
      </c>
      <c r="R304" s="29">
        <f>SUM(ENERO:DICIEMBRE!R304)</f>
        <v>0</v>
      </c>
      <c r="S304" s="29">
        <f>SUM(ENERO:DICIEMBRE!S304)</f>
        <v>0</v>
      </c>
      <c r="T304" s="29">
        <f>SUM(ENERO:DICIEMBRE!T304)</f>
        <v>1</v>
      </c>
      <c r="U304" s="29">
        <f>SUM(ENERO:DICIEMBRE!U304)</f>
        <v>0</v>
      </c>
      <c r="V304" s="29">
        <f>SUM(ENERO:DICIEMBRE!V304)</f>
        <v>0</v>
      </c>
      <c r="W304" s="29">
        <f>SUM(ENERO:DICIEMBRE!W304)</f>
        <v>0</v>
      </c>
      <c r="X304" s="29">
        <f>SUM(ENERO:DICIEMBRE!X304)</f>
        <v>0</v>
      </c>
      <c r="Y304" s="29">
        <f>SUM(ENERO:DICIEMBRE!Y304)</f>
        <v>0</v>
      </c>
      <c r="Z304" s="29">
        <f>SUM(ENERO:DICIEMBRE!Z304)</f>
        <v>0</v>
      </c>
      <c r="AA304" s="29">
        <f>SUM(ENERO:DICIEMBRE!AA304)</f>
        <v>0</v>
      </c>
      <c r="AB304" s="29">
        <f>SUM(ENERO:DICIEMBRE!AB304)</f>
        <v>0</v>
      </c>
      <c r="AC304" s="29">
        <f>SUM(ENERO:DICIEMBRE!AC304)</f>
        <v>0</v>
      </c>
      <c r="AD304" s="29">
        <f>SUM(ENERO:DICIEMBRE!AD304)</f>
        <v>0</v>
      </c>
      <c r="AE304" s="29">
        <f>SUM(ENERO:DICIEMBRE!AE304)</f>
        <v>0</v>
      </c>
      <c r="AF304" s="29">
        <f>SUM(ENERO:DICIEMBRE!AF304)</f>
        <v>0</v>
      </c>
      <c r="AG304" s="29">
        <f>SUM(ENERO:DICIEMBRE!AG304)</f>
        <v>0</v>
      </c>
      <c r="AH304" s="29">
        <f>SUM(ENERO:DICIEMBRE!AH304)</f>
        <v>0</v>
      </c>
      <c r="AI304" s="29">
        <f>SUM(ENERO:DICIEMBRE!AI304)</f>
        <v>0</v>
      </c>
      <c r="AJ304" s="29">
        <f>SUM(ENERO:DICIEMBRE!AJ304)</f>
        <v>0</v>
      </c>
      <c r="AK304" s="29">
        <f>SUM(ENERO:DICIEMBRE!AK304)</f>
        <v>0</v>
      </c>
      <c r="AL304" s="29">
        <f>SUM(ENERO:DICIEMBRE!AL304)</f>
        <v>0</v>
      </c>
      <c r="AM304" s="29">
        <f>SUM(ENERO:DICIEMBRE!AM304)</f>
        <v>0</v>
      </c>
      <c r="AN304" s="29">
        <f>SUM(ENERO:DICIEMBRE!AN304)</f>
        <v>2</v>
      </c>
      <c r="AO304" s="29">
        <f>SUM(ENERO:DICIEMBRE!AO304)</f>
        <v>2</v>
      </c>
      <c r="AP304" s="29">
        <f>SUM(ENERO:DICIEMBRE!AP304)</f>
        <v>0</v>
      </c>
      <c r="AQ304" s="29">
        <f>SUM(ENERO:DICIEMBRE!AQ304)</f>
        <v>0</v>
      </c>
      <c r="AR304" s="29">
        <f>SUM(ENERO:DICIEMBRE!AR304)</f>
        <v>0</v>
      </c>
      <c r="AS304" s="29">
        <f>SUM(ENERO:DICIEMBRE!AS304)</f>
        <v>0</v>
      </c>
      <c r="AT304" s="29">
        <f>SUM(ENERO:DICIEMBRE!AT304)</f>
        <v>0</v>
      </c>
      <c r="AU304" s="29">
        <f>SUM(ENERO:DICIEMBRE!AU304)</f>
        <v>0</v>
      </c>
      <c r="AV304" s="29">
        <f>SUM(ENERO:DICIEMBRE!AV304)</f>
        <v>0</v>
      </c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1</v>
      </c>
      <c r="D305" s="178">
        <f t="shared" si="185"/>
        <v>1</v>
      </c>
      <c r="E305" s="339">
        <f t="shared" si="185"/>
        <v>0</v>
      </c>
      <c r="F305" s="29">
        <f>SUM(ENERO:DICIEMBRE!F305)</f>
        <v>0</v>
      </c>
      <c r="G305" s="29">
        <f>SUM(ENERO:DICIEMBRE!G305)</f>
        <v>0</v>
      </c>
      <c r="H305" s="29">
        <f>SUM(ENERO:DICIEMBRE!H305)</f>
        <v>0</v>
      </c>
      <c r="I305" s="29">
        <f>SUM(ENERO:DICIEMBRE!I305)</f>
        <v>0</v>
      </c>
      <c r="J305" s="29">
        <f>SUM(ENERO:DICIEMBRE!J305)</f>
        <v>0</v>
      </c>
      <c r="K305" s="29">
        <f>SUM(ENERO:DICIEMBRE!K305)</f>
        <v>0</v>
      </c>
      <c r="L305" s="29">
        <f>SUM(ENERO:DICIEMBRE!L305)</f>
        <v>0</v>
      </c>
      <c r="M305" s="29">
        <f>SUM(ENERO:DICIEMBRE!M305)</f>
        <v>0</v>
      </c>
      <c r="N305" s="29">
        <f>SUM(ENERO:DICIEMBRE!N305)</f>
        <v>0</v>
      </c>
      <c r="O305" s="29">
        <f>SUM(ENERO:DICIEMBRE!O305)</f>
        <v>0</v>
      </c>
      <c r="P305" s="29">
        <f>SUM(ENERO:DICIEMBRE!P305)</f>
        <v>0</v>
      </c>
      <c r="Q305" s="29">
        <f>SUM(ENERO:DICIEMBRE!Q305)</f>
        <v>0</v>
      </c>
      <c r="R305" s="29">
        <f>SUM(ENERO:DICIEMBRE!R305)</f>
        <v>0</v>
      </c>
      <c r="S305" s="29">
        <f>SUM(ENERO:DICIEMBRE!S305)</f>
        <v>0</v>
      </c>
      <c r="T305" s="29">
        <f>SUM(ENERO:DICIEMBRE!T305)</f>
        <v>1</v>
      </c>
      <c r="U305" s="29">
        <f>SUM(ENERO:DICIEMBRE!U305)</f>
        <v>0</v>
      </c>
      <c r="V305" s="29">
        <f>SUM(ENERO:DICIEMBRE!V305)</f>
        <v>0</v>
      </c>
      <c r="W305" s="29">
        <f>SUM(ENERO:DICIEMBRE!W305)</f>
        <v>0</v>
      </c>
      <c r="X305" s="29">
        <f>SUM(ENERO:DICIEMBRE!X305)</f>
        <v>0</v>
      </c>
      <c r="Y305" s="29">
        <f>SUM(ENERO:DICIEMBRE!Y305)</f>
        <v>0</v>
      </c>
      <c r="Z305" s="29">
        <f>SUM(ENERO:DICIEMBRE!Z305)</f>
        <v>0</v>
      </c>
      <c r="AA305" s="29">
        <f>SUM(ENERO:DICIEMBRE!AA305)</f>
        <v>0</v>
      </c>
      <c r="AB305" s="29">
        <f>SUM(ENERO:DICIEMBRE!AB305)</f>
        <v>0</v>
      </c>
      <c r="AC305" s="29">
        <f>SUM(ENERO:DICIEMBRE!AC305)</f>
        <v>0</v>
      </c>
      <c r="AD305" s="29">
        <f>SUM(ENERO:DICIEMBRE!AD305)</f>
        <v>0</v>
      </c>
      <c r="AE305" s="29">
        <f>SUM(ENERO:DICIEMBRE!AE305)</f>
        <v>0</v>
      </c>
      <c r="AF305" s="29">
        <f>SUM(ENERO:DICIEMBRE!AF305)</f>
        <v>0</v>
      </c>
      <c r="AG305" s="29">
        <f>SUM(ENERO:DICIEMBRE!AG305)</f>
        <v>0</v>
      </c>
      <c r="AH305" s="29">
        <f>SUM(ENERO:DICIEMBRE!AH305)</f>
        <v>0</v>
      </c>
      <c r="AI305" s="29">
        <f>SUM(ENERO:DICIEMBRE!AI305)</f>
        <v>0</v>
      </c>
      <c r="AJ305" s="29">
        <f>SUM(ENERO:DICIEMBRE!AJ305)</f>
        <v>0</v>
      </c>
      <c r="AK305" s="29">
        <f>SUM(ENERO:DICIEMBRE!AK305)</f>
        <v>0</v>
      </c>
      <c r="AL305" s="29">
        <f>SUM(ENERO:DICIEMBRE!AL305)</f>
        <v>0</v>
      </c>
      <c r="AM305" s="29">
        <f>SUM(ENERO:DICIEMBRE!AM305)</f>
        <v>0</v>
      </c>
      <c r="AN305" s="29">
        <f>SUM(ENERO:DICIEMBRE!AN305)</f>
        <v>0</v>
      </c>
      <c r="AO305" s="29">
        <f>SUM(ENERO:DICIEMBRE!AO305)</f>
        <v>0</v>
      </c>
      <c r="AP305" s="29">
        <f>SUM(ENERO:DICIEMBRE!AP305)</f>
        <v>0</v>
      </c>
      <c r="AQ305" s="29">
        <f>SUM(ENERO:DICIEMBRE!AQ305)</f>
        <v>0</v>
      </c>
      <c r="AR305" s="29">
        <f>SUM(ENERO:DICIEMBRE!AR305)</f>
        <v>0</v>
      </c>
      <c r="AS305" s="29">
        <f>SUM(ENERO:DICIEMBRE!AS305)</f>
        <v>0</v>
      </c>
      <c r="AT305" s="29">
        <f>SUM(ENERO:DICIEMBRE!AT305)</f>
        <v>0</v>
      </c>
      <c r="AU305" s="29">
        <f>SUM(ENERO:DICIEMBRE!AU305)</f>
        <v>0</v>
      </c>
      <c r="AV305" s="29">
        <f>SUM(ENERO:DICIEMBRE!AV305)</f>
        <v>0</v>
      </c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339">
        <f t="shared" si="185"/>
        <v>0</v>
      </c>
      <c r="F306" s="29">
        <f>SUM(ENERO:DICIEMBRE!F306)</f>
        <v>0</v>
      </c>
      <c r="G306" s="29">
        <f>SUM(ENERO:DICIEMBRE!G306)</f>
        <v>0</v>
      </c>
      <c r="H306" s="29">
        <f>SUM(ENERO:DICIEMBRE!H306)</f>
        <v>0</v>
      </c>
      <c r="I306" s="29">
        <f>SUM(ENERO:DICIEMBRE!I306)</f>
        <v>0</v>
      </c>
      <c r="J306" s="29">
        <f>SUM(ENERO:DICIEMBRE!J306)</f>
        <v>0</v>
      </c>
      <c r="K306" s="29">
        <f>SUM(ENERO:DICIEMBRE!K306)</f>
        <v>0</v>
      </c>
      <c r="L306" s="29">
        <f>SUM(ENERO:DICIEMBRE!L306)</f>
        <v>0</v>
      </c>
      <c r="M306" s="29">
        <f>SUM(ENERO:DICIEMBRE!M306)</f>
        <v>0</v>
      </c>
      <c r="N306" s="29">
        <f>SUM(ENERO:DICIEMBRE!N306)</f>
        <v>0</v>
      </c>
      <c r="O306" s="29">
        <f>SUM(ENERO:DICIEMBRE!O306)</f>
        <v>0</v>
      </c>
      <c r="P306" s="29">
        <f>SUM(ENERO:DICIEMBRE!P306)</f>
        <v>0</v>
      </c>
      <c r="Q306" s="29">
        <f>SUM(ENERO:DICIEMBRE!Q306)</f>
        <v>0</v>
      </c>
      <c r="R306" s="29">
        <f>SUM(ENERO:DICIEMBRE!R306)</f>
        <v>0</v>
      </c>
      <c r="S306" s="29">
        <f>SUM(ENERO:DICIEMBRE!S306)</f>
        <v>0</v>
      </c>
      <c r="T306" s="29">
        <f>SUM(ENERO:DICIEMBRE!T306)</f>
        <v>0</v>
      </c>
      <c r="U306" s="29">
        <f>SUM(ENERO:DICIEMBRE!U306)</f>
        <v>0</v>
      </c>
      <c r="V306" s="29">
        <f>SUM(ENERO:DICIEMBRE!V306)</f>
        <v>0</v>
      </c>
      <c r="W306" s="29">
        <f>SUM(ENERO:DICIEMBRE!W306)</f>
        <v>0</v>
      </c>
      <c r="X306" s="29">
        <f>SUM(ENERO:DICIEMBRE!X306)</f>
        <v>0</v>
      </c>
      <c r="Y306" s="29">
        <f>SUM(ENERO:DICIEMBRE!Y306)</f>
        <v>0</v>
      </c>
      <c r="Z306" s="29">
        <f>SUM(ENERO:DICIEMBRE!Z306)</f>
        <v>0</v>
      </c>
      <c r="AA306" s="29">
        <f>SUM(ENERO:DICIEMBRE!AA306)</f>
        <v>0</v>
      </c>
      <c r="AB306" s="29">
        <f>SUM(ENERO:DICIEMBRE!AB306)</f>
        <v>0</v>
      </c>
      <c r="AC306" s="29">
        <f>SUM(ENERO:DICIEMBRE!AC306)</f>
        <v>0</v>
      </c>
      <c r="AD306" s="29">
        <f>SUM(ENERO:DICIEMBRE!AD306)</f>
        <v>0</v>
      </c>
      <c r="AE306" s="29">
        <f>SUM(ENERO:DICIEMBRE!AE306)</f>
        <v>0</v>
      </c>
      <c r="AF306" s="29">
        <f>SUM(ENERO:DICIEMBRE!AF306)</f>
        <v>0</v>
      </c>
      <c r="AG306" s="29">
        <f>SUM(ENERO:DICIEMBRE!AG306)</f>
        <v>0</v>
      </c>
      <c r="AH306" s="29">
        <f>SUM(ENERO:DICIEMBRE!AH306)</f>
        <v>0</v>
      </c>
      <c r="AI306" s="29">
        <f>SUM(ENERO:DICIEMBRE!AI306)</f>
        <v>0</v>
      </c>
      <c r="AJ306" s="29">
        <f>SUM(ENERO:DICIEMBRE!AJ306)</f>
        <v>0</v>
      </c>
      <c r="AK306" s="29">
        <f>SUM(ENERO:DICIEMBRE!AK306)</f>
        <v>0</v>
      </c>
      <c r="AL306" s="29">
        <f>SUM(ENERO:DICIEMBRE!AL306)</f>
        <v>0</v>
      </c>
      <c r="AM306" s="29">
        <f>SUM(ENERO:DICIEMBRE!AM306)</f>
        <v>0</v>
      </c>
      <c r="AN306" s="29">
        <f>SUM(ENERO:DICIEMBRE!AN306)</f>
        <v>0</v>
      </c>
      <c r="AO306" s="29">
        <f>SUM(ENERO:DICIEMBRE!AO306)</f>
        <v>0</v>
      </c>
      <c r="AP306" s="29">
        <f>SUM(ENERO:DICIEMBRE!AP306)</f>
        <v>0</v>
      </c>
      <c r="AQ306" s="29">
        <f>SUM(ENERO:DICIEMBRE!AQ306)</f>
        <v>0</v>
      </c>
      <c r="AR306" s="29">
        <f>SUM(ENERO:DICIEMBRE!AR306)</f>
        <v>0</v>
      </c>
      <c r="AS306" s="29">
        <f>SUM(ENERO:DICIEMBRE!AS306)</f>
        <v>0</v>
      </c>
      <c r="AT306" s="29">
        <f>SUM(ENERO:DICIEMBRE!AT306)</f>
        <v>0</v>
      </c>
      <c r="AU306" s="29">
        <f>SUM(ENERO:DICIEMBRE!AU306)</f>
        <v>0</v>
      </c>
      <c r="AV306" s="29">
        <f>SUM(ENERO:DICIEMBRE!AV306)</f>
        <v>0</v>
      </c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339">
        <f t="shared" si="185"/>
        <v>0</v>
      </c>
      <c r="F307" s="29">
        <f>SUM(ENERO:DICIEMBRE!F307)</f>
        <v>0</v>
      </c>
      <c r="G307" s="29">
        <f>SUM(ENERO:DICIEMBRE!G307)</f>
        <v>0</v>
      </c>
      <c r="H307" s="29">
        <f>SUM(ENERO:DICIEMBRE!H307)</f>
        <v>0</v>
      </c>
      <c r="I307" s="29">
        <f>SUM(ENERO:DICIEMBRE!I307)</f>
        <v>0</v>
      </c>
      <c r="J307" s="29">
        <f>SUM(ENERO:DICIEMBRE!J307)</f>
        <v>0</v>
      </c>
      <c r="K307" s="29">
        <f>SUM(ENERO:DICIEMBRE!K307)</f>
        <v>0</v>
      </c>
      <c r="L307" s="29">
        <f>SUM(ENERO:DICIEMBRE!L307)</f>
        <v>0</v>
      </c>
      <c r="M307" s="29">
        <f>SUM(ENERO:DICIEMBRE!M307)</f>
        <v>0</v>
      </c>
      <c r="N307" s="29">
        <f>SUM(ENERO:DICIEMBRE!N307)</f>
        <v>0</v>
      </c>
      <c r="O307" s="29">
        <f>SUM(ENERO:DICIEMBRE!O307)</f>
        <v>0</v>
      </c>
      <c r="P307" s="29">
        <f>SUM(ENERO:DICIEMBRE!P307)</f>
        <v>0</v>
      </c>
      <c r="Q307" s="29">
        <f>SUM(ENERO:DICIEMBRE!Q307)</f>
        <v>0</v>
      </c>
      <c r="R307" s="29">
        <f>SUM(ENERO:DICIEMBRE!R307)</f>
        <v>0</v>
      </c>
      <c r="S307" s="29">
        <f>SUM(ENERO:DICIEMBRE!S307)</f>
        <v>0</v>
      </c>
      <c r="T307" s="29">
        <f>SUM(ENERO:DICIEMBRE!T307)</f>
        <v>0</v>
      </c>
      <c r="U307" s="29">
        <f>SUM(ENERO:DICIEMBRE!U307)</f>
        <v>0</v>
      </c>
      <c r="V307" s="29">
        <f>SUM(ENERO:DICIEMBRE!V307)</f>
        <v>0</v>
      </c>
      <c r="W307" s="29">
        <f>SUM(ENERO:DICIEMBRE!W307)</f>
        <v>0</v>
      </c>
      <c r="X307" s="29">
        <f>SUM(ENERO:DICIEMBRE!X307)</f>
        <v>0</v>
      </c>
      <c r="Y307" s="29">
        <f>SUM(ENERO:DICIEMBRE!Y307)</f>
        <v>0</v>
      </c>
      <c r="Z307" s="29">
        <f>SUM(ENERO:DICIEMBRE!Z307)</f>
        <v>0</v>
      </c>
      <c r="AA307" s="29">
        <f>SUM(ENERO:DICIEMBRE!AA307)</f>
        <v>0</v>
      </c>
      <c r="AB307" s="29">
        <f>SUM(ENERO:DICIEMBRE!AB307)</f>
        <v>0</v>
      </c>
      <c r="AC307" s="29">
        <f>SUM(ENERO:DICIEMBRE!AC307)</f>
        <v>0</v>
      </c>
      <c r="AD307" s="29">
        <f>SUM(ENERO:DICIEMBRE!AD307)</f>
        <v>0</v>
      </c>
      <c r="AE307" s="29">
        <f>SUM(ENERO:DICIEMBRE!AE307)</f>
        <v>0</v>
      </c>
      <c r="AF307" s="29">
        <f>SUM(ENERO:DICIEMBRE!AF307)</f>
        <v>0</v>
      </c>
      <c r="AG307" s="29">
        <f>SUM(ENERO:DICIEMBRE!AG307)</f>
        <v>0</v>
      </c>
      <c r="AH307" s="29">
        <f>SUM(ENERO:DICIEMBRE!AH307)</f>
        <v>0</v>
      </c>
      <c r="AI307" s="29">
        <f>SUM(ENERO:DICIEMBRE!AI307)</f>
        <v>0</v>
      </c>
      <c r="AJ307" s="29">
        <f>SUM(ENERO:DICIEMBRE!AJ307)</f>
        <v>0</v>
      </c>
      <c r="AK307" s="29">
        <f>SUM(ENERO:DICIEMBRE!AK307)</f>
        <v>0</v>
      </c>
      <c r="AL307" s="29">
        <f>SUM(ENERO:DICIEMBRE!AL307)</f>
        <v>0</v>
      </c>
      <c r="AM307" s="29">
        <f>SUM(ENERO:DICIEMBRE!AM307)</f>
        <v>0</v>
      </c>
      <c r="AN307" s="29">
        <f>SUM(ENERO:DICIEMBRE!AN307)</f>
        <v>0</v>
      </c>
      <c r="AO307" s="29">
        <f>SUM(ENERO:DICIEMBRE!AO307)</f>
        <v>0</v>
      </c>
      <c r="AP307" s="29">
        <f>SUM(ENERO:DICIEMBRE!AP307)</f>
        <v>0</v>
      </c>
      <c r="AQ307" s="29">
        <f>SUM(ENERO:DICIEMBRE!AQ307)</f>
        <v>0</v>
      </c>
      <c r="AR307" s="29">
        <f>SUM(ENERO:DICIEMBRE!AR307)</f>
        <v>0</v>
      </c>
      <c r="AS307" s="29">
        <f>SUM(ENERO:DICIEMBRE!AS307)</f>
        <v>0</v>
      </c>
      <c r="AT307" s="29">
        <f>SUM(ENERO:DICIEMBRE!AT307)</f>
        <v>0</v>
      </c>
      <c r="AU307" s="29">
        <f>SUM(ENERO:DICIEMBRE!AU307)</f>
        <v>0</v>
      </c>
      <c r="AV307" s="29">
        <f>SUM(ENERO:DICIEMBRE!AV307)</f>
        <v>0</v>
      </c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339">
        <f t="shared" si="185"/>
        <v>0</v>
      </c>
      <c r="F308" s="29">
        <f>SUM(ENERO:DICIEMBRE!F308)</f>
        <v>0</v>
      </c>
      <c r="G308" s="29">
        <f>SUM(ENERO:DICIEMBRE!G308)</f>
        <v>0</v>
      </c>
      <c r="H308" s="29">
        <f>SUM(ENERO:DICIEMBRE!H308)</f>
        <v>0</v>
      </c>
      <c r="I308" s="29">
        <f>SUM(ENERO:DICIEMBRE!I308)</f>
        <v>0</v>
      </c>
      <c r="J308" s="29">
        <f>SUM(ENERO:DICIEMBRE!J308)</f>
        <v>0</v>
      </c>
      <c r="K308" s="29">
        <f>SUM(ENERO:DICIEMBRE!K308)</f>
        <v>0</v>
      </c>
      <c r="L308" s="29">
        <f>SUM(ENERO:DICIEMBRE!L308)</f>
        <v>0</v>
      </c>
      <c r="M308" s="29">
        <f>SUM(ENERO:DICIEMBRE!M308)</f>
        <v>0</v>
      </c>
      <c r="N308" s="29">
        <f>SUM(ENERO:DICIEMBRE!N308)</f>
        <v>0</v>
      </c>
      <c r="O308" s="29">
        <f>SUM(ENERO:DICIEMBRE!O308)</f>
        <v>0</v>
      </c>
      <c r="P308" s="29">
        <f>SUM(ENERO:DICIEMBRE!P308)</f>
        <v>0</v>
      </c>
      <c r="Q308" s="29">
        <f>SUM(ENERO:DICIEMBRE!Q308)</f>
        <v>0</v>
      </c>
      <c r="R308" s="29">
        <f>SUM(ENERO:DICIEMBRE!R308)</f>
        <v>0</v>
      </c>
      <c r="S308" s="29">
        <f>SUM(ENERO:DICIEMBRE!S308)</f>
        <v>0</v>
      </c>
      <c r="T308" s="29">
        <f>SUM(ENERO:DICIEMBRE!T308)</f>
        <v>0</v>
      </c>
      <c r="U308" s="29">
        <f>SUM(ENERO:DICIEMBRE!U308)</f>
        <v>0</v>
      </c>
      <c r="V308" s="29">
        <f>SUM(ENERO:DICIEMBRE!V308)</f>
        <v>0</v>
      </c>
      <c r="W308" s="29">
        <f>SUM(ENERO:DICIEMBRE!W308)</f>
        <v>0</v>
      </c>
      <c r="X308" s="29">
        <f>SUM(ENERO:DICIEMBRE!X308)</f>
        <v>0</v>
      </c>
      <c r="Y308" s="29">
        <f>SUM(ENERO:DICIEMBRE!Y308)</f>
        <v>0</v>
      </c>
      <c r="Z308" s="29">
        <f>SUM(ENERO:DICIEMBRE!Z308)</f>
        <v>0</v>
      </c>
      <c r="AA308" s="29">
        <f>SUM(ENERO:DICIEMBRE!AA308)</f>
        <v>0</v>
      </c>
      <c r="AB308" s="29">
        <f>SUM(ENERO:DICIEMBRE!AB308)</f>
        <v>0</v>
      </c>
      <c r="AC308" s="29">
        <f>SUM(ENERO:DICIEMBRE!AC308)</f>
        <v>0</v>
      </c>
      <c r="AD308" s="29">
        <f>SUM(ENERO:DICIEMBRE!AD308)</f>
        <v>0</v>
      </c>
      <c r="AE308" s="29">
        <f>SUM(ENERO:DICIEMBRE!AE308)</f>
        <v>0</v>
      </c>
      <c r="AF308" s="29">
        <f>SUM(ENERO:DICIEMBRE!AF308)</f>
        <v>0</v>
      </c>
      <c r="AG308" s="29">
        <f>SUM(ENERO:DICIEMBRE!AG308)</f>
        <v>0</v>
      </c>
      <c r="AH308" s="29">
        <f>SUM(ENERO:DICIEMBRE!AH308)</f>
        <v>0</v>
      </c>
      <c r="AI308" s="29">
        <f>SUM(ENERO:DICIEMBRE!AI308)</f>
        <v>0</v>
      </c>
      <c r="AJ308" s="29">
        <f>SUM(ENERO:DICIEMBRE!AJ308)</f>
        <v>0</v>
      </c>
      <c r="AK308" s="29">
        <f>SUM(ENERO:DICIEMBRE!AK308)</f>
        <v>0</v>
      </c>
      <c r="AL308" s="29">
        <f>SUM(ENERO:DICIEMBRE!AL308)</f>
        <v>0</v>
      </c>
      <c r="AM308" s="29">
        <f>SUM(ENERO:DICIEMBRE!AM308)</f>
        <v>0</v>
      </c>
      <c r="AN308" s="29">
        <f>SUM(ENERO:DICIEMBRE!AN308)</f>
        <v>0</v>
      </c>
      <c r="AO308" s="29">
        <f>SUM(ENERO:DICIEMBRE!AO308)</f>
        <v>0</v>
      </c>
      <c r="AP308" s="29">
        <f>SUM(ENERO:DICIEMBRE!AP308)</f>
        <v>0</v>
      </c>
      <c r="AQ308" s="29">
        <f>SUM(ENERO:DICIEMBRE!AQ308)</f>
        <v>0</v>
      </c>
      <c r="AR308" s="29">
        <f>SUM(ENERO:DICIEMBRE!AR308)</f>
        <v>0</v>
      </c>
      <c r="AS308" s="29">
        <f>SUM(ENERO:DICIEMBRE!AS308)</f>
        <v>0</v>
      </c>
      <c r="AT308" s="29">
        <f>SUM(ENERO:DICIEMBRE!AT308)</f>
        <v>0</v>
      </c>
      <c r="AU308" s="29">
        <f>SUM(ENERO:DICIEMBRE!AU308)</f>
        <v>0</v>
      </c>
      <c r="AV308" s="29">
        <f>SUM(ENERO:DICIEMBRE!AV308)</f>
        <v>0</v>
      </c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2924"/>
      <c r="B309" s="429" t="s">
        <v>274</v>
      </c>
      <c r="C309" s="139">
        <f t="shared" si="183"/>
        <v>17</v>
      </c>
      <c r="D309" s="199">
        <f t="shared" si="185"/>
        <v>6</v>
      </c>
      <c r="E309" s="318">
        <f t="shared" si="185"/>
        <v>11</v>
      </c>
      <c r="F309" s="29">
        <f>SUM(ENERO:DICIEMBRE!F309)</f>
        <v>0</v>
      </c>
      <c r="G309" s="29">
        <f>SUM(ENERO:DICIEMBRE!G309)</f>
        <v>0</v>
      </c>
      <c r="H309" s="29">
        <f>SUM(ENERO:DICIEMBRE!H309)</f>
        <v>0</v>
      </c>
      <c r="I309" s="29">
        <f>SUM(ENERO:DICIEMBRE!I309)</f>
        <v>0</v>
      </c>
      <c r="J309" s="29">
        <f>SUM(ENERO:DICIEMBRE!J309)</f>
        <v>0</v>
      </c>
      <c r="K309" s="29">
        <f>SUM(ENERO:DICIEMBRE!K309)</f>
        <v>0</v>
      </c>
      <c r="L309" s="29">
        <f>SUM(ENERO:DICIEMBRE!L309)</f>
        <v>0</v>
      </c>
      <c r="M309" s="29">
        <f>SUM(ENERO:DICIEMBRE!M309)</f>
        <v>0</v>
      </c>
      <c r="N309" s="29">
        <f>SUM(ENERO:DICIEMBRE!N309)</f>
        <v>1</v>
      </c>
      <c r="O309" s="29">
        <f>SUM(ENERO:DICIEMBRE!O309)</f>
        <v>3</v>
      </c>
      <c r="P309" s="29">
        <f>SUM(ENERO:DICIEMBRE!P309)</f>
        <v>3</v>
      </c>
      <c r="Q309" s="29">
        <f>SUM(ENERO:DICIEMBRE!Q309)</f>
        <v>3</v>
      </c>
      <c r="R309" s="29">
        <f>SUM(ENERO:DICIEMBRE!R309)</f>
        <v>1</v>
      </c>
      <c r="S309" s="29">
        <f>SUM(ENERO:DICIEMBRE!S309)</f>
        <v>2</v>
      </c>
      <c r="T309" s="29">
        <f>SUM(ENERO:DICIEMBRE!T309)</f>
        <v>0</v>
      </c>
      <c r="U309" s="29">
        <f>SUM(ENERO:DICIEMBRE!U309)</f>
        <v>2</v>
      </c>
      <c r="V309" s="29">
        <f>SUM(ENERO:DICIEMBRE!V309)</f>
        <v>0</v>
      </c>
      <c r="W309" s="29">
        <f>SUM(ENERO:DICIEMBRE!W309)</f>
        <v>0</v>
      </c>
      <c r="X309" s="29">
        <f>SUM(ENERO:DICIEMBRE!X309)</f>
        <v>0</v>
      </c>
      <c r="Y309" s="29">
        <f>SUM(ENERO:DICIEMBRE!Y309)</f>
        <v>0</v>
      </c>
      <c r="Z309" s="29">
        <f>SUM(ENERO:DICIEMBRE!Z309)</f>
        <v>1</v>
      </c>
      <c r="AA309" s="29">
        <f>SUM(ENERO:DICIEMBRE!AA309)</f>
        <v>0</v>
      </c>
      <c r="AB309" s="29">
        <f>SUM(ENERO:DICIEMBRE!AB309)</f>
        <v>0</v>
      </c>
      <c r="AC309" s="29">
        <f>SUM(ENERO:DICIEMBRE!AC309)</f>
        <v>1</v>
      </c>
      <c r="AD309" s="29">
        <f>SUM(ENERO:DICIEMBRE!AD309)</f>
        <v>0</v>
      </c>
      <c r="AE309" s="29">
        <f>SUM(ENERO:DICIEMBRE!AE309)</f>
        <v>0</v>
      </c>
      <c r="AF309" s="29">
        <f>SUM(ENERO:DICIEMBRE!AF309)</f>
        <v>0</v>
      </c>
      <c r="AG309" s="29">
        <f>SUM(ENERO:DICIEMBRE!AG309)</f>
        <v>0</v>
      </c>
      <c r="AH309" s="29">
        <f>SUM(ENERO:DICIEMBRE!AH309)</f>
        <v>0</v>
      </c>
      <c r="AI309" s="29">
        <f>SUM(ENERO:DICIEMBRE!AI309)</f>
        <v>0</v>
      </c>
      <c r="AJ309" s="29">
        <f>SUM(ENERO:DICIEMBRE!AJ309)</f>
        <v>0</v>
      </c>
      <c r="AK309" s="29">
        <f>SUM(ENERO:DICIEMBRE!AK309)</f>
        <v>0</v>
      </c>
      <c r="AL309" s="29">
        <f>SUM(ENERO:DICIEMBRE!AL309)</f>
        <v>0</v>
      </c>
      <c r="AM309" s="29">
        <f>SUM(ENERO:DICIEMBRE!AM309)</f>
        <v>0</v>
      </c>
      <c r="AN309" s="29">
        <f>SUM(ENERO:DICIEMBRE!AN309)</f>
        <v>8</v>
      </c>
      <c r="AO309" s="29">
        <f>SUM(ENERO:DICIEMBRE!AO309)</f>
        <v>8</v>
      </c>
      <c r="AP309" s="29">
        <f>SUM(ENERO:DICIEMBRE!AP309)</f>
        <v>0</v>
      </c>
      <c r="AQ309" s="29">
        <f>SUM(ENERO:DICIEMBRE!AQ309)</f>
        <v>0</v>
      </c>
      <c r="AR309" s="29">
        <f>SUM(ENERO:DICIEMBRE!AR309)</f>
        <v>1</v>
      </c>
      <c r="AS309" s="29">
        <f>SUM(ENERO:DICIEMBRE!AS309)</f>
        <v>0</v>
      </c>
      <c r="AT309" s="29">
        <f>SUM(ENERO:DICIEMBRE!AT309)</f>
        <v>0</v>
      </c>
      <c r="AU309" s="29">
        <f>SUM(ENERO:DICIEMBRE!AU309)</f>
        <v>0</v>
      </c>
      <c r="AV309" s="29">
        <f>SUM(ENERO:DICIEMBRE!AV309)</f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34"/>
    </row>
    <row r="311" spans="1:86" x14ac:dyDescent="0.25">
      <c r="A311" s="2868" t="s">
        <v>75</v>
      </c>
      <c r="B311" s="2847"/>
      <c r="C311" s="2887" t="s">
        <v>259</v>
      </c>
      <c r="D311" s="2917"/>
      <c r="E311" s="2888"/>
      <c r="F311" s="2904" t="s">
        <v>117</v>
      </c>
      <c r="G311" s="2911"/>
      <c r="H311" s="2911"/>
      <c r="I311" s="2911"/>
      <c r="J311" s="2911"/>
      <c r="K311" s="2911"/>
      <c r="L311" s="2911"/>
      <c r="M311" s="2911"/>
      <c r="N311" s="2911"/>
      <c r="O311" s="2911"/>
      <c r="P311" s="2911"/>
      <c r="Q311" s="2911"/>
      <c r="R311" s="2911"/>
      <c r="S311" s="2911"/>
      <c r="T311" s="2911"/>
      <c r="U311" s="2911"/>
      <c r="V311" s="2911"/>
      <c r="W311" s="2911"/>
      <c r="X311" s="2911"/>
      <c r="Y311" s="2911"/>
      <c r="Z311" s="2911"/>
      <c r="AA311" s="2911"/>
      <c r="AB311" s="2911"/>
      <c r="AC311" s="2911"/>
      <c r="AD311" s="2911"/>
      <c r="AE311" s="2911"/>
      <c r="AF311" s="2911"/>
      <c r="AG311" s="2911"/>
      <c r="AH311" s="2911"/>
      <c r="AI311" s="2911"/>
      <c r="AJ311" s="2911"/>
      <c r="AK311" s="2911"/>
      <c r="AL311" s="2911"/>
      <c r="AM311" s="2911"/>
      <c r="AN311" s="2911"/>
      <c r="AO311" s="2911"/>
      <c r="AP311" s="2911"/>
      <c r="AQ311" s="2912"/>
      <c r="AR311" s="2869" t="s">
        <v>185</v>
      </c>
      <c r="AS311" s="2847"/>
      <c r="AT311" s="2850" t="s">
        <v>7</v>
      </c>
      <c r="AU311" s="2850" t="s">
        <v>8</v>
      </c>
      <c r="AV311" s="2850" t="s">
        <v>260</v>
      </c>
      <c r="AW311" s="2850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x14ac:dyDescent="0.25">
      <c r="A312" s="2910"/>
      <c r="B312" s="2848"/>
      <c r="C312" s="2889"/>
      <c r="D312" s="2918"/>
      <c r="E312" s="2890"/>
      <c r="F312" s="2853" t="s">
        <v>277</v>
      </c>
      <c r="G312" s="2919"/>
      <c r="H312" s="2853" t="s">
        <v>278</v>
      </c>
      <c r="I312" s="2919"/>
      <c r="J312" s="2853" t="s">
        <v>279</v>
      </c>
      <c r="K312" s="2919"/>
      <c r="L312" s="2853" t="s">
        <v>280</v>
      </c>
      <c r="M312" s="2919"/>
      <c r="N312" s="2853" t="s">
        <v>179</v>
      </c>
      <c r="O312" s="2919"/>
      <c r="P312" s="2853" t="s">
        <v>180</v>
      </c>
      <c r="Q312" s="2919"/>
      <c r="R312" s="2853" t="s">
        <v>12</v>
      </c>
      <c r="S312" s="2919"/>
      <c r="T312" s="2853" t="s">
        <v>13</v>
      </c>
      <c r="U312" s="2919"/>
      <c r="V312" s="2853" t="s">
        <v>14</v>
      </c>
      <c r="W312" s="2854"/>
      <c r="X312" s="2853" t="s">
        <v>15</v>
      </c>
      <c r="Y312" s="2854"/>
      <c r="Z312" s="2853" t="s">
        <v>16</v>
      </c>
      <c r="AA312" s="2854"/>
      <c r="AB312" s="2853" t="s">
        <v>17</v>
      </c>
      <c r="AC312" s="2854"/>
      <c r="AD312" s="2853" t="s">
        <v>18</v>
      </c>
      <c r="AE312" s="2854"/>
      <c r="AF312" s="2853" t="s">
        <v>19</v>
      </c>
      <c r="AG312" s="2854"/>
      <c r="AH312" s="2853" t="s">
        <v>48</v>
      </c>
      <c r="AI312" s="2854"/>
      <c r="AJ312" s="2853" t="s">
        <v>49</v>
      </c>
      <c r="AK312" s="2854"/>
      <c r="AL312" s="2853" t="s">
        <v>50</v>
      </c>
      <c r="AM312" s="2854"/>
      <c r="AN312" s="2853" t="s">
        <v>126</v>
      </c>
      <c r="AO312" s="2854"/>
      <c r="AP312" s="2853" t="s">
        <v>281</v>
      </c>
      <c r="AQ312" s="2858"/>
      <c r="AR312" s="2871"/>
      <c r="AS312" s="2849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2870"/>
      <c r="B313" s="2849"/>
      <c r="C313" s="239" t="s">
        <v>96</v>
      </c>
      <c r="D313" s="435" t="s">
        <v>65</v>
      </c>
      <c r="E313" s="436" t="s">
        <v>97</v>
      </c>
      <c r="F313" s="239" t="s">
        <v>264</v>
      </c>
      <c r="G313" s="437" t="s">
        <v>97</v>
      </c>
      <c r="H313" s="239" t="s">
        <v>264</v>
      </c>
      <c r="I313" s="437" t="s">
        <v>97</v>
      </c>
      <c r="J313" s="239" t="s">
        <v>264</v>
      </c>
      <c r="K313" s="437" t="s">
        <v>97</v>
      </c>
      <c r="L313" s="239" t="s">
        <v>264</v>
      </c>
      <c r="M313" s="437" t="s">
        <v>97</v>
      </c>
      <c r="N313" s="239" t="s">
        <v>264</v>
      </c>
      <c r="O313" s="437" t="s">
        <v>97</v>
      </c>
      <c r="P313" s="239" t="s">
        <v>264</v>
      </c>
      <c r="Q313" s="437" t="s">
        <v>97</v>
      </c>
      <c r="R313" s="239" t="s">
        <v>264</v>
      </c>
      <c r="S313" s="437" t="s">
        <v>97</v>
      </c>
      <c r="T313" s="239" t="s">
        <v>264</v>
      </c>
      <c r="U313" s="437" t="s">
        <v>97</v>
      </c>
      <c r="V313" s="239" t="s">
        <v>264</v>
      </c>
      <c r="W313" s="437" t="s">
        <v>97</v>
      </c>
      <c r="X313" s="239" t="s">
        <v>264</v>
      </c>
      <c r="Y313" s="437" t="s">
        <v>97</v>
      </c>
      <c r="Z313" s="239" t="s">
        <v>264</v>
      </c>
      <c r="AA313" s="437" t="s">
        <v>97</v>
      </c>
      <c r="AB313" s="239" t="s">
        <v>264</v>
      </c>
      <c r="AC313" s="437" t="s">
        <v>97</v>
      </c>
      <c r="AD313" s="239" t="s">
        <v>264</v>
      </c>
      <c r="AE313" s="437" t="s">
        <v>97</v>
      </c>
      <c r="AF313" s="239" t="s">
        <v>264</v>
      </c>
      <c r="AG313" s="437" t="s">
        <v>97</v>
      </c>
      <c r="AH313" s="239" t="s">
        <v>264</v>
      </c>
      <c r="AI313" s="437" t="s">
        <v>97</v>
      </c>
      <c r="AJ313" s="239" t="s">
        <v>264</v>
      </c>
      <c r="AK313" s="437" t="s">
        <v>97</v>
      </c>
      <c r="AL313" s="239" t="s">
        <v>264</v>
      </c>
      <c r="AM313" s="437" t="s">
        <v>97</v>
      </c>
      <c r="AN313" s="239" t="s">
        <v>264</v>
      </c>
      <c r="AO313" s="437" t="s">
        <v>97</v>
      </c>
      <c r="AP313" s="239" t="s">
        <v>264</v>
      </c>
      <c r="AQ313" s="279" t="s">
        <v>97</v>
      </c>
      <c r="AR313" s="241" t="s">
        <v>187</v>
      </c>
      <c r="AS313" s="437" t="s">
        <v>188</v>
      </c>
      <c r="AT313" s="2852"/>
      <c r="AU313" s="2852"/>
      <c r="AV313" s="2852"/>
      <c r="AW313" s="2852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2859" t="s">
        <v>282</v>
      </c>
      <c r="B314" s="313" t="s">
        <v>181</v>
      </c>
      <c r="C314" s="175">
        <f>SUM(E314)</f>
        <v>0</v>
      </c>
      <c r="D314" s="438"/>
      <c r="E314" s="282">
        <f>+Q314+S314+U314+W314+Y314+AA314+AC314+AE314+AG314+AI314</f>
        <v>0</v>
      </c>
      <c r="F314" s="29">
        <f>SUM(ENERO:DICIEMBRE!F314)</f>
        <v>0</v>
      </c>
      <c r="G314" s="29">
        <f>SUM(ENERO:DICIEMBRE!G314)</f>
        <v>0</v>
      </c>
      <c r="H314" s="29">
        <f>SUM(ENERO:DICIEMBRE!H314)</f>
        <v>0</v>
      </c>
      <c r="I314" s="29">
        <f>SUM(ENERO:DICIEMBRE!I314)</f>
        <v>0</v>
      </c>
      <c r="J314" s="29">
        <f>SUM(ENERO:DICIEMBRE!J314)</f>
        <v>0</v>
      </c>
      <c r="K314" s="29">
        <f>SUM(ENERO:DICIEMBRE!K314)</f>
        <v>0</v>
      </c>
      <c r="L314" s="29">
        <f>SUM(ENERO:DICIEMBRE!L314)</f>
        <v>0</v>
      </c>
      <c r="M314" s="29">
        <f>SUM(ENERO:DICIEMBRE!M314)</f>
        <v>0</v>
      </c>
      <c r="N314" s="29">
        <f>SUM(ENERO:DICIEMBRE!N314)</f>
        <v>0</v>
      </c>
      <c r="O314" s="29">
        <f>SUM(ENERO:DICIEMBRE!O314)</f>
        <v>0</v>
      </c>
      <c r="P314" s="29">
        <f>SUM(ENERO:DICIEMBRE!P314)</f>
        <v>0</v>
      </c>
      <c r="Q314" s="29">
        <f>SUM(ENERO:DICIEMBRE!Q314)</f>
        <v>0</v>
      </c>
      <c r="R314" s="29">
        <f>SUM(ENERO:DICIEMBRE!R314)</f>
        <v>0</v>
      </c>
      <c r="S314" s="29">
        <f>SUM(ENERO:DICIEMBRE!S314)</f>
        <v>0</v>
      </c>
      <c r="T314" s="29">
        <f>SUM(ENERO:DICIEMBRE!T314)</f>
        <v>0</v>
      </c>
      <c r="U314" s="29">
        <f>SUM(ENERO:DICIEMBRE!U314)</f>
        <v>0</v>
      </c>
      <c r="V314" s="29">
        <f>SUM(ENERO:DICIEMBRE!V314)</f>
        <v>0</v>
      </c>
      <c r="W314" s="29">
        <f>SUM(ENERO:DICIEMBRE!W314)</f>
        <v>0</v>
      </c>
      <c r="X314" s="29">
        <f>SUM(ENERO:DICIEMBRE!X314)</f>
        <v>0</v>
      </c>
      <c r="Y314" s="29">
        <f>SUM(ENERO:DICIEMBRE!Y314)</f>
        <v>0</v>
      </c>
      <c r="Z314" s="29">
        <f>SUM(ENERO:DICIEMBRE!Z314)</f>
        <v>0</v>
      </c>
      <c r="AA314" s="29">
        <f>SUM(ENERO:DICIEMBRE!AA314)</f>
        <v>0</v>
      </c>
      <c r="AB314" s="29">
        <f>SUM(ENERO:DICIEMBRE!AB314)</f>
        <v>0</v>
      </c>
      <c r="AC314" s="29">
        <f>SUM(ENERO:DICIEMBRE!AC314)</f>
        <v>0</v>
      </c>
      <c r="AD314" s="29">
        <f>SUM(ENERO:DICIEMBRE!AD314)</f>
        <v>0</v>
      </c>
      <c r="AE314" s="29">
        <f>SUM(ENERO:DICIEMBRE!AE314)</f>
        <v>0</v>
      </c>
      <c r="AF314" s="29">
        <f>SUM(ENERO:DICIEMBRE!AF314)</f>
        <v>0</v>
      </c>
      <c r="AG314" s="29">
        <f>SUM(ENERO:DICIEMBRE!AG314)</f>
        <v>0</v>
      </c>
      <c r="AH314" s="29">
        <f>SUM(ENERO:DICIEMBRE!AH314)</f>
        <v>0</v>
      </c>
      <c r="AI314" s="29">
        <f>SUM(ENERO:DICIEMBRE!AI314)</f>
        <v>0</v>
      </c>
      <c r="AJ314" s="29">
        <f>SUM(ENERO:DICIEMBRE!AJ314)</f>
        <v>0</v>
      </c>
      <c r="AK314" s="29">
        <f>SUM(ENERO:DICIEMBRE!AK314)</f>
        <v>0</v>
      </c>
      <c r="AL314" s="29">
        <f>SUM(ENERO:DICIEMBRE!AL314)</f>
        <v>0</v>
      </c>
      <c r="AM314" s="29">
        <f>SUM(ENERO:DICIEMBRE!AM314)</f>
        <v>0</v>
      </c>
      <c r="AN314" s="29">
        <f>SUM(ENERO:DICIEMBRE!AN314)</f>
        <v>0</v>
      </c>
      <c r="AO314" s="29">
        <f>SUM(ENERO:DICIEMBRE!AO314)</f>
        <v>0</v>
      </c>
      <c r="AP314" s="29">
        <f>SUM(ENERO:DICIEMBRE!AP314)</f>
        <v>0</v>
      </c>
      <c r="AQ314" s="29">
        <f>SUM(ENERO:DICIEMBRE!AQ314)</f>
        <v>0</v>
      </c>
      <c r="AR314" s="29">
        <f>SUM(ENERO:DICIEMBRE!AR314)</f>
        <v>0</v>
      </c>
      <c r="AS314" s="29">
        <f>SUM(ENERO:DICIEMBRE!AS314)</f>
        <v>0</v>
      </c>
      <c r="AT314" s="29">
        <f>SUM(ENERO:DICIEMBRE!AT314)</f>
        <v>0</v>
      </c>
      <c r="AU314" s="29">
        <f>SUM(ENERO:DICIEMBRE!AU314)</f>
        <v>0</v>
      </c>
      <c r="AV314" s="29">
        <f>SUM(ENERO:DICIEMBRE!AV314)</f>
        <v>0</v>
      </c>
      <c r="AW314" s="29">
        <f>SUM(ENERO:DICIEMBRE!AW314)</f>
        <v>0</v>
      </c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2861"/>
      <c r="B315" s="321" t="s">
        <v>275</v>
      </c>
      <c r="C315" s="183">
        <f t="shared" ref="C315:C324" si="188">SUM(D315+E315)</f>
        <v>21</v>
      </c>
      <c r="D315" s="184">
        <f t="shared" ref="D315:E318" si="189">SUM(F315+H315+J315+L315+N315+P315+R315+T315+V315+X315+Z315+AB315+AD315+AF315+AH315+AJ315+AL315+AN315+AP315)</f>
        <v>20</v>
      </c>
      <c r="E315" s="203">
        <f t="shared" si="189"/>
        <v>1</v>
      </c>
      <c r="F315" s="29">
        <f>SUM(ENERO:DICIEMBRE!F315)</f>
        <v>0</v>
      </c>
      <c r="G315" s="29">
        <f>SUM(ENERO:DICIEMBRE!G315)</f>
        <v>0</v>
      </c>
      <c r="H315" s="29">
        <f>SUM(ENERO:DICIEMBRE!H315)</f>
        <v>0</v>
      </c>
      <c r="I315" s="29">
        <f>SUM(ENERO:DICIEMBRE!I315)</f>
        <v>0</v>
      </c>
      <c r="J315" s="29">
        <f>SUM(ENERO:DICIEMBRE!J315)</f>
        <v>0</v>
      </c>
      <c r="K315" s="29">
        <f>SUM(ENERO:DICIEMBRE!K315)</f>
        <v>0</v>
      </c>
      <c r="L315" s="29">
        <f>SUM(ENERO:DICIEMBRE!L315)</f>
        <v>0</v>
      </c>
      <c r="M315" s="29">
        <f>SUM(ENERO:DICIEMBRE!M315)</f>
        <v>0</v>
      </c>
      <c r="N315" s="29">
        <f>SUM(ENERO:DICIEMBRE!N315)</f>
        <v>0</v>
      </c>
      <c r="O315" s="29">
        <f>SUM(ENERO:DICIEMBRE!O315)</f>
        <v>0</v>
      </c>
      <c r="P315" s="29">
        <f>SUM(ENERO:DICIEMBRE!P315)</f>
        <v>0</v>
      </c>
      <c r="Q315" s="29">
        <f>SUM(ENERO:DICIEMBRE!Q315)</f>
        <v>0</v>
      </c>
      <c r="R315" s="29">
        <f>SUM(ENERO:DICIEMBRE!R315)</f>
        <v>1</v>
      </c>
      <c r="S315" s="29">
        <f>SUM(ENERO:DICIEMBRE!S315)</f>
        <v>0</v>
      </c>
      <c r="T315" s="29">
        <f>SUM(ENERO:DICIEMBRE!T315)</f>
        <v>5</v>
      </c>
      <c r="U315" s="29">
        <f>SUM(ENERO:DICIEMBRE!U315)</f>
        <v>0</v>
      </c>
      <c r="V315" s="29">
        <f>SUM(ENERO:DICIEMBRE!V315)</f>
        <v>1</v>
      </c>
      <c r="W315" s="29">
        <f>SUM(ENERO:DICIEMBRE!W315)</f>
        <v>0</v>
      </c>
      <c r="X315" s="29">
        <f>SUM(ENERO:DICIEMBRE!X315)</f>
        <v>3</v>
      </c>
      <c r="Y315" s="29">
        <f>SUM(ENERO:DICIEMBRE!Y315)</f>
        <v>0</v>
      </c>
      <c r="Z315" s="29">
        <f>SUM(ENERO:DICIEMBRE!Z315)</f>
        <v>2</v>
      </c>
      <c r="AA315" s="29">
        <f>SUM(ENERO:DICIEMBRE!AA315)</f>
        <v>0</v>
      </c>
      <c r="AB315" s="29">
        <f>SUM(ENERO:DICIEMBRE!AB315)</f>
        <v>3</v>
      </c>
      <c r="AC315" s="29">
        <f>SUM(ENERO:DICIEMBRE!AC315)</f>
        <v>1</v>
      </c>
      <c r="AD315" s="29">
        <f>SUM(ENERO:DICIEMBRE!AD315)</f>
        <v>4</v>
      </c>
      <c r="AE315" s="29">
        <f>SUM(ENERO:DICIEMBRE!AE315)</f>
        <v>0</v>
      </c>
      <c r="AF315" s="29">
        <f>SUM(ENERO:DICIEMBRE!AF315)</f>
        <v>0</v>
      </c>
      <c r="AG315" s="29">
        <f>SUM(ENERO:DICIEMBRE!AG315)</f>
        <v>0</v>
      </c>
      <c r="AH315" s="29">
        <f>SUM(ENERO:DICIEMBRE!AH315)</f>
        <v>1</v>
      </c>
      <c r="AI315" s="29">
        <f>SUM(ENERO:DICIEMBRE!AI315)</f>
        <v>0</v>
      </c>
      <c r="AJ315" s="29">
        <f>SUM(ENERO:DICIEMBRE!AJ315)</f>
        <v>0</v>
      </c>
      <c r="AK315" s="29">
        <f>SUM(ENERO:DICIEMBRE!AK315)</f>
        <v>0</v>
      </c>
      <c r="AL315" s="29">
        <f>SUM(ENERO:DICIEMBRE!AL315)</f>
        <v>0</v>
      </c>
      <c r="AM315" s="29">
        <f>SUM(ENERO:DICIEMBRE!AM315)</f>
        <v>0</v>
      </c>
      <c r="AN315" s="29">
        <f>SUM(ENERO:DICIEMBRE!AN315)</f>
        <v>0</v>
      </c>
      <c r="AO315" s="29">
        <f>SUM(ENERO:DICIEMBRE!AO315)</f>
        <v>0</v>
      </c>
      <c r="AP315" s="29">
        <f>SUM(ENERO:DICIEMBRE!AP315)</f>
        <v>0</v>
      </c>
      <c r="AQ315" s="29">
        <f>SUM(ENERO:DICIEMBRE!AQ315)</f>
        <v>0</v>
      </c>
      <c r="AR315" s="29">
        <f>SUM(ENERO:DICIEMBRE!AR315)</f>
        <v>0</v>
      </c>
      <c r="AS315" s="29">
        <f>SUM(ENERO:DICIEMBRE!AS315)</f>
        <v>2</v>
      </c>
      <c r="AT315" s="29">
        <f>SUM(ENERO:DICIEMBRE!AT315)</f>
        <v>0</v>
      </c>
      <c r="AU315" s="29">
        <f>SUM(ENERO:DICIEMBRE!AU315)</f>
        <v>7</v>
      </c>
      <c r="AV315" s="29">
        <f>SUM(ENERO:DICIEMBRE!AV315)</f>
        <v>0</v>
      </c>
      <c r="AW315" s="29">
        <f>SUM(ENERO:DICIEMBRE!AW315)</f>
        <v>0</v>
      </c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2914" t="s">
        <v>283</v>
      </c>
      <c r="B316" s="2915"/>
      <c r="C316" s="332">
        <f t="shared" si="188"/>
        <v>14</v>
      </c>
      <c r="D316" s="333">
        <f t="shared" si="189"/>
        <v>9</v>
      </c>
      <c r="E316" s="51">
        <f t="shared" si="189"/>
        <v>5</v>
      </c>
      <c r="F316" s="29">
        <f>SUM(ENERO:DICIEMBRE!F316)</f>
        <v>0</v>
      </c>
      <c r="G316" s="29">
        <f>SUM(ENERO:DICIEMBRE!G316)</f>
        <v>0</v>
      </c>
      <c r="H316" s="29">
        <f>SUM(ENERO:DICIEMBRE!H316)</f>
        <v>0</v>
      </c>
      <c r="I316" s="29">
        <f>SUM(ENERO:DICIEMBRE!I316)</f>
        <v>0</v>
      </c>
      <c r="J316" s="29">
        <f>SUM(ENERO:DICIEMBRE!J316)</f>
        <v>0</v>
      </c>
      <c r="K316" s="29">
        <f>SUM(ENERO:DICIEMBRE!K316)</f>
        <v>0</v>
      </c>
      <c r="L316" s="29">
        <f>SUM(ENERO:DICIEMBRE!L316)</f>
        <v>0</v>
      </c>
      <c r="M316" s="29">
        <f>SUM(ENERO:DICIEMBRE!M316)</f>
        <v>0</v>
      </c>
      <c r="N316" s="29">
        <f>SUM(ENERO:DICIEMBRE!N316)</f>
        <v>0</v>
      </c>
      <c r="O316" s="29">
        <f>SUM(ENERO:DICIEMBRE!O316)</f>
        <v>0</v>
      </c>
      <c r="P316" s="29">
        <f>SUM(ENERO:DICIEMBRE!P316)</f>
        <v>0</v>
      </c>
      <c r="Q316" s="29">
        <f>SUM(ENERO:DICIEMBRE!Q316)</f>
        <v>0</v>
      </c>
      <c r="R316" s="29">
        <f>SUM(ENERO:DICIEMBRE!R316)</f>
        <v>0</v>
      </c>
      <c r="S316" s="29">
        <f>SUM(ENERO:DICIEMBRE!S316)</f>
        <v>0</v>
      </c>
      <c r="T316" s="29">
        <f>SUM(ENERO:DICIEMBRE!T316)</f>
        <v>0</v>
      </c>
      <c r="U316" s="29">
        <f>SUM(ENERO:DICIEMBRE!U316)</f>
        <v>0</v>
      </c>
      <c r="V316" s="29">
        <f>SUM(ENERO:DICIEMBRE!V316)</f>
        <v>0</v>
      </c>
      <c r="W316" s="29">
        <f>SUM(ENERO:DICIEMBRE!W316)</f>
        <v>0</v>
      </c>
      <c r="X316" s="29">
        <f>SUM(ENERO:DICIEMBRE!X316)</f>
        <v>2</v>
      </c>
      <c r="Y316" s="29">
        <f>SUM(ENERO:DICIEMBRE!Y316)</f>
        <v>0</v>
      </c>
      <c r="Z316" s="29">
        <f>SUM(ENERO:DICIEMBRE!Z316)</f>
        <v>5</v>
      </c>
      <c r="AA316" s="29">
        <f>SUM(ENERO:DICIEMBRE!AA316)</f>
        <v>3</v>
      </c>
      <c r="AB316" s="29">
        <f>SUM(ENERO:DICIEMBRE!AB316)</f>
        <v>1</v>
      </c>
      <c r="AC316" s="29">
        <f>SUM(ENERO:DICIEMBRE!AC316)</f>
        <v>1</v>
      </c>
      <c r="AD316" s="29">
        <f>SUM(ENERO:DICIEMBRE!AD316)</f>
        <v>1</v>
      </c>
      <c r="AE316" s="29">
        <f>SUM(ENERO:DICIEMBRE!AE316)</f>
        <v>1</v>
      </c>
      <c r="AF316" s="29">
        <f>SUM(ENERO:DICIEMBRE!AF316)</f>
        <v>0</v>
      </c>
      <c r="AG316" s="29">
        <f>SUM(ENERO:DICIEMBRE!AG316)</f>
        <v>0</v>
      </c>
      <c r="AH316" s="29">
        <f>SUM(ENERO:DICIEMBRE!AH316)</f>
        <v>0</v>
      </c>
      <c r="AI316" s="29">
        <f>SUM(ENERO:DICIEMBRE!AI316)</f>
        <v>0</v>
      </c>
      <c r="AJ316" s="29">
        <f>SUM(ENERO:DICIEMBRE!AJ316)</f>
        <v>0</v>
      </c>
      <c r="AK316" s="29">
        <f>SUM(ENERO:DICIEMBRE!AK316)</f>
        <v>0</v>
      </c>
      <c r="AL316" s="29">
        <f>SUM(ENERO:DICIEMBRE!AL316)</f>
        <v>0</v>
      </c>
      <c r="AM316" s="29">
        <f>SUM(ENERO:DICIEMBRE!AM316)</f>
        <v>0</v>
      </c>
      <c r="AN316" s="29">
        <f>SUM(ENERO:DICIEMBRE!AN316)</f>
        <v>0</v>
      </c>
      <c r="AO316" s="29">
        <f>SUM(ENERO:DICIEMBRE!AO316)</f>
        <v>0</v>
      </c>
      <c r="AP316" s="29">
        <f>SUM(ENERO:DICIEMBRE!AP316)</f>
        <v>0</v>
      </c>
      <c r="AQ316" s="29">
        <f>SUM(ENERO:DICIEMBRE!AQ316)</f>
        <v>0</v>
      </c>
      <c r="AR316" s="29">
        <f>SUM(ENERO:DICIEMBRE!AR316)</f>
        <v>0</v>
      </c>
      <c r="AS316" s="29">
        <f>SUM(ENERO:DICIEMBRE!AS316)</f>
        <v>0</v>
      </c>
      <c r="AT316" s="29">
        <f>SUM(ENERO:DICIEMBRE!AT316)</f>
        <v>0</v>
      </c>
      <c r="AU316" s="29">
        <f>SUM(ENERO:DICIEMBRE!AU316)</f>
        <v>0</v>
      </c>
      <c r="AV316" s="29">
        <f>SUM(ENERO:DICIEMBRE!AV316)</f>
        <v>0</v>
      </c>
      <c r="AW316" s="29">
        <f>SUM(ENERO:DICIEMBRE!AW316)</f>
        <v>0</v>
      </c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2916" t="s">
        <v>284</v>
      </c>
      <c r="B317" s="2916"/>
      <c r="C317" s="332">
        <f t="shared" si="188"/>
        <v>10</v>
      </c>
      <c r="D317" s="333">
        <f t="shared" si="189"/>
        <v>10</v>
      </c>
      <c r="E317" s="51">
        <f t="shared" si="189"/>
        <v>0</v>
      </c>
      <c r="F317" s="29">
        <f>SUM(ENERO:DICIEMBRE!F317)</f>
        <v>0</v>
      </c>
      <c r="G317" s="29">
        <f>SUM(ENERO:DICIEMBRE!G317)</f>
        <v>0</v>
      </c>
      <c r="H317" s="29">
        <f>SUM(ENERO:DICIEMBRE!H317)</f>
        <v>0</v>
      </c>
      <c r="I317" s="29">
        <f>SUM(ENERO:DICIEMBRE!I317)</f>
        <v>0</v>
      </c>
      <c r="J317" s="29">
        <f>SUM(ENERO:DICIEMBRE!J317)</f>
        <v>0</v>
      </c>
      <c r="K317" s="29">
        <f>SUM(ENERO:DICIEMBRE!K317)</f>
        <v>0</v>
      </c>
      <c r="L317" s="29">
        <f>SUM(ENERO:DICIEMBRE!L317)</f>
        <v>0</v>
      </c>
      <c r="M317" s="29">
        <f>SUM(ENERO:DICIEMBRE!M317)</f>
        <v>0</v>
      </c>
      <c r="N317" s="29">
        <f>SUM(ENERO:DICIEMBRE!N317)</f>
        <v>0</v>
      </c>
      <c r="O317" s="29">
        <f>SUM(ENERO:DICIEMBRE!O317)</f>
        <v>0</v>
      </c>
      <c r="P317" s="29">
        <f>SUM(ENERO:DICIEMBRE!P317)</f>
        <v>0</v>
      </c>
      <c r="Q317" s="29">
        <f>SUM(ENERO:DICIEMBRE!Q317)</f>
        <v>0</v>
      </c>
      <c r="R317" s="29">
        <f>SUM(ENERO:DICIEMBRE!R317)</f>
        <v>0</v>
      </c>
      <c r="S317" s="29">
        <f>SUM(ENERO:DICIEMBRE!S317)</f>
        <v>0</v>
      </c>
      <c r="T317" s="29">
        <f>SUM(ENERO:DICIEMBRE!T317)</f>
        <v>1</v>
      </c>
      <c r="U317" s="29">
        <f>SUM(ENERO:DICIEMBRE!U317)</f>
        <v>0</v>
      </c>
      <c r="V317" s="29">
        <f>SUM(ENERO:DICIEMBRE!V317)</f>
        <v>2</v>
      </c>
      <c r="W317" s="29">
        <f>SUM(ENERO:DICIEMBRE!W317)</f>
        <v>0</v>
      </c>
      <c r="X317" s="29">
        <f>SUM(ENERO:DICIEMBRE!X317)</f>
        <v>0</v>
      </c>
      <c r="Y317" s="29">
        <f>SUM(ENERO:DICIEMBRE!Y317)</f>
        <v>0</v>
      </c>
      <c r="Z317" s="29">
        <f>SUM(ENERO:DICIEMBRE!Z317)</f>
        <v>3</v>
      </c>
      <c r="AA317" s="29">
        <f>SUM(ENERO:DICIEMBRE!AA317)</f>
        <v>0</v>
      </c>
      <c r="AB317" s="29">
        <f>SUM(ENERO:DICIEMBRE!AB317)</f>
        <v>0</v>
      </c>
      <c r="AC317" s="29">
        <f>SUM(ENERO:DICIEMBRE!AC317)</f>
        <v>0</v>
      </c>
      <c r="AD317" s="29">
        <f>SUM(ENERO:DICIEMBRE!AD317)</f>
        <v>0</v>
      </c>
      <c r="AE317" s="29">
        <f>SUM(ENERO:DICIEMBRE!AE317)</f>
        <v>0</v>
      </c>
      <c r="AF317" s="29">
        <f>SUM(ENERO:DICIEMBRE!AF317)</f>
        <v>1</v>
      </c>
      <c r="AG317" s="29">
        <f>SUM(ENERO:DICIEMBRE!AG317)</f>
        <v>0</v>
      </c>
      <c r="AH317" s="29">
        <f>SUM(ENERO:DICIEMBRE!AH317)</f>
        <v>0</v>
      </c>
      <c r="AI317" s="29">
        <f>SUM(ENERO:DICIEMBRE!AI317)</f>
        <v>0</v>
      </c>
      <c r="AJ317" s="29">
        <f>SUM(ENERO:DICIEMBRE!AJ317)</f>
        <v>0</v>
      </c>
      <c r="AK317" s="29">
        <f>SUM(ENERO:DICIEMBRE!AK317)</f>
        <v>0</v>
      </c>
      <c r="AL317" s="29">
        <f>SUM(ENERO:DICIEMBRE!AL317)</f>
        <v>2</v>
      </c>
      <c r="AM317" s="29">
        <f>SUM(ENERO:DICIEMBRE!AM317)</f>
        <v>0</v>
      </c>
      <c r="AN317" s="29">
        <f>SUM(ENERO:DICIEMBRE!AN317)</f>
        <v>0</v>
      </c>
      <c r="AO317" s="29">
        <f>SUM(ENERO:DICIEMBRE!AO317)</f>
        <v>0</v>
      </c>
      <c r="AP317" s="29">
        <f>SUM(ENERO:DICIEMBRE!AP317)</f>
        <v>1</v>
      </c>
      <c r="AQ317" s="29">
        <f>SUM(ENERO:DICIEMBRE!AQ317)</f>
        <v>0</v>
      </c>
      <c r="AR317" s="29">
        <f>SUM(ENERO:DICIEMBRE!AR317)</f>
        <v>0</v>
      </c>
      <c r="AS317" s="29">
        <f>SUM(ENERO:DICIEMBRE!AS317)</f>
        <v>1</v>
      </c>
      <c r="AT317" s="29">
        <f>SUM(ENERO:DICIEMBRE!AT317)</f>
        <v>0</v>
      </c>
      <c r="AU317" s="29">
        <f>SUM(ENERO:DICIEMBRE!AU317)</f>
        <v>1</v>
      </c>
      <c r="AV317" s="29">
        <f>SUM(ENERO:DICIEMBRE!AV317)</f>
        <v>0</v>
      </c>
      <c r="AW317" s="29">
        <f>SUM(ENERO:DICIEMBRE!AW317)</f>
        <v>0</v>
      </c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x14ac:dyDescent="0.25">
      <c r="A318" s="2906" t="s">
        <v>285</v>
      </c>
      <c r="B318" s="2907"/>
      <c r="C318" s="175">
        <f t="shared" si="188"/>
        <v>2</v>
      </c>
      <c r="D318" s="176">
        <f t="shared" si="189"/>
        <v>2</v>
      </c>
      <c r="E318" s="233">
        <f t="shared" si="189"/>
        <v>0</v>
      </c>
      <c r="F318" s="29">
        <f>SUM(ENERO:DICIEMBRE!F318)</f>
        <v>0</v>
      </c>
      <c r="G318" s="29">
        <f>SUM(ENERO:DICIEMBRE!G318)</f>
        <v>0</v>
      </c>
      <c r="H318" s="29">
        <f>SUM(ENERO:DICIEMBRE!H318)</f>
        <v>0</v>
      </c>
      <c r="I318" s="29">
        <f>SUM(ENERO:DICIEMBRE!I318)</f>
        <v>0</v>
      </c>
      <c r="J318" s="29">
        <f>SUM(ENERO:DICIEMBRE!J318)</f>
        <v>0</v>
      </c>
      <c r="K318" s="29">
        <f>SUM(ENERO:DICIEMBRE!K318)</f>
        <v>0</v>
      </c>
      <c r="L318" s="29">
        <f>SUM(ENERO:DICIEMBRE!L318)</f>
        <v>0</v>
      </c>
      <c r="M318" s="29">
        <f>SUM(ENERO:DICIEMBRE!M318)</f>
        <v>0</v>
      </c>
      <c r="N318" s="29">
        <f>SUM(ENERO:DICIEMBRE!N318)</f>
        <v>0</v>
      </c>
      <c r="O318" s="29">
        <f>SUM(ENERO:DICIEMBRE!O318)</f>
        <v>0</v>
      </c>
      <c r="P318" s="29">
        <f>SUM(ENERO:DICIEMBRE!P318)</f>
        <v>0</v>
      </c>
      <c r="Q318" s="29">
        <f>SUM(ENERO:DICIEMBRE!Q318)</f>
        <v>0</v>
      </c>
      <c r="R318" s="29">
        <f>SUM(ENERO:DICIEMBRE!R318)</f>
        <v>0</v>
      </c>
      <c r="S318" s="29">
        <f>SUM(ENERO:DICIEMBRE!S318)</f>
        <v>0</v>
      </c>
      <c r="T318" s="29">
        <f>SUM(ENERO:DICIEMBRE!T318)</f>
        <v>0</v>
      </c>
      <c r="U318" s="29">
        <f>SUM(ENERO:DICIEMBRE!U318)</f>
        <v>0</v>
      </c>
      <c r="V318" s="29">
        <f>SUM(ENERO:DICIEMBRE!V318)</f>
        <v>0</v>
      </c>
      <c r="W318" s="29">
        <f>SUM(ENERO:DICIEMBRE!W318)</f>
        <v>0</v>
      </c>
      <c r="X318" s="29">
        <f>SUM(ENERO:DICIEMBRE!X318)</f>
        <v>0</v>
      </c>
      <c r="Y318" s="29">
        <f>SUM(ENERO:DICIEMBRE!Y318)</f>
        <v>0</v>
      </c>
      <c r="Z318" s="29">
        <f>SUM(ENERO:DICIEMBRE!Z318)</f>
        <v>0</v>
      </c>
      <c r="AA318" s="29">
        <f>SUM(ENERO:DICIEMBRE!AA318)</f>
        <v>0</v>
      </c>
      <c r="AB318" s="29">
        <f>SUM(ENERO:DICIEMBRE!AB318)</f>
        <v>0</v>
      </c>
      <c r="AC318" s="29">
        <f>SUM(ENERO:DICIEMBRE!AC318)</f>
        <v>0</v>
      </c>
      <c r="AD318" s="29">
        <f>SUM(ENERO:DICIEMBRE!AD318)</f>
        <v>0</v>
      </c>
      <c r="AE318" s="29">
        <f>SUM(ENERO:DICIEMBRE!AE318)</f>
        <v>0</v>
      </c>
      <c r="AF318" s="29">
        <f>SUM(ENERO:DICIEMBRE!AF318)</f>
        <v>1</v>
      </c>
      <c r="AG318" s="29">
        <f>SUM(ENERO:DICIEMBRE!AG318)</f>
        <v>0</v>
      </c>
      <c r="AH318" s="29">
        <f>SUM(ENERO:DICIEMBRE!AH318)</f>
        <v>0</v>
      </c>
      <c r="AI318" s="29">
        <f>SUM(ENERO:DICIEMBRE!AI318)</f>
        <v>0</v>
      </c>
      <c r="AJ318" s="29">
        <f>SUM(ENERO:DICIEMBRE!AJ318)</f>
        <v>0</v>
      </c>
      <c r="AK318" s="29">
        <f>SUM(ENERO:DICIEMBRE!AK318)</f>
        <v>0</v>
      </c>
      <c r="AL318" s="29">
        <f>SUM(ENERO:DICIEMBRE!AL318)</f>
        <v>1</v>
      </c>
      <c r="AM318" s="29">
        <f>SUM(ENERO:DICIEMBRE!AM318)</f>
        <v>0</v>
      </c>
      <c r="AN318" s="29">
        <f>SUM(ENERO:DICIEMBRE!AN318)</f>
        <v>0</v>
      </c>
      <c r="AO318" s="29">
        <f>SUM(ENERO:DICIEMBRE!AO318)</f>
        <v>0</v>
      </c>
      <c r="AP318" s="29">
        <f>SUM(ENERO:DICIEMBRE!AP318)</f>
        <v>0</v>
      </c>
      <c r="AQ318" s="29">
        <f>SUM(ENERO:DICIEMBRE!AQ318)</f>
        <v>0</v>
      </c>
      <c r="AR318" s="29">
        <f>SUM(ENERO:DICIEMBRE!AR318)</f>
        <v>0</v>
      </c>
      <c r="AS318" s="29">
        <f>SUM(ENERO:DICIEMBRE!AS318)</f>
        <v>0</v>
      </c>
      <c r="AT318" s="29">
        <f>SUM(ENERO:DICIEMBRE!AT318)</f>
        <v>0</v>
      </c>
      <c r="AU318" s="29">
        <f>SUM(ENERO:DICIEMBRE!AU318)</f>
        <v>0</v>
      </c>
      <c r="AV318" s="29">
        <f>SUM(ENERO:DICIEMBRE!AV318)</f>
        <v>0</v>
      </c>
      <c r="AW318" s="29">
        <f>SUM(ENERO:DICIEMBRE!AW318)</f>
        <v>0</v>
      </c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205">
        <f>SUM(G319+I319+K319+M319)</f>
        <v>0</v>
      </c>
      <c r="F319" s="29">
        <f>SUM(ENERO:DICIEMBRE!F319)</f>
        <v>0</v>
      </c>
      <c r="G319" s="29">
        <f>SUM(ENERO:DICIEMBRE!G319)</f>
        <v>0</v>
      </c>
      <c r="H319" s="29">
        <f>SUM(ENERO:DICIEMBRE!H319)</f>
        <v>0</v>
      </c>
      <c r="I319" s="29">
        <f>SUM(ENERO:DICIEMBRE!I319)</f>
        <v>0</v>
      </c>
      <c r="J319" s="29">
        <f>SUM(ENERO:DICIEMBRE!J319)</f>
        <v>0</v>
      </c>
      <c r="K319" s="29">
        <f>SUM(ENERO:DICIEMBRE!K319)</f>
        <v>0</v>
      </c>
      <c r="L319" s="29">
        <f>SUM(ENERO:DICIEMBRE!L319)</f>
        <v>0</v>
      </c>
      <c r="M319" s="29">
        <f>SUM(ENERO:DICIEMBRE!M319)</f>
        <v>0</v>
      </c>
      <c r="N319" s="29">
        <f>SUM(ENERO:DICIEMBRE!N319)</f>
        <v>0</v>
      </c>
      <c r="O319" s="29">
        <f>SUM(ENERO:DICIEMBRE!O319)</f>
        <v>0</v>
      </c>
      <c r="P319" s="29">
        <f>SUM(ENERO:DICIEMBRE!P319)</f>
        <v>0</v>
      </c>
      <c r="Q319" s="29">
        <f>SUM(ENERO:DICIEMBRE!Q319)</f>
        <v>0</v>
      </c>
      <c r="R319" s="29">
        <f>SUM(ENERO:DICIEMBRE!R319)</f>
        <v>0</v>
      </c>
      <c r="S319" s="29">
        <f>SUM(ENERO:DICIEMBRE!S319)</f>
        <v>0</v>
      </c>
      <c r="T319" s="29">
        <f>SUM(ENERO:DICIEMBRE!T319)</f>
        <v>0</v>
      </c>
      <c r="U319" s="29">
        <f>SUM(ENERO:DICIEMBRE!U319)</f>
        <v>0</v>
      </c>
      <c r="V319" s="29">
        <f>SUM(ENERO:DICIEMBRE!V319)</f>
        <v>0</v>
      </c>
      <c r="W319" s="29">
        <f>SUM(ENERO:DICIEMBRE!W319)</f>
        <v>0</v>
      </c>
      <c r="X319" s="29">
        <f>SUM(ENERO:DICIEMBRE!X319)</f>
        <v>0</v>
      </c>
      <c r="Y319" s="29">
        <f>SUM(ENERO:DICIEMBRE!Y319)</f>
        <v>0</v>
      </c>
      <c r="Z319" s="29">
        <f>SUM(ENERO:DICIEMBRE!Z319)</f>
        <v>0</v>
      </c>
      <c r="AA319" s="29">
        <f>SUM(ENERO:DICIEMBRE!AA319)</f>
        <v>0</v>
      </c>
      <c r="AB319" s="29">
        <f>SUM(ENERO:DICIEMBRE!AB319)</f>
        <v>0</v>
      </c>
      <c r="AC319" s="29">
        <f>SUM(ENERO:DICIEMBRE!AC319)</f>
        <v>0</v>
      </c>
      <c r="AD319" s="29">
        <f>SUM(ENERO:DICIEMBRE!AD319)</f>
        <v>0</v>
      </c>
      <c r="AE319" s="29">
        <f>SUM(ENERO:DICIEMBRE!AE319)</f>
        <v>0</v>
      </c>
      <c r="AF319" s="29">
        <f>SUM(ENERO:DICIEMBRE!AF319)</f>
        <v>0</v>
      </c>
      <c r="AG319" s="29">
        <f>SUM(ENERO:DICIEMBRE!AG319)</f>
        <v>0</v>
      </c>
      <c r="AH319" s="29">
        <f>SUM(ENERO:DICIEMBRE!AH319)</f>
        <v>0</v>
      </c>
      <c r="AI319" s="29">
        <f>SUM(ENERO:DICIEMBRE!AI319)</f>
        <v>0</v>
      </c>
      <c r="AJ319" s="29">
        <f>SUM(ENERO:DICIEMBRE!AJ319)</f>
        <v>0</v>
      </c>
      <c r="AK319" s="29">
        <f>SUM(ENERO:DICIEMBRE!AK319)</f>
        <v>0</v>
      </c>
      <c r="AL319" s="29">
        <f>SUM(ENERO:DICIEMBRE!AL319)</f>
        <v>0</v>
      </c>
      <c r="AM319" s="29">
        <f>SUM(ENERO:DICIEMBRE!AM319)</f>
        <v>0</v>
      </c>
      <c r="AN319" s="29">
        <f>SUM(ENERO:DICIEMBRE!AN319)</f>
        <v>0</v>
      </c>
      <c r="AO319" s="29">
        <f>SUM(ENERO:DICIEMBRE!AO319)</f>
        <v>0</v>
      </c>
      <c r="AP319" s="29">
        <f>SUM(ENERO:DICIEMBRE!AP319)</f>
        <v>0</v>
      </c>
      <c r="AQ319" s="29">
        <f>SUM(ENERO:DICIEMBRE!AQ319)</f>
        <v>0</v>
      </c>
      <c r="AR319" s="29">
        <f>SUM(ENERO:DICIEMBRE!AR319)</f>
        <v>0</v>
      </c>
      <c r="AS319" s="29">
        <f>SUM(ENERO:DICIEMBRE!AS319)</f>
        <v>0</v>
      </c>
      <c r="AT319" s="29">
        <f>SUM(ENERO:DICIEMBRE!AT319)</f>
        <v>0</v>
      </c>
      <c r="AU319" s="29">
        <f>SUM(ENERO:DICIEMBRE!AU319)</f>
        <v>0</v>
      </c>
      <c r="AV319" s="29">
        <f>SUM(ENERO:DICIEMBRE!AV319)</f>
        <v>0</v>
      </c>
      <c r="AW319" s="29">
        <f>SUM(ENERO:DICIEMBRE!AW319)</f>
        <v>0</v>
      </c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365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29">
        <f>SUM(ENERO:DICIEMBRE!F320)</f>
        <v>0</v>
      </c>
      <c r="G320" s="29">
        <f>SUM(ENERO:DICIEMBRE!G320)</f>
        <v>0</v>
      </c>
      <c r="H320" s="29">
        <f>SUM(ENERO:DICIEMBRE!H320)</f>
        <v>0</v>
      </c>
      <c r="I320" s="29">
        <f>SUM(ENERO:DICIEMBRE!I320)</f>
        <v>0</v>
      </c>
      <c r="J320" s="29">
        <f>SUM(ENERO:DICIEMBRE!J320)</f>
        <v>0</v>
      </c>
      <c r="K320" s="29">
        <f>SUM(ENERO:DICIEMBRE!K320)</f>
        <v>0</v>
      </c>
      <c r="L320" s="29">
        <f>SUM(ENERO:DICIEMBRE!L320)</f>
        <v>0</v>
      </c>
      <c r="M320" s="29">
        <f>SUM(ENERO:DICIEMBRE!M320)</f>
        <v>0</v>
      </c>
      <c r="N320" s="29">
        <f>SUM(ENERO:DICIEMBRE!N320)</f>
        <v>0</v>
      </c>
      <c r="O320" s="29">
        <f>SUM(ENERO:DICIEMBRE!O320)</f>
        <v>0</v>
      </c>
      <c r="P320" s="29">
        <f>SUM(ENERO:DICIEMBRE!P320)</f>
        <v>0</v>
      </c>
      <c r="Q320" s="29">
        <f>SUM(ENERO:DICIEMBRE!Q320)</f>
        <v>0</v>
      </c>
      <c r="R320" s="29">
        <f>SUM(ENERO:DICIEMBRE!R320)</f>
        <v>0</v>
      </c>
      <c r="S320" s="29">
        <f>SUM(ENERO:DICIEMBRE!S320)</f>
        <v>0</v>
      </c>
      <c r="T320" s="29">
        <f>SUM(ENERO:DICIEMBRE!T320)</f>
        <v>0</v>
      </c>
      <c r="U320" s="29">
        <f>SUM(ENERO:DICIEMBRE!U320)</f>
        <v>0</v>
      </c>
      <c r="V320" s="29">
        <f>SUM(ENERO:DICIEMBRE!V320)</f>
        <v>0</v>
      </c>
      <c r="W320" s="29">
        <f>SUM(ENERO:DICIEMBRE!W320)</f>
        <v>0</v>
      </c>
      <c r="X320" s="29">
        <f>SUM(ENERO:DICIEMBRE!X320)</f>
        <v>0</v>
      </c>
      <c r="Y320" s="29">
        <f>SUM(ENERO:DICIEMBRE!Y320)</f>
        <v>0</v>
      </c>
      <c r="Z320" s="29">
        <f>SUM(ENERO:DICIEMBRE!Z320)</f>
        <v>0</v>
      </c>
      <c r="AA320" s="29">
        <f>SUM(ENERO:DICIEMBRE!AA320)</f>
        <v>0</v>
      </c>
      <c r="AB320" s="29">
        <f>SUM(ENERO:DICIEMBRE!AB320)</f>
        <v>0</v>
      </c>
      <c r="AC320" s="29">
        <f>SUM(ENERO:DICIEMBRE!AC320)</f>
        <v>0</v>
      </c>
      <c r="AD320" s="29">
        <f>SUM(ENERO:DICIEMBRE!AD320)</f>
        <v>0</v>
      </c>
      <c r="AE320" s="29">
        <f>SUM(ENERO:DICIEMBRE!AE320)</f>
        <v>0</v>
      </c>
      <c r="AF320" s="29">
        <f>SUM(ENERO:DICIEMBRE!AF320)</f>
        <v>0</v>
      </c>
      <c r="AG320" s="29">
        <f>SUM(ENERO:DICIEMBRE!AG320)</f>
        <v>0</v>
      </c>
      <c r="AH320" s="29">
        <f>SUM(ENERO:DICIEMBRE!AH320)</f>
        <v>0</v>
      </c>
      <c r="AI320" s="29">
        <f>SUM(ENERO:DICIEMBRE!AI320)</f>
        <v>0</v>
      </c>
      <c r="AJ320" s="29">
        <f>SUM(ENERO:DICIEMBRE!AJ320)</f>
        <v>0</v>
      </c>
      <c r="AK320" s="29">
        <f>SUM(ENERO:DICIEMBRE!AK320)</f>
        <v>0</v>
      </c>
      <c r="AL320" s="29">
        <f>SUM(ENERO:DICIEMBRE!AL320)</f>
        <v>0</v>
      </c>
      <c r="AM320" s="29">
        <f>SUM(ENERO:DICIEMBRE!AM320)</f>
        <v>0</v>
      </c>
      <c r="AN320" s="29">
        <f>SUM(ENERO:DICIEMBRE!AN320)</f>
        <v>0</v>
      </c>
      <c r="AO320" s="29">
        <f>SUM(ENERO:DICIEMBRE!AO320)</f>
        <v>0</v>
      </c>
      <c r="AP320" s="29">
        <f>SUM(ENERO:DICIEMBRE!AP320)</f>
        <v>0</v>
      </c>
      <c r="AQ320" s="29">
        <f>SUM(ENERO:DICIEMBRE!AQ320)</f>
        <v>0</v>
      </c>
      <c r="AR320" s="29">
        <f>SUM(ENERO:DICIEMBRE!AR320)</f>
        <v>0</v>
      </c>
      <c r="AS320" s="29">
        <f>SUM(ENERO:DICIEMBRE!AS320)</f>
        <v>0</v>
      </c>
      <c r="AT320" s="29">
        <f>SUM(ENERO:DICIEMBRE!AT320)</f>
        <v>0</v>
      </c>
      <c r="AU320" s="29">
        <f>SUM(ENERO:DICIEMBRE!AU320)</f>
        <v>0</v>
      </c>
      <c r="AV320" s="29">
        <f>SUM(ENERO:DICIEMBRE!AV320)</f>
        <v>0</v>
      </c>
      <c r="AW320" s="29">
        <f>SUM(ENERO:DICIEMBRE!AW320)</f>
        <v>0</v>
      </c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442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29">
        <f>SUM(ENERO:DICIEMBRE!F321)</f>
        <v>0</v>
      </c>
      <c r="G321" s="29">
        <f>SUM(ENERO:DICIEMBRE!G321)</f>
        <v>0</v>
      </c>
      <c r="H321" s="29">
        <f>SUM(ENERO:DICIEMBRE!H321)</f>
        <v>0</v>
      </c>
      <c r="I321" s="29">
        <f>SUM(ENERO:DICIEMBRE!I321)</f>
        <v>0</v>
      </c>
      <c r="J321" s="29">
        <f>SUM(ENERO:DICIEMBRE!J321)</f>
        <v>0</v>
      </c>
      <c r="K321" s="29">
        <f>SUM(ENERO:DICIEMBRE!K321)</f>
        <v>0</v>
      </c>
      <c r="L321" s="29">
        <f>SUM(ENERO:DICIEMBRE!L321)</f>
        <v>0</v>
      </c>
      <c r="M321" s="29">
        <f>SUM(ENERO:DICIEMBRE!M321)</f>
        <v>0</v>
      </c>
      <c r="N321" s="29">
        <f>SUM(ENERO:DICIEMBRE!N321)</f>
        <v>0</v>
      </c>
      <c r="O321" s="29">
        <f>SUM(ENERO:DICIEMBRE!O321)</f>
        <v>0</v>
      </c>
      <c r="P321" s="29">
        <f>SUM(ENERO:DICIEMBRE!P321)</f>
        <v>0</v>
      </c>
      <c r="Q321" s="29">
        <f>SUM(ENERO:DICIEMBRE!Q321)</f>
        <v>0</v>
      </c>
      <c r="R321" s="29">
        <f>SUM(ENERO:DICIEMBRE!R321)</f>
        <v>0</v>
      </c>
      <c r="S321" s="29">
        <f>SUM(ENERO:DICIEMBRE!S321)</f>
        <v>0</v>
      </c>
      <c r="T321" s="29">
        <f>SUM(ENERO:DICIEMBRE!T321)</f>
        <v>0</v>
      </c>
      <c r="U321" s="29">
        <f>SUM(ENERO:DICIEMBRE!U321)</f>
        <v>0</v>
      </c>
      <c r="V321" s="29">
        <f>SUM(ENERO:DICIEMBRE!V321)</f>
        <v>0</v>
      </c>
      <c r="W321" s="29">
        <f>SUM(ENERO:DICIEMBRE!W321)</f>
        <v>0</v>
      </c>
      <c r="X321" s="29">
        <f>SUM(ENERO:DICIEMBRE!X321)</f>
        <v>0</v>
      </c>
      <c r="Y321" s="29">
        <f>SUM(ENERO:DICIEMBRE!Y321)</f>
        <v>0</v>
      </c>
      <c r="Z321" s="29">
        <f>SUM(ENERO:DICIEMBRE!Z321)</f>
        <v>0</v>
      </c>
      <c r="AA321" s="29">
        <f>SUM(ENERO:DICIEMBRE!AA321)</f>
        <v>0</v>
      </c>
      <c r="AB321" s="29">
        <f>SUM(ENERO:DICIEMBRE!AB321)</f>
        <v>0</v>
      </c>
      <c r="AC321" s="29">
        <f>SUM(ENERO:DICIEMBRE!AC321)</f>
        <v>0</v>
      </c>
      <c r="AD321" s="29">
        <f>SUM(ENERO:DICIEMBRE!AD321)</f>
        <v>0</v>
      </c>
      <c r="AE321" s="29">
        <f>SUM(ENERO:DICIEMBRE!AE321)</f>
        <v>0</v>
      </c>
      <c r="AF321" s="29">
        <f>SUM(ENERO:DICIEMBRE!AF321)</f>
        <v>0</v>
      </c>
      <c r="AG321" s="29">
        <f>SUM(ENERO:DICIEMBRE!AG321)</f>
        <v>0</v>
      </c>
      <c r="AH321" s="29">
        <f>SUM(ENERO:DICIEMBRE!AH321)</f>
        <v>0</v>
      </c>
      <c r="AI321" s="29">
        <f>SUM(ENERO:DICIEMBRE!AI321)</f>
        <v>0</v>
      </c>
      <c r="AJ321" s="29">
        <f>SUM(ENERO:DICIEMBRE!AJ321)</f>
        <v>0</v>
      </c>
      <c r="AK321" s="29">
        <f>SUM(ENERO:DICIEMBRE!AK321)</f>
        <v>0</v>
      </c>
      <c r="AL321" s="29">
        <f>SUM(ENERO:DICIEMBRE!AL321)</f>
        <v>0</v>
      </c>
      <c r="AM321" s="29">
        <f>SUM(ENERO:DICIEMBRE!AM321)</f>
        <v>0</v>
      </c>
      <c r="AN321" s="29">
        <f>SUM(ENERO:DICIEMBRE!AN321)</f>
        <v>0</v>
      </c>
      <c r="AO321" s="29">
        <f>SUM(ENERO:DICIEMBRE!AO321)</f>
        <v>0</v>
      </c>
      <c r="AP321" s="29">
        <f>SUM(ENERO:DICIEMBRE!AP321)</f>
        <v>0</v>
      </c>
      <c r="AQ321" s="29">
        <f>SUM(ENERO:DICIEMBRE!AQ321)</f>
        <v>0</v>
      </c>
      <c r="AR321" s="29">
        <f>SUM(ENERO:DICIEMBRE!AR321)</f>
        <v>0</v>
      </c>
      <c r="AS321" s="29">
        <f>SUM(ENERO:DICIEMBRE!AS321)</f>
        <v>0</v>
      </c>
      <c r="AT321" s="29">
        <f>SUM(ENERO:DICIEMBRE!AT321)</f>
        <v>0</v>
      </c>
      <c r="AU321" s="29">
        <f>SUM(ENERO:DICIEMBRE!AU321)</f>
        <v>0</v>
      </c>
      <c r="AV321" s="29">
        <f>SUM(ENERO:DICIEMBRE!AV321)</f>
        <v>0</v>
      </c>
      <c r="AW321" s="29">
        <f>SUM(ENERO:DICIEMBRE!AW321)</f>
        <v>0</v>
      </c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442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29">
        <f>SUM(ENERO:DICIEMBRE!F322)</f>
        <v>0</v>
      </c>
      <c r="G322" s="29">
        <f>SUM(ENERO:DICIEMBRE!G322)</f>
        <v>0</v>
      </c>
      <c r="H322" s="29">
        <f>SUM(ENERO:DICIEMBRE!H322)</f>
        <v>0</v>
      </c>
      <c r="I322" s="29">
        <f>SUM(ENERO:DICIEMBRE!I322)</f>
        <v>0</v>
      </c>
      <c r="J322" s="29">
        <f>SUM(ENERO:DICIEMBRE!J322)</f>
        <v>0</v>
      </c>
      <c r="K322" s="29">
        <f>SUM(ENERO:DICIEMBRE!K322)</f>
        <v>0</v>
      </c>
      <c r="L322" s="29">
        <f>SUM(ENERO:DICIEMBRE!L322)</f>
        <v>0</v>
      </c>
      <c r="M322" s="29">
        <f>SUM(ENERO:DICIEMBRE!M322)</f>
        <v>0</v>
      </c>
      <c r="N322" s="29">
        <f>SUM(ENERO:DICIEMBRE!N322)</f>
        <v>0</v>
      </c>
      <c r="O322" s="29">
        <f>SUM(ENERO:DICIEMBRE!O322)</f>
        <v>0</v>
      </c>
      <c r="P322" s="29">
        <f>SUM(ENERO:DICIEMBRE!P322)</f>
        <v>0</v>
      </c>
      <c r="Q322" s="29">
        <f>SUM(ENERO:DICIEMBRE!Q322)</f>
        <v>0</v>
      </c>
      <c r="R322" s="29">
        <f>SUM(ENERO:DICIEMBRE!R322)</f>
        <v>0</v>
      </c>
      <c r="S322" s="29">
        <f>SUM(ENERO:DICIEMBRE!S322)</f>
        <v>0</v>
      </c>
      <c r="T322" s="29">
        <f>SUM(ENERO:DICIEMBRE!T322)</f>
        <v>0</v>
      </c>
      <c r="U322" s="29">
        <f>SUM(ENERO:DICIEMBRE!U322)</f>
        <v>0</v>
      </c>
      <c r="V322" s="29">
        <f>SUM(ENERO:DICIEMBRE!V322)</f>
        <v>0</v>
      </c>
      <c r="W322" s="29">
        <f>SUM(ENERO:DICIEMBRE!W322)</f>
        <v>0</v>
      </c>
      <c r="X322" s="29">
        <f>SUM(ENERO:DICIEMBRE!X322)</f>
        <v>0</v>
      </c>
      <c r="Y322" s="29">
        <f>SUM(ENERO:DICIEMBRE!Y322)</f>
        <v>0</v>
      </c>
      <c r="Z322" s="29">
        <f>SUM(ENERO:DICIEMBRE!Z322)</f>
        <v>0</v>
      </c>
      <c r="AA322" s="29">
        <f>SUM(ENERO:DICIEMBRE!AA322)</f>
        <v>0</v>
      </c>
      <c r="AB322" s="29">
        <f>SUM(ENERO:DICIEMBRE!AB322)</f>
        <v>0</v>
      </c>
      <c r="AC322" s="29">
        <f>SUM(ENERO:DICIEMBRE!AC322)</f>
        <v>0</v>
      </c>
      <c r="AD322" s="29">
        <f>SUM(ENERO:DICIEMBRE!AD322)</f>
        <v>0</v>
      </c>
      <c r="AE322" s="29">
        <f>SUM(ENERO:DICIEMBRE!AE322)</f>
        <v>0</v>
      </c>
      <c r="AF322" s="29">
        <f>SUM(ENERO:DICIEMBRE!AF322)</f>
        <v>0</v>
      </c>
      <c r="AG322" s="29">
        <f>SUM(ENERO:DICIEMBRE!AG322)</f>
        <v>0</v>
      </c>
      <c r="AH322" s="29">
        <f>SUM(ENERO:DICIEMBRE!AH322)</f>
        <v>0</v>
      </c>
      <c r="AI322" s="29">
        <f>SUM(ENERO:DICIEMBRE!AI322)</f>
        <v>0</v>
      </c>
      <c r="AJ322" s="29">
        <f>SUM(ENERO:DICIEMBRE!AJ322)</f>
        <v>0</v>
      </c>
      <c r="AK322" s="29">
        <f>SUM(ENERO:DICIEMBRE!AK322)</f>
        <v>0</v>
      </c>
      <c r="AL322" s="29">
        <f>SUM(ENERO:DICIEMBRE!AL322)</f>
        <v>0</v>
      </c>
      <c r="AM322" s="29">
        <f>SUM(ENERO:DICIEMBRE!AM322)</f>
        <v>0</v>
      </c>
      <c r="AN322" s="29">
        <f>SUM(ENERO:DICIEMBRE!AN322)</f>
        <v>0</v>
      </c>
      <c r="AO322" s="29">
        <f>SUM(ENERO:DICIEMBRE!AO322)</f>
        <v>0</v>
      </c>
      <c r="AP322" s="29">
        <f>SUM(ENERO:DICIEMBRE!AP322)</f>
        <v>0</v>
      </c>
      <c r="AQ322" s="29">
        <f>SUM(ENERO:DICIEMBRE!AQ322)</f>
        <v>0</v>
      </c>
      <c r="AR322" s="29">
        <f>SUM(ENERO:DICIEMBRE!AR322)</f>
        <v>0</v>
      </c>
      <c r="AS322" s="29">
        <f>SUM(ENERO:DICIEMBRE!AS322)</f>
        <v>0</v>
      </c>
      <c r="AT322" s="29">
        <f>SUM(ENERO:DICIEMBRE!AT322)</f>
        <v>0</v>
      </c>
      <c r="AU322" s="29">
        <f>SUM(ENERO:DICIEMBRE!AU322)</f>
        <v>0</v>
      </c>
      <c r="AV322" s="29">
        <f>SUM(ENERO:DICIEMBRE!AV322)</f>
        <v>0</v>
      </c>
      <c r="AW322" s="29">
        <f>SUM(ENERO:DICIEMBRE!AW322)</f>
        <v>0</v>
      </c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16</v>
      </c>
      <c r="D323" s="176">
        <f t="shared" si="203"/>
        <v>12</v>
      </c>
      <c r="E323" s="233">
        <f t="shared" si="203"/>
        <v>4</v>
      </c>
      <c r="F323" s="29">
        <f>SUM(ENERO:DICIEMBRE!F323)</f>
        <v>0</v>
      </c>
      <c r="G323" s="29">
        <f>SUM(ENERO:DICIEMBRE!G323)</f>
        <v>0</v>
      </c>
      <c r="H323" s="29">
        <f>SUM(ENERO:DICIEMBRE!H323)</f>
        <v>0</v>
      </c>
      <c r="I323" s="29">
        <f>SUM(ENERO:DICIEMBRE!I323)</f>
        <v>0</v>
      </c>
      <c r="J323" s="29">
        <f>SUM(ENERO:DICIEMBRE!J323)</f>
        <v>0</v>
      </c>
      <c r="K323" s="29">
        <f>SUM(ENERO:DICIEMBRE!K323)</f>
        <v>0</v>
      </c>
      <c r="L323" s="29">
        <f>SUM(ENERO:DICIEMBRE!L323)</f>
        <v>0</v>
      </c>
      <c r="M323" s="29">
        <f>SUM(ENERO:DICIEMBRE!M323)</f>
        <v>0</v>
      </c>
      <c r="N323" s="29">
        <f>SUM(ENERO:DICIEMBRE!N323)</f>
        <v>0</v>
      </c>
      <c r="O323" s="29">
        <f>SUM(ENERO:DICIEMBRE!O323)</f>
        <v>0</v>
      </c>
      <c r="P323" s="29">
        <f>SUM(ENERO:DICIEMBRE!P323)</f>
        <v>0</v>
      </c>
      <c r="Q323" s="29">
        <f>SUM(ENERO:DICIEMBRE!Q323)</f>
        <v>0</v>
      </c>
      <c r="R323" s="29">
        <f>SUM(ENERO:DICIEMBRE!R323)</f>
        <v>0</v>
      </c>
      <c r="S323" s="29">
        <f>SUM(ENERO:DICIEMBRE!S323)</f>
        <v>0</v>
      </c>
      <c r="T323" s="29">
        <f>SUM(ENERO:DICIEMBRE!T323)</f>
        <v>0</v>
      </c>
      <c r="U323" s="29">
        <f>SUM(ENERO:DICIEMBRE!U323)</f>
        <v>0</v>
      </c>
      <c r="V323" s="29">
        <f>SUM(ENERO:DICIEMBRE!V323)</f>
        <v>0</v>
      </c>
      <c r="W323" s="29">
        <f>SUM(ENERO:DICIEMBRE!W323)</f>
        <v>0</v>
      </c>
      <c r="X323" s="29">
        <f>SUM(ENERO:DICIEMBRE!X323)</f>
        <v>3</v>
      </c>
      <c r="Y323" s="29">
        <f>SUM(ENERO:DICIEMBRE!Y323)</f>
        <v>1</v>
      </c>
      <c r="Z323" s="29">
        <f>SUM(ENERO:DICIEMBRE!Z323)</f>
        <v>4</v>
      </c>
      <c r="AA323" s="29">
        <f>SUM(ENERO:DICIEMBRE!AA323)</f>
        <v>2</v>
      </c>
      <c r="AB323" s="29">
        <f>SUM(ENERO:DICIEMBRE!AB323)</f>
        <v>2</v>
      </c>
      <c r="AC323" s="29">
        <f>SUM(ENERO:DICIEMBRE!AC323)</f>
        <v>0</v>
      </c>
      <c r="AD323" s="29">
        <f>SUM(ENERO:DICIEMBRE!AD323)</f>
        <v>1</v>
      </c>
      <c r="AE323" s="29">
        <f>SUM(ENERO:DICIEMBRE!AE323)</f>
        <v>0</v>
      </c>
      <c r="AF323" s="29">
        <f>SUM(ENERO:DICIEMBRE!AF323)</f>
        <v>1</v>
      </c>
      <c r="AG323" s="29">
        <f>SUM(ENERO:DICIEMBRE!AG323)</f>
        <v>0</v>
      </c>
      <c r="AH323" s="29">
        <f>SUM(ENERO:DICIEMBRE!AH323)</f>
        <v>0</v>
      </c>
      <c r="AI323" s="29">
        <f>SUM(ENERO:DICIEMBRE!AI323)</f>
        <v>1</v>
      </c>
      <c r="AJ323" s="29">
        <f>SUM(ENERO:DICIEMBRE!AJ323)</f>
        <v>0</v>
      </c>
      <c r="AK323" s="29">
        <f>SUM(ENERO:DICIEMBRE!AK323)</f>
        <v>0</v>
      </c>
      <c r="AL323" s="29">
        <f>SUM(ENERO:DICIEMBRE!AL323)</f>
        <v>1</v>
      </c>
      <c r="AM323" s="29">
        <f>SUM(ENERO:DICIEMBRE!AM323)</f>
        <v>0</v>
      </c>
      <c r="AN323" s="29">
        <f>SUM(ENERO:DICIEMBRE!AN323)</f>
        <v>0</v>
      </c>
      <c r="AO323" s="29">
        <f>SUM(ENERO:DICIEMBRE!AO323)</f>
        <v>0</v>
      </c>
      <c r="AP323" s="29">
        <f>SUM(ENERO:DICIEMBRE!AP323)</f>
        <v>0</v>
      </c>
      <c r="AQ323" s="29">
        <f>SUM(ENERO:DICIEMBRE!AQ323)</f>
        <v>0</v>
      </c>
      <c r="AR323" s="29">
        <f>SUM(ENERO:DICIEMBRE!AR323)</f>
        <v>0</v>
      </c>
      <c r="AS323" s="29">
        <f>SUM(ENERO:DICIEMBRE!AS323)</f>
        <v>0</v>
      </c>
      <c r="AT323" s="29">
        <f>SUM(ENERO:DICIEMBRE!AT323)</f>
        <v>0</v>
      </c>
      <c r="AU323" s="29">
        <f>SUM(ENERO:DICIEMBRE!AU323)</f>
        <v>1</v>
      </c>
      <c r="AV323" s="29">
        <f>SUM(ENERO:DICIEMBRE!AV323)</f>
        <v>0</v>
      </c>
      <c r="AW323" s="29">
        <f>SUM(ENERO:DICIEMBRE!AW323)</f>
        <v>0</v>
      </c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2861"/>
      <c r="B324" s="443" t="s">
        <v>291</v>
      </c>
      <c r="C324" s="139">
        <f t="shared" si="188"/>
        <v>15</v>
      </c>
      <c r="D324" s="199">
        <f t="shared" si="203"/>
        <v>14</v>
      </c>
      <c r="E324" s="205">
        <f t="shared" si="203"/>
        <v>1</v>
      </c>
      <c r="F324" s="29">
        <f>SUM(ENERO:DICIEMBRE!F324)</f>
        <v>0</v>
      </c>
      <c r="G324" s="29">
        <f>SUM(ENERO:DICIEMBRE!G324)</f>
        <v>0</v>
      </c>
      <c r="H324" s="29">
        <f>SUM(ENERO:DICIEMBRE!H324)</f>
        <v>0</v>
      </c>
      <c r="I324" s="29">
        <f>SUM(ENERO:DICIEMBRE!I324)</f>
        <v>0</v>
      </c>
      <c r="J324" s="29">
        <f>SUM(ENERO:DICIEMBRE!J324)</f>
        <v>0</v>
      </c>
      <c r="K324" s="29">
        <f>SUM(ENERO:DICIEMBRE!K324)</f>
        <v>0</v>
      </c>
      <c r="L324" s="29">
        <f>SUM(ENERO:DICIEMBRE!L324)</f>
        <v>0</v>
      </c>
      <c r="M324" s="29">
        <f>SUM(ENERO:DICIEMBRE!M324)</f>
        <v>0</v>
      </c>
      <c r="N324" s="29">
        <f>SUM(ENERO:DICIEMBRE!N324)</f>
        <v>0</v>
      </c>
      <c r="O324" s="29">
        <f>SUM(ENERO:DICIEMBRE!O324)</f>
        <v>0</v>
      </c>
      <c r="P324" s="29">
        <f>SUM(ENERO:DICIEMBRE!P324)</f>
        <v>0</v>
      </c>
      <c r="Q324" s="29">
        <f>SUM(ENERO:DICIEMBRE!Q324)</f>
        <v>0</v>
      </c>
      <c r="R324" s="29">
        <f>SUM(ENERO:DICIEMBRE!R324)</f>
        <v>0</v>
      </c>
      <c r="S324" s="29">
        <f>SUM(ENERO:DICIEMBRE!S324)</f>
        <v>0</v>
      </c>
      <c r="T324" s="29">
        <f>SUM(ENERO:DICIEMBRE!T324)</f>
        <v>1</v>
      </c>
      <c r="U324" s="29">
        <f>SUM(ENERO:DICIEMBRE!U324)</f>
        <v>0</v>
      </c>
      <c r="V324" s="29">
        <f>SUM(ENERO:DICIEMBRE!V324)</f>
        <v>4</v>
      </c>
      <c r="W324" s="29">
        <f>SUM(ENERO:DICIEMBRE!W324)</f>
        <v>0</v>
      </c>
      <c r="X324" s="29">
        <f>SUM(ENERO:DICIEMBRE!X324)</f>
        <v>1</v>
      </c>
      <c r="Y324" s="29">
        <f>SUM(ENERO:DICIEMBRE!Y324)</f>
        <v>0</v>
      </c>
      <c r="Z324" s="29">
        <f>SUM(ENERO:DICIEMBRE!Z324)</f>
        <v>5</v>
      </c>
      <c r="AA324" s="29">
        <f>SUM(ENERO:DICIEMBRE!AA324)</f>
        <v>0</v>
      </c>
      <c r="AB324" s="29">
        <f>SUM(ENERO:DICIEMBRE!AB324)</f>
        <v>0</v>
      </c>
      <c r="AC324" s="29">
        <f>SUM(ENERO:DICIEMBRE!AC324)</f>
        <v>1</v>
      </c>
      <c r="AD324" s="29">
        <f>SUM(ENERO:DICIEMBRE!AD324)</f>
        <v>0</v>
      </c>
      <c r="AE324" s="29">
        <f>SUM(ENERO:DICIEMBRE!AE324)</f>
        <v>0</v>
      </c>
      <c r="AF324" s="29">
        <f>SUM(ENERO:DICIEMBRE!AF324)</f>
        <v>0</v>
      </c>
      <c r="AG324" s="29">
        <f>SUM(ENERO:DICIEMBRE!AG324)</f>
        <v>0</v>
      </c>
      <c r="AH324" s="29">
        <f>SUM(ENERO:DICIEMBRE!AH324)</f>
        <v>1</v>
      </c>
      <c r="AI324" s="29">
        <f>SUM(ENERO:DICIEMBRE!AI324)</f>
        <v>0</v>
      </c>
      <c r="AJ324" s="29">
        <f>SUM(ENERO:DICIEMBRE!AJ324)</f>
        <v>0</v>
      </c>
      <c r="AK324" s="29">
        <f>SUM(ENERO:DICIEMBRE!AK324)</f>
        <v>0</v>
      </c>
      <c r="AL324" s="29">
        <f>SUM(ENERO:DICIEMBRE!AL324)</f>
        <v>1</v>
      </c>
      <c r="AM324" s="29">
        <f>SUM(ENERO:DICIEMBRE!AM324)</f>
        <v>0</v>
      </c>
      <c r="AN324" s="29">
        <f>SUM(ENERO:DICIEMBRE!AN324)</f>
        <v>0</v>
      </c>
      <c r="AO324" s="29">
        <f>SUM(ENERO:DICIEMBRE!AO324)</f>
        <v>0</v>
      </c>
      <c r="AP324" s="29">
        <f>SUM(ENERO:DICIEMBRE!AP324)</f>
        <v>1</v>
      </c>
      <c r="AQ324" s="29">
        <f>SUM(ENERO:DICIEMBRE!AQ324)</f>
        <v>0</v>
      </c>
      <c r="AR324" s="29">
        <f>SUM(ENERO:DICIEMBRE!AR324)</f>
        <v>0</v>
      </c>
      <c r="AS324" s="29">
        <f>SUM(ENERO:DICIEMBRE!AS324)</f>
        <v>2</v>
      </c>
      <c r="AT324" s="29">
        <f>SUM(ENERO:DICIEMBRE!AT324)</f>
        <v>0</v>
      </c>
      <c r="AU324" s="29">
        <f>SUM(ENERO:DICIEMBRE!AU324)</f>
        <v>1</v>
      </c>
      <c r="AV324" s="29">
        <f>SUM(ENERO:DICIEMBRE!AV324)</f>
        <v>0</v>
      </c>
      <c r="AW324" s="29">
        <f>SUM(ENERO:DICIEMBRE!AW324)</f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x14ac:dyDescent="0.25">
      <c r="A326" s="2868" t="s">
        <v>75</v>
      </c>
      <c r="B326" s="2847"/>
      <c r="C326" s="2875" t="s">
        <v>259</v>
      </c>
      <c r="D326" s="2875"/>
      <c r="E326" s="2875"/>
      <c r="F326" s="2904" t="s">
        <v>117</v>
      </c>
      <c r="G326" s="2911"/>
      <c r="H326" s="2911"/>
      <c r="I326" s="2911"/>
      <c r="J326" s="2911"/>
      <c r="K326" s="2911"/>
      <c r="L326" s="2911"/>
      <c r="M326" s="2911"/>
      <c r="N326" s="2911"/>
      <c r="O326" s="2911"/>
      <c r="P326" s="2911"/>
      <c r="Q326" s="2911"/>
      <c r="R326" s="2911"/>
      <c r="S326" s="2911"/>
      <c r="T326" s="2911"/>
      <c r="U326" s="2911"/>
      <c r="V326" s="2911"/>
      <c r="W326" s="2911"/>
      <c r="X326" s="2911"/>
      <c r="Y326" s="2911"/>
      <c r="Z326" s="2911"/>
      <c r="AA326" s="2911"/>
      <c r="AB326" s="2911"/>
      <c r="AC326" s="2911"/>
      <c r="AD326" s="2911"/>
      <c r="AE326" s="2911"/>
      <c r="AF326" s="2911"/>
      <c r="AG326" s="2912"/>
      <c r="AH326" s="2869" t="s">
        <v>185</v>
      </c>
      <c r="AI326" s="2847"/>
      <c r="AJ326" s="2876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x14ac:dyDescent="0.25">
      <c r="A327" s="2910"/>
      <c r="B327" s="2848"/>
      <c r="C327" s="2875"/>
      <c r="D327" s="2875"/>
      <c r="E327" s="2875"/>
      <c r="F327" s="2875" t="s">
        <v>12</v>
      </c>
      <c r="G327" s="2875"/>
      <c r="H327" s="2904" t="s">
        <v>13</v>
      </c>
      <c r="I327" s="2905"/>
      <c r="J327" s="2843" t="s">
        <v>14</v>
      </c>
      <c r="K327" s="2843"/>
      <c r="L327" s="2843" t="s">
        <v>15</v>
      </c>
      <c r="M327" s="2843"/>
      <c r="N327" s="2843" t="s">
        <v>16</v>
      </c>
      <c r="O327" s="2843"/>
      <c r="P327" s="2843" t="s">
        <v>17</v>
      </c>
      <c r="Q327" s="2843"/>
      <c r="R327" s="2843" t="s">
        <v>18</v>
      </c>
      <c r="S327" s="2843"/>
      <c r="T327" s="2843" t="s">
        <v>19</v>
      </c>
      <c r="U327" s="2843"/>
      <c r="V327" s="2843" t="s">
        <v>48</v>
      </c>
      <c r="W327" s="2843"/>
      <c r="X327" s="2843" t="s">
        <v>49</v>
      </c>
      <c r="Y327" s="2843"/>
      <c r="Z327" s="2843" t="s">
        <v>50</v>
      </c>
      <c r="AA327" s="2843"/>
      <c r="AB327" s="2843" t="s">
        <v>126</v>
      </c>
      <c r="AC327" s="2843"/>
      <c r="AD327" s="2843" t="s">
        <v>127</v>
      </c>
      <c r="AE327" s="2843"/>
      <c r="AF327" s="2843" t="s">
        <v>128</v>
      </c>
      <c r="AG327" s="2913"/>
      <c r="AH327" s="2871"/>
      <c r="AI327" s="2849"/>
      <c r="AJ327" s="2903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2870"/>
      <c r="B328" s="2849"/>
      <c r="C328" s="239" t="s">
        <v>96</v>
      </c>
      <c r="D328" s="240" t="s">
        <v>65</v>
      </c>
      <c r="E328" s="444" t="s">
        <v>97</v>
      </c>
      <c r="F328" s="239" t="s">
        <v>264</v>
      </c>
      <c r="G328" s="437" t="s">
        <v>97</v>
      </c>
      <c r="H328" s="239" t="s">
        <v>264</v>
      </c>
      <c r="I328" s="437" t="s">
        <v>97</v>
      </c>
      <c r="J328" s="239" t="s">
        <v>264</v>
      </c>
      <c r="K328" s="437" t="s">
        <v>97</v>
      </c>
      <c r="L328" s="239" t="s">
        <v>264</v>
      </c>
      <c r="M328" s="437" t="s">
        <v>97</v>
      </c>
      <c r="N328" s="239" t="s">
        <v>264</v>
      </c>
      <c r="O328" s="437" t="s">
        <v>97</v>
      </c>
      <c r="P328" s="239" t="s">
        <v>264</v>
      </c>
      <c r="Q328" s="437" t="s">
        <v>97</v>
      </c>
      <c r="R328" s="239" t="s">
        <v>264</v>
      </c>
      <c r="S328" s="437" t="s">
        <v>97</v>
      </c>
      <c r="T328" s="239" t="s">
        <v>264</v>
      </c>
      <c r="U328" s="437" t="s">
        <v>97</v>
      </c>
      <c r="V328" s="239" t="s">
        <v>264</v>
      </c>
      <c r="W328" s="437" t="s">
        <v>97</v>
      </c>
      <c r="X328" s="239" t="s">
        <v>264</v>
      </c>
      <c r="Y328" s="437" t="s">
        <v>97</v>
      </c>
      <c r="Z328" s="239" t="s">
        <v>264</v>
      </c>
      <c r="AA328" s="437" t="s">
        <v>97</v>
      </c>
      <c r="AB328" s="239" t="s">
        <v>264</v>
      </c>
      <c r="AC328" s="437" t="s">
        <v>97</v>
      </c>
      <c r="AD328" s="239" t="s">
        <v>264</v>
      </c>
      <c r="AE328" s="437" t="s">
        <v>97</v>
      </c>
      <c r="AF328" s="239" t="s">
        <v>264</v>
      </c>
      <c r="AG328" s="279" t="s">
        <v>97</v>
      </c>
      <c r="AH328" s="383" t="s">
        <v>187</v>
      </c>
      <c r="AI328" s="116" t="s">
        <v>188</v>
      </c>
      <c r="AJ328" s="2877"/>
      <c r="AK328" s="2849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2902" t="s">
        <v>282</v>
      </c>
      <c r="B329" s="2902"/>
      <c r="C329" s="332">
        <f>SUM(D329+E329)</f>
        <v>7</v>
      </c>
      <c r="D329" s="333">
        <f t="shared" ref="D329:E331" si="204">SUM(F329+H329+J329+L329+N329+P329+R329+T329+V329+X329+Z329+AB329+AD329+AF329)</f>
        <v>3</v>
      </c>
      <c r="E329" s="324">
        <f t="shared" si="204"/>
        <v>4</v>
      </c>
      <c r="F329" s="29">
        <f>SUM(ENERO:DICIEMBRE!F329)</f>
        <v>0</v>
      </c>
      <c r="G329" s="29">
        <f>SUM(ENERO:DICIEMBRE!G329)</f>
        <v>0</v>
      </c>
      <c r="H329" s="29">
        <f>SUM(ENERO:DICIEMBRE!H329)</f>
        <v>0</v>
      </c>
      <c r="I329" s="29">
        <f>SUM(ENERO:DICIEMBRE!I329)</f>
        <v>0</v>
      </c>
      <c r="J329" s="29">
        <f>SUM(ENERO:DICIEMBRE!J329)</f>
        <v>1</v>
      </c>
      <c r="K329" s="29">
        <f>SUM(ENERO:DICIEMBRE!K329)</f>
        <v>2</v>
      </c>
      <c r="L329" s="29">
        <f>SUM(ENERO:DICIEMBRE!L329)</f>
        <v>0</v>
      </c>
      <c r="M329" s="29">
        <f>SUM(ENERO:DICIEMBRE!M329)</f>
        <v>1</v>
      </c>
      <c r="N329" s="29">
        <f>SUM(ENERO:DICIEMBRE!N329)</f>
        <v>1</v>
      </c>
      <c r="O329" s="29">
        <f>SUM(ENERO:DICIEMBRE!O329)</f>
        <v>0</v>
      </c>
      <c r="P329" s="29">
        <f>SUM(ENERO:DICIEMBRE!P329)</f>
        <v>1</v>
      </c>
      <c r="Q329" s="29">
        <f>SUM(ENERO:DICIEMBRE!Q329)</f>
        <v>1</v>
      </c>
      <c r="R329" s="29">
        <f>SUM(ENERO:DICIEMBRE!R329)</f>
        <v>0</v>
      </c>
      <c r="S329" s="29">
        <f>SUM(ENERO:DICIEMBRE!S329)</f>
        <v>0</v>
      </c>
      <c r="T329" s="29">
        <f>SUM(ENERO:DICIEMBRE!T329)</f>
        <v>0</v>
      </c>
      <c r="U329" s="29">
        <f>SUM(ENERO:DICIEMBRE!U329)</f>
        <v>0</v>
      </c>
      <c r="V329" s="29">
        <f>SUM(ENERO:DICIEMBRE!V329)</f>
        <v>0</v>
      </c>
      <c r="W329" s="29">
        <f>SUM(ENERO:DICIEMBRE!W329)</f>
        <v>0</v>
      </c>
      <c r="X329" s="29">
        <f>SUM(ENERO:DICIEMBRE!X329)</f>
        <v>0</v>
      </c>
      <c r="Y329" s="29">
        <f>SUM(ENERO:DICIEMBRE!Y329)</f>
        <v>0</v>
      </c>
      <c r="Z329" s="29">
        <f>SUM(ENERO:DICIEMBRE!Z329)</f>
        <v>0</v>
      </c>
      <c r="AA329" s="29">
        <f>SUM(ENERO:DICIEMBRE!AA329)</f>
        <v>0</v>
      </c>
      <c r="AB329" s="29">
        <f>SUM(ENERO:DICIEMBRE!AB329)</f>
        <v>0</v>
      </c>
      <c r="AC329" s="29">
        <f>SUM(ENERO:DICIEMBRE!AC329)</f>
        <v>0</v>
      </c>
      <c r="AD329" s="29">
        <f>SUM(ENERO:DICIEMBRE!AD329)</f>
        <v>0</v>
      </c>
      <c r="AE329" s="29">
        <f>SUM(ENERO:DICIEMBRE!AE329)</f>
        <v>0</v>
      </c>
      <c r="AF329" s="29">
        <f>SUM(ENERO:DICIEMBRE!AF329)</f>
        <v>0</v>
      </c>
      <c r="AG329" s="29">
        <f>SUM(ENERO:DICIEMBRE!AG329)</f>
        <v>0</v>
      </c>
      <c r="AH329" s="29">
        <f>SUM(ENERO:DICIEMBRE!AH329)</f>
        <v>0</v>
      </c>
      <c r="AI329" s="29">
        <f>SUM(ENERO:DICIEMBRE!AI329)</f>
        <v>1</v>
      </c>
      <c r="AJ329" s="29">
        <f>SUM(ENERO:DICIEMBRE!AJ329)</f>
        <v>0</v>
      </c>
      <c r="AK329" s="29">
        <f>SUM(ENERO:DICIEMBRE!AK329)</f>
        <v>2</v>
      </c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2902" t="s">
        <v>284</v>
      </c>
      <c r="B330" s="2902"/>
      <c r="C330" s="332">
        <f>SUM(D330+E330)</f>
        <v>0</v>
      </c>
      <c r="D330" s="333">
        <f t="shared" si="204"/>
        <v>0</v>
      </c>
      <c r="E330" s="324">
        <f t="shared" si="204"/>
        <v>0</v>
      </c>
      <c r="F330" s="29">
        <f>SUM(ENERO:DICIEMBRE!F330)</f>
        <v>0</v>
      </c>
      <c r="G330" s="29">
        <f>SUM(ENERO:DICIEMBRE!G330)</f>
        <v>0</v>
      </c>
      <c r="H330" s="29">
        <f>SUM(ENERO:DICIEMBRE!H330)</f>
        <v>0</v>
      </c>
      <c r="I330" s="29">
        <f>SUM(ENERO:DICIEMBRE!I330)</f>
        <v>0</v>
      </c>
      <c r="J330" s="29">
        <f>SUM(ENERO:DICIEMBRE!J330)</f>
        <v>0</v>
      </c>
      <c r="K330" s="29">
        <f>SUM(ENERO:DICIEMBRE!K330)</f>
        <v>0</v>
      </c>
      <c r="L330" s="29">
        <f>SUM(ENERO:DICIEMBRE!L330)</f>
        <v>0</v>
      </c>
      <c r="M330" s="29">
        <f>SUM(ENERO:DICIEMBRE!M330)</f>
        <v>0</v>
      </c>
      <c r="N330" s="29">
        <f>SUM(ENERO:DICIEMBRE!N330)</f>
        <v>0</v>
      </c>
      <c r="O330" s="29">
        <f>SUM(ENERO:DICIEMBRE!O330)</f>
        <v>0</v>
      </c>
      <c r="P330" s="29">
        <f>SUM(ENERO:DICIEMBRE!P330)</f>
        <v>0</v>
      </c>
      <c r="Q330" s="29">
        <f>SUM(ENERO:DICIEMBRE!Q330)</f>
        <v>0</v>
      </c>
      <c r="R330" s="29">
        <f>SUM(ENERO:DICIEMBRE!R330)</f>
        <v>0</v>
      </c>
      <c r="S330" s="29">
        <f>SUM(ENERO:DICIEMBRE!S330)</f>
        <v>0</v>
      </c>
      <c r="T330" s="29">
        <f>SUM(ENERO:DICIEMBRE!T330)</f>
        <v>0</v>
      </c>
      <c r="U330" s="29">
        <f>SUM(ENERO:DICIEMBRE!U330)</f>
        <v>0</v>
      </c>
      <c r="V330" s="29">
        <f>SUM(ENERO:DICIEMBRE!V330)</f>
        <v>0</v>
      </c>
      <c r="W330" s="29">
        <f>SUM(ENERO:DICIEMBRE!W330)</f>
        <v>0</v>
      </c>
      <c r="X330" s="29">
        <f>SUM(ENERO:DICIEMBRE!X330)</f>
        <v>0</v>
      </c>
      <c r="Y330" s="29">
        <f>SUM(ENERO:DICIEMBRE!Y330)</f>
        <v>0</v>
      </c>
      <c r="Z330" s="29">
        <f>SUM(ENERO:DICIEMBRE!Z330)</f>
        <v>0</v>
      </c>
      <c r="AA330" s="29">
        <f>SUM(ENERO:DICIEMBRE!AA330)</f>
        <v>0</v>
      </c>
      <c r="AB330" s="29">
        <f>SUM(ENERO:DICIEMBRE!AB330)</f>
        <v>0</v>
      </c>
      <c r="AC330" s="29">
        <f>SUM(ENERO:DICIEMBRE!AC330)</f>
        <v>0</v>
      </c>
      <c r="AD330" s="29">
        <f>SUM(ENERO:DICIEMBRE!AD330)</f>
        <v>0</v>
      </c>
      <c r="AE330" s="29">
        <f>SUM(ENERO:DICIEMBRE!AE330)</f>
        <v>0</v>
      </c>
      <c r="AF330" s="29">
        <f>SUM(ENERO:DICIEMBRE!AF330)</f>
        <v>0</v>
      </c>
      <c r="AG330" s="29">
        <f>SUM(ENERO:DICIEMBRE!AG330)</f>
        <v>0</v>
      </c>
      <c r="AH330" s="29">
        <f>SUM(ENERO:DICIEMBRE!AH330)</f>
        <v>0</v>
      </c>
      <c r="AI330" s="29">
        <f>SUM(ENERO:DICIEMBRE!AI330)</f>
        <v>0</v>
      </c>
      <c r="AJ330" s="29">
        <f>SUM(ENERO:DICIEMBRE!AJ330)</f>
        <v>0</v>
      </c>
      <c r="AK330" s="29">
        <f>SUM(ENERO:DICIEMBRE!AK330)</f>
        <v>0</v>
      </c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2902" t="s">
        <v>293</v>
      </c>
      <c r="B331" s="2902"/>
      <c r="C331" s="332">
        <f>SUM(D331+E331)</f>
        <v>27</v>
      </c>
      <c r="D331" s="333">
        <f t="shared" si="204"/>
        <v>13</v>
      </c>
      <c r="E331" s="324">
        <f t="shared" si="204"/>
        <v>14</v>
      </c>
      <c r="F331" s="29">
        <f>SUM(ENERO:DICIEMBRE!F331)</f>
        <v>0</v>
      </c>
      <c r="G331" s="29">
        <f>SUM(ENERO:DICIEMBRE!G331)</f>
        <v>0</v>
      </c>
      <c r="H331" s="29">
        <f>SUM(ENERO:DICIEMBRE!H331)</f>
        <v>0</v>
      </c>
      <c r="I331" s="29">
        <f>SUM(ENERO:DICIEMBRE!I331)</f>
        <v>0</v>
      </c>
      <c r="J331" s="29">
        <f>SUM(ENERO:DICIEMBRE!J331)</f>
        <v>4</v>
      </c>
      <c r="K331" s="29">
        <f>SUM(ENERO:DICIEMBRE!K331)</f>
        <v>2</v>
      </c>
      <c r="L331" s="29">
        <f>SUM(ENERO:DICIEMBRE!L331)</f>
        <v>0</v>
      </c>
      <c r="M331" s="29">
        <f>SUM(ENERO:DICIEMBRE!M331)</f>
        <v>0</v>
      </c>
      <c r="N331" s="29">
        <f>SUM(ENERO:DICIEMBRE!N331)</f>
        <v>0</v>
      </c>
      <c r="O331" s="29">
        <f>SUM(ENERO:DICIEMBRE!O331)</f>
        <v>0</v>
      </c>
      <c r="P331" s="29">
        <f>SUM(ENERO:DICIEMBRE!P331)</f>
        <v>8</v>
      </c>
      <c r="Q331" s="29">
        <f>SUM(ENERO:DICIEMBRE!Q331)</f>
        <v>12</v>
      </c>
      <c r="R331" s="29">
        <f>SUM(ENERO:DICIEMBRE!R331)</f>
        <v>1</v>
      </c>
      <c r="S331" s="29">
        <f>SUM(ENERO:DICIEMBRE!S331)</f>
        <v>0</v>
      </c>
      <c r="T331" s="29">
        <f>SUM(ENERO:DICIEMBRE!T331)</f>
        <v>0</v>
      </c>
      <c r="U331" s="29">
        <f>SUM(ENERO:DICIEMBRE!U331)</f>
        <v>0</v>
      </c>
      <c r="V331" s="29">
        <f>SUM(ENERO:DICIEMBRE!V331)</f>
        <v>0</v>
      </c>
      <c r="W331" s="29">
        <f>SUM(ENERO:DICIEMBRE!W331)</f>
        <v>0</v>
      </c>
      <c r="X331" s="29">
        <f>SUM(ENERO:DICIEMBRE!X331)</f>
        <v>0</v>
      </c>
      <c r="Y331" s="29">
        <f>SUM(ENERO:DICIEMBRE!Y331)</f>
        <v>0</v>
      </c>
      <c r="Z331" s="29">
        <f>SUM(ENERO:DICIEMBRE!Z331)</f>
        <v>0</v>
      </c>
      <c r="AA331" s="29">
        <f>SUM(ENERO:DICIEMBRE!AA331)</f>
        <v>0</v>
      </c>
      <c r="AB331" s="29">
        <f>SUM(ENERO:DICIEMBRE!AB331)</f>
        <v>0</v>
      </c>
      <c r="AC331" s="29">
        <f>SUM(ENERO:DICIEMBRE!AC331)</f>
        <v>0</v>
      </c>
      <c r="AD331" s="29">
        <f>SUM(ENERO:DICIEMBRE!AD331)</f>
        <v>0</v>
      </c>
      <c r="AE331" s="29">
        <f>SUM(ENERO:DICIEMBRE!AE331)</f>
        <v>0</v>
      </c>
      <c r="AF331" s="29">
        <f>SUM(ENERO:DICIEMBRE!AF331)</f>
        <v>0</v>
      </c>
      <c r="AG331" s="29">
        <f>SUM(ENERO:DICIEMBRE!AG331)</f>
        <v>0</v>
      </c>
      <c r="AH331" s="29">
        <f>SUM(ENERO:DICIEMBRE!AH331)</f>
        <v>0</v>
      </c>
      <c r="AI331" s="29">
        <f>SUM(ENERO:DICIEMBRE!AI331)</f>
        <v>12</v>
      </c>
      <c r="AJ331" s="29">
        <f>SUM(ENERO:DICIEMBRE!AJ331)</f>
        <v>0</v>
      </c>
      <c r="AK331" s="29">
        <f>SUM(ENERO:DICIEMBRE!AK331)</f>
        <v>2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445" t="s">
        <v>294</v>
      </c>
      <c r="B332" s="446"/>
      <c r="C332" s="446"/>
      <c r="D332" s="446"/>
      <c r="E332" s="446"/>
      <c r="F332" s="446"/>
      <c r="G332" s="446"/>
      <c r="H332" s="446"/>
      <c r="I332" s="446"/>
      <c r="J332" s="446"/>
      <c r="K332" s="446"/>
      <c r="L332" s="446"/>
      <c r="M332" s="446"/>
      <c r="N332" s="446"/>
      <c r="O332" s="46"/>
      <c r="P332" s="46"/>
      <c r="Q332" s="46"/>
      <c r="R332" s="46"/>
    </row>
    <row r="333" spans="1:85" x14ac:dyDescent="0.25">
      <c r="A333" s="2850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2896" t="s">
        <v>297</v>
      </c>
      <c r="P333" s="2899" t="s">
        <v>298</v>
      </c>
      <c r="Q333" s="2899" t="s">
        <v>299</v>
      </c>
      <c r="R333" s="2884" t="s">
        <v>7</v>
      </c>
      <c r="S333" s="2850" t="s">
        <v>8</v>
      </c>
      <c r="T333" s="2887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2870"/>
      <c r="C334" s="2871"/>
      <c r="D334" s="2849"/>
      <c r="E334" s="2853" t="s">
        <v>178</v>
      </c>
      <c r="F334" s="2854"/>
      <c r="G334" s="2853" t="s">
        <v>179</v>
      </c>
      <c r="H334" s="2854"/>
      <c r="I334" s="2853" t="s">
        <v>180</v>
      </c>
      <c r="J334" s="2854"/>
      <c r="K334" s="2853" t="s">
        <v>12</v>
      </c>
      <c r="L334" s="2854"/>
      <c r="M334" s="2853" t="s">
        <v>13</v>
      </c>
      <c r="N334" s="2855"/>
      <c r="O334" s="2897"/>
      <c r="P334" s="2900"/>
      <c r="Q334" s="2900"/>
      <c r="R334" s="2885"/>
      <c r="S334" s="2851"/>
      <c r="T334" s="2889"/>
      <c r="U334" s="2890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2852"/>
      <c r="B335" s="448" t="s">
        <v>96</v>
      </c>
      <c r="C335" s="449" t="s">
        <v>65</v>
      </c>
      <c r="D335" s="116" t="s">
        <v>97</v>
      </c>
      <c r="E335" s="239" t="s">
        <v>65</v>
      </c>
      <c r="F335" s="118" t="s">
        <v>97</v>
      </c>
      <c r="G335" s="239" t="s">
        <v>65</v>
      </c>
      <c r="H335" s="118" t="s">
        <v>97</v>
      </c>
      <c r="I335" s="239" t="s">
        <v>65</v>
      </c>
      <c r="J335" s="118" t="s">
        <v>97</v>
      </c>
      <c r="K335" s="239" t="s">
        <v>65</v>
      </c>
      <c r="L335" s="118" t="s">
        <v>97</v>
      </c>
      <c r="M335" s="239" t="s">
        <v>65</v>
      </c>
      <c r="N335" s="450" t="s">
        <v>97</v>
      </c>
      <c r="O335" s="2898"/>
      <c r="P335" s="2901"/>
      <c r="Q335" s="2901"/>
      <c r="R335" s="2886"/>
      <c r="S335" s="2852"/>
      <c r="T335" s="451" t="s">
        <v>187</v>
      </c>
      <c r="U335" s="451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363" t="s">
        <v>77</v>
      </c>
      <c r="B336" s="363">
        <f>SUM(C336+D336)</f>
        <v>0</v>
      </c>
      <c r="C336" s="452">
        <f>SUM(E336+G336+I336+K336+M336)</f>
        <v>0</v>
      </c>
      <c r="D336" s="246">
        <f>SUM(F336+H336+J336+L336+N336)</f>
        <v>0</v>
      </c>
      <c r="E336" s="247"/>
      <c r="F336" s="248"/>
      <c r="G336" s="247"/>
      <c r="H336" s="248"/>
      <c r="I336" s="247"/>
      <c r="J336" s="317"/>
      <c r="K336" s="247"/>
      <c r="L336" s="317"/>
      <c r="M336" s="453"/>
      <c r="N336" s="251"/>
      <c r="O336" s="454"/>
      <c r="P336" s="455"/>
      <c r="Q336" s="455"/>
      <c r="R336" s="456"/>
      <c r="S336" s="248"/>
      <c r="T336" s="248"/>
      <c r="U336" s="248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443" t="s">
        <v>89</v>
      </c>
      <c r="B337" s="443">
        <f>SUM(C337+D337)</f>
        <v>0</v>
      </c>
      <c r="C337" s="457">
        <f>SUM(E337+G337+I337+K337+M337)</f>
        <v>0</v>
      </c>
      <c r="D337" s="275">
        <f>SUM(F337+H337+J337+L337+N337)</f>
        <v>0</v>
      </c>
      <c r="E337" s="210"/>
      <c r="F337" s="97"/>
      <c r="G337" s="210"/>
      <c r="H337" s="323"/>
      <c r="I337" s="210"/>
      <c r="J337" s="97"/>
      <c r="K337" s="210"/>
      <c r="L337" s="97"/>
      <c r="M337" s="322"/>
      <c r="N337" s="458"/>
      <c r="O337" s="459"/>
      <c r="P337" s="97"/>
      <c r="Q337" s="97"/>
      <c r="R337" s="459"/>
      <c r="S337" s="97"/>
      <c r="T337" s="97"/>
      <c r="U337" s="97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x14ac:dyDescent="0.25">
      <c r="A339" s="2850" t="s">
        <v>295</v>
      </c>
      <c r="B339" s="2850" t="s">
        <v>301</v>
      </c>
      <c r="C339" s="2843" t="s">
        <v>296</v>
      </c>
      <c r="D339" s="2843"/>
      <c r="E339" s="2843"/>
      <c r="F339" s="2853" t="s">
        <v>117</v>
      </c>
      <c r="G339" s="2855"/>
      <c r="H339" s="2855"/>
      <c r="I339" s="2855"/>
      <c r="J339" s="2855"/>
      <c r="K339" s="2855"/>
      <c r="L339" s="2855"/>
      <c r="M339" s="2855"/>
      <c r="N339" s="2855"/>
      <c r="O339" s="2855"/>
      <c r="P339" s="2855"/>
      <c r="Q339" s="2855"/>
      <c r="R339" s="2855"/>
      <c r="S339" s="2855"/>
      <c r="T339" s="2855"/>
      <c r="U339" s="2855"/>
      <c r="V339" s="2855"/>
      <c r="W339" s="2855"/>
      <c r="X339" s="2855"/>
      <c r="Y339" s="2855"/>
      <c r="Z339" s="2855"/>
      <c r="AA339" s="2855"/>
      <c r="AB339" s="2855"/>
      <c r="AC339" s="2855"/>
      <c r="AD339" s="2855"/>
      <c r="AE339" s="2855"/>
      <c r="AF339" s="2855"/>
      <c r="AG339" s="2858"/>
      <c r="AH339" s="2882" t="s">
        <v>7</v>
      </c>
      <c r="AI339" s="2847" t="s">
        <v>8</v>
      </c>
      <c r="AJ339" s="2853" t="s">
        <v>302</v>
      </c>
      <c r="AK339" s="2855"/>
      <c r="AL339" s="2854"/>
      <c r="AM339" s="2850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x14ac:dyDescent="0.25">
      <c r="A340" s="2851"/>
      <c r="B340" s="2851"/>
      <c r="C340" s="2843"/>
      <c r="D340" s="2843"/>
      <c r="E340" s="2843"/>
      <c r="F340" s="2853" t="s">
        <v>12</v>
      </c>
      <c r="G340" s="2854"/>
      <c r="H340" s="2853" t="s">
        <v>13</v>
      </c>
      <c r="I340" s="2854"/>
      <c r="J340" s="2853" t="s">
        <v>14</v>
      </c>
      <c r="K340" s="2854"/>
      <c r="L340" s="2853" t="s">
        <v>15</v>
      </c>
      <c r="M340" s="2854"/>
      <c r="N340" s="2853" t="s">
        <v>16</v>
      </c>
      <c r="O340" s="2854"/>
      <c r="P340" s="2853" t="s">
        <v>17</v>
      </c>
      <c r="Q340" s="2854"/>
      <c r="R340" s="2853" t="s">
        <v>18</v>
      </c>
      <c r="S340" s="2854"/>
      <c r="T340" s="2853" t="s">
        <v>19</v>
      </c>
      <c r="U340" s="2854"/>
      <c r="V340" s="2853" t="s">
        <v>48</v>
      </c>
      <c r="W340" s="2854"/>
      <c r="X340" s="2853" t="s">
        <v>49</v>
      </c>
      <c r="Y340" s="2854"/>
      <c r="Z340" s="2853" t="s">
        <v>50</v>
      </c>
      <c r="AA340" s="2854"/>
      <c r="AB340" s="2853" t="s">
        <v>126</v>
      </c>
      <c r="AC340" s="2854"/>
      <c r="AD340" s="2853" t="s">
        <v>127</v>
      </c>
      <c r="AE340" s="2854"/>
      <c r="AF340" s="2853" t="s">
        <v>128</v>
      </c>
      <c r="AG340" s="2858"/>
      <c r="AH340" s="2883"/>
      <c r="AI340" s="2848"/>
      <c r="AJ340" s="2876" t="s">
        <v>304</v>
      </c>
      <c r="AK340" s="2878" t="s">
        <v>305</v>
      </c>
      <c r="AL340" s="2880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2852"/>
      <c r="B341" s="2852"/>
      <c r="C341" s="451" t="s">
        <v>96</v>
      </c>
      <c r="D341" s="301" t="s">
        <v>65</v>
      </c>
      <c r="E341" s="118" t="s">
        <v>97</v>
      </c>
      <c r="F341" s="239" t="s">
        <v>65</v>
      </c>
      <c r="G341" s="118" t="s">
        <v>97</v>
      </c>
      <c r="H341" s="239" t="s">
        <v>65</v>
      </c>
      <c r="I341" s="118" t="s">
        <v>97</v>
      </c>
      <c r="J341" s="239" t="s">
        <v>264</v>
      </c>
      <c r="K341" s="118" t="s">
        <v>97</v>
      </c>
      <c r="L341" s="239" t="s">
        <v>264</v>
      </c>
      <c r="M341" s="118" t="s">
        <v>97</v>
      </c>
      <c r="N341" s="239" t="s">
        <v>264</v>
      </c>
      <c r="O341" s="118" t="s">
        <v>97</v>
      </c>
      <c r="P341" s="239" t="s">
        <v>264</v>
      </c>
      <c r="Q341" s="118" t="s">
        <v>97</v>
      </c>
      <c r="R341" s="239" t="s">
        <v>264</v>
      </c>
      <c r="S341" s="118" t="s">
        <v>97</v>
      </c>
      <c r="T341" s="239" t="s">
        <v>264</v>
      </c>
      <c r="U341" s="118" t="s">
        <v>97</v>
      </c>
      <c r="V341" s="239" t="s">
        <v>264</v>
      </c>
      <c r="W341" s="118" t="s">
        <v>97</v>
      </c>
      <c r="X341" s="239" t="s">
        <v>264</v>
      </c>
      <c r="Y341" s="118" t="s">
        <v>97</v>
      </c>
      <c r="Z341" s="239" t="s">
        <v>264</v>
      </c>
      <c r="AA341" s="118" t="s">
        <v>97</v>
      </c>
      <c r="AB341" s="239" t="s">
        <v>264</v>
      </c>
      <c r="AC341" s="118" t="s">
        <v>97</v>
      </c>
      <c r="AD341" s="239" t="s">
        <v>264</v>
      </c>
      <c r="AE341" s="118" t="s">
        <v>97</v>
      </c>
      <c r="AF341" s="239" t="s">
        <v>264</v>
      </c>
      <c r="AG341" s="242" t="s">
        <v>97</v>
      </c>
      <c r="AH341" s="2879"/>
      <c r="AI341" s="2849"/>
      <c r="AJ341" s="2877"/>
      <c r="AK341" s="2879"/>
      <c r="AL341" s="2881"/>
      <c r="AM341" s="2852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2859" t="s">
        <v>307</v>
      </c>
      <c r="B342" s="243" t="s">
        <v>308</v>
      </c>
      <c r="C342" s="460">
        <f>SUM(D342+E342)</f>
        <v>0</v>
      </c>
      <c r="D342" s="460">
        <f>SUM(F342+H342+J342+L342+N342+P342+R342+T342+V342+X342+Z342+AB342+AD342+AF342)</f>
        <v>0</v>
      </c>
      <c r="E342" s="460">
        <f>SUM(G342+I342+K342+M342+O342+Q342+S342+U342+W342+Y342+AA342+AC342+AE342+AG342)</f>
        <v>0</v>
      </c>
      <c r="F342" s="247"/>
      <c r="G342" s="248"/>
      <c r="H342" s="247"/>
      <c r="I342" s="248"/>
      <c r="J342" s="247"/>
      <c r="K342" s="248"/>
      <c r="L342" s="247"/>
      <c r="M342" s="248"/>
      <c r="N342" s="247"/>
      <c r="O342" s="248"/>
      <c r="P342" s="247"/>
      <c r="Q342" s="248"/>
      <c r="R342" s="247"/>
      <c r="S342" s="248"/>
      <c r="T342" s="247"/>
      <c r="U342" s="248"/>
      <c r="V342" s="247"/>
      <c r="W342" s="248"/>
      <c r="X342" s="247"/>
      <c r="Y342" s="248"/>
      <c r="Z342" s="247"/>
      <c r="AA342" s="248"/>
      <c r="AB342" s="247"/>
      <c r="AC342" s="248"/>
      <c r="AD342" s="247"/>
      <c r="AE342" s="248"/>
      <c r="AF342" s="247"/>
      <c r="AG342" s="252"/>
      <c r="AH342" s="251"/>
      <c r="AI342" s="317"/>
      <c r="AJ342" s="364"/>
      <c r="AK342" s="251"/>
      <c r="AL342" s="317"/>
      <c r="AM342" s="317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2861"/>
      <c r="B344" s="462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2859" t="s">
        <v>311</v>
      </c>
      <c r="B345" s="243" t="s">
        <v>308</v>
      </c>
      <c r="C345" s="460">
        <f t="shared" si="206"/>
        <v>0</v>
      </c>
      <c r="D345" s="460">
        <f t="shared" si="207"/>
        <v>0</v>
      </c>
      <c r="E345" s="460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2861"/>
      <c r="B347" s="462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210"/>
      <c r="G347" s="97"/>
      <c r="H347" s="210"/>
      <c r="I347" s="97"/>
      <c r="J347" s="210"/>
      <c r="K347" s="97"/>
      <c r="L347" s="210"/>
      <c r="M347" s="97"/>
      <c r="N347" s="210"/>
      <c r="O347" s="97"/>
      <c r="P347" s="210"/>
      <c r="Q347" s="97"/>
      <c r="R347" s="210"/>
      <c r="S347" s="97"/>
      <c r="T347" s="210"/>
      <c r="U347" s="97"/>
      <c r="V347" s="210"/>
      <c r="W347" s="97"/>
      <c r="X347" s="210"/>
      <c r="Y347" s="97"/>
      <c r="Z347" s="210"/>
      <c r="AA347" s="97"/>
      <c r="AB347" s="210"/>
      <c r="AC347" s="97"/>
      <c r="AD347" s="210"/>
      <c r="AE347" s="97"/>
      <c r="AF347" s="210"/>
      <c r="AG347" s="211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243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64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64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2864"/>
      <c r="B351" s="462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210"/>
      <c r="G351" s="97"/>
      <c r="H351" s="210"/>
      <c r="I351" s="97"/>
      <c r="J351" s="210"/>
      <c r="K351" s="97"/>
      <c r="L351" s="210"/>
      <c r="M351" s="97"/>
      <c r="N351" s="210"/>
      <c r="O351" s="97"/>
      <c r="P351" s="210"/>
      <c r="Q351" s="97"/>
      <c r="R351" s="210"/>
      <c r="S351" s="97"/>
      <c r="T351" s="210"/>
      <c r="U351" s="97"/>
      <c r="V351" s="210"/>
      <c r="W351" s="97"/>
      <c r="X351" s="210"/>
      <c r="Y351" s="97"/>
      <c r="Z351" s="210"/>
      <c r="AA351" s="97"/>
      <c r="AB351" s="210"/>
      <c r="AC351" s="97"/>
      <c r="AD351" s="210"/>
      <c r="AE351" s="97"/>
      <c r="AF351" s="210"/>
      <c r="AG351" s="211"/>
      <c r="AH351" s="93"/>
      <c r="AI351" s="323"/>
      <c r="AJ351" s="102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x14ac:dyDescent="0.25">
      <c r="A354" s="2865" t="s">
        <v>295</v>
      </c>
      <c r="B354" s="2865" t="s">
        <v>319</v>
      </c>
      <c r="C354" s="2868" t="s">
        <v>296</v>
      </c>
      <c r="D354" s="2869"/>
      <c r="E354" s="2847"/>
      <c r="F354" s="2872" t="s">
        <v>117</v>
      </c>
      <c r="G354" s="2873"/>
      <c r="H354" s="2873"/>
      <c r="I354" s="2873"/>
      <c r="J354" s="2873"/>
      <c r="K354" s="2873"/>
      <c r="L354" s="2873"/>
      <c r="M354" s="2873"/>
      <c r="N354" s="2873"/>
      <c r="O354" s="2873"/>
      <c r="P354" s="2873"/>
      <c r="Q354" s="2873"/>
      <c r="R354" s="2873"/>
      <c r="S354" s="2873"/>
      <c r="T354" s="2873"/>
      <c r="U354" s="2873"/>
      <c r="V354" s="2873"/>
      <c r="W354" s="2873"/>
      <c r="X354" s="2873"/>
      <c r="Y354" s="2873"/>
      <c r="Z354" s="2873"/>
      <c r="AA354" s="2873"/>
      <c r="AB354" s="2873"/>
      <c r="AC354" s="2873"/>
      <c r="AD354" s="2873"/>
      <c r="AE354" s="2873"/>
      <c r="AF354" s="2873"/>
      <c r="AG354" s="2873"/>
      <c r="AH354" s="2873"/>
      <c r="AI354" s="2873"/>
      <c r="AJ354" s="2873"/>
      <c r="AK354" s="2873"/>
      <c r="AL354" s="2873"/>
      <c r="AM354" s="2874"/>
      <c r="AN354" s="2847" t="s">
        <v>320</v>
      </c>
      <c r="AO354" s="2850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x14ac:dyDescent="0.25">
      <c r="A355" s="2866"/>
      <c r="B355" s="2866"/>
      <c r="C355" s="2870"/>
      <c r="D355" s="2871"/>
      <c r="E355" s="2849"/>
      <c r="F355" s="2853" t="s">
        <v>178</v>
      </c>
      <c r="G355" s="2854"/>
      <c r="H355" s="2853" t="s">
        <v>179</v>
      </c>
      <c r="I355" s="2854"/>
      <c r="J355" s="2853" t="s">
        <v>180</v>
      </c>
      <c r="K355" s="2854"/>
      <c r="L355" s="2853" t="s">
        <v>12</v>
      </c>
      <c r="M355" s="2854"/>
      <c r="N355" s="2853" t="s">
        <v>13</v>
      </c>
      <c r="O355" s="2854"/>
      <c r="P355" s="2855" t="s">
        <v>14</v>
      </c>
      <c r="Q355" s="2854"/>
      <c r="R355" s="2853" t="s">
        <v>15</v>
      </c>
      <c r="S355" s="2854"/>
      <c r="T355" s="2853" t="s">
        <v>16</v>
      </c>
      <c r="U355" s="2854"/>
      <c r="V355" s="2853" t="s">
        <v>17</v>
      </c>
      <c r="W355" s="2854"/>
      <c r="X355" s="2853" t="s">
        <v>18</v>
      </c>
      <c r="Y355" s="2854"/>
      <c r="Z355" s="2853" t="s">
        <v>19</v>
      </c>
      <c r="AA355" s="2854"/>
      <c r="AB355" s="2853" t="s">
        <v>48</v>
      </c>
      <c r="AC355" s="2854"/>
      <c r="AD355" s="2853" t="s">
        <v>49</v>
      </c>
      <c r="AE355" s="2854"/>
      <c r="AF355" s="2853" t="s">
        <v>50</v>
      </c>
      <c r="AG355" s="2854"/>
      <c r="AH355" s="2853" t="s">
        <v>126</v>
      </c>
      <c r="AI355" s="2854"/>
      <c r="AJ355" s="2853" t="s">
        <v>127</v>
      </c>
      <c r="AK355" s="2854"/>
      <c r="AL355" s="2853" t="s">
        <v>128</v>
      </c>
      <c r="AM355" s="2858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2867"/>
      <c r="B356" s="2867"/>
      <c r="C356" s="189" t="s">
        <v>96</v>
      </c>
      <c r="D356" s="467" t="s">
        <v>65</v>
      </c>
      <c r="E356" s="398" t="s">
        <v>97</v>
      </c>
      <c r="F356" s="239" t="s">
        <v>65</v>
      </c>
      <c r="G356" s="398" t="s">
        <v>97</v>
      </c>
      <c r="H356" s="239" t="s">
        <v>65</v>
      </c>
      <c r="I356" s="398" t="s">
        <v>97</v>
      </c>
      <c r="J356" s="239" t="s">
        <v>65</v>
      </c>
      <c r="K356" s="398" t="s">
        <v>97</v>
      </c>
      <c r="L356" s="239" t="s">
        <v>65</v>
      </c>
      <c r="M356" s="398" t="s">
        <v>97</v>
      </c>
      <c r="N356" s="239" t="s">
        <v>65</v>
      </c>
      <c r="O356" s="398" t="s">
        <v>97</v>
      </c>
      <c r="P356" s="239" t="s">
        <v>65</v>
      </c>
      <c r="Q356" s="398" t="s">
        <v>97</v>
      </c>
      <c r="R356" s="239" t="s">
        <v>65</v>
      </c>
      <c r="S356" s="398" t="s">
        <v>97</v>
      </c>
      <c r="T356" s="239" t="s">
        <v>65</v>
      </c>
      <c r="U356" s="398" t="s">
        <v>97</v>
      </c>
      <c r="V356" s="239" t="s">
        <v>65</v>
      </c>
      <c r="W356" s="398" t="s">
        <v>97</v>
      </c>
      <c r="X356" s="239" t="s">
        <v>65</v>
      </c>
      <c r="Y356" s="398" t="s">
        <v>97</v>
      </c>
      <c r="Z356" s="239" t="s">
        <v>65</v>
      </c>
      <c r="AA356" s="398" t="s">
        <v>97</v>
      </c>
      <c r="AB356" s="239" t="s">
        <v>65</v>
      </c>
      <c r="AC356" s="398" t="s">
        <v>97</v>
      </c>
      <c r="AD356" s="239" t="s">
        <v>65</v>
      </c>
      <c r="AE356" s="398" t="s">
        <v>97</v>
      </c>
      <c r="AF356" s="239" t="s">
        <v>65</v>
      </c>
      <c r="AG356" s="398" t="s">
        <v>97</v>
      </c>
      <c r="AH356" s="239" t="s">
        <v>65</v>
      </c>
      <c r="AI356" s="398" t="s">
        <v>97</v>
      </c>
      <c r="AJ356" s="239" t="s">
        <v>65</v>
      </c>
      <c r="AK356" s="398" t="s">
        <v>97</v>
      </c>
      <c r="AL356" s="239" t="s">
        <v>65</v>
      </c>
      <c r="AM356" s="468" t="s">
        <v>97</v>
      </c>
      <c r="AN356" s="2849"/>
      <c r="AO356" s="2852"/>
      <c r="BQ356"/>
      <c r="BR356"/>
      <c r="BS356"/>
      <c r="BT356"/>
      <c r="BU356"/>
      <c r="BV356"/>
      <c r="BW356"/>
      <c r="BX356"/>
      <c r="BZ356"/>
      <c r="CA356"/>
      <c r="CB356"/>
    </row>
    <row r="357" spans="1:82" x14ac:dyDescent="0.25">
      <c r="A357" s="2844" t="s">
        <v>321</v>
      </c>
      <c r="B357" s="469" t="s">
        <v>322</v>
      </c>
      <c r="C357" s="470">
        <f>SUM(D357,E357)</f>
        <v>0</v>
      </c>
      <c r="D357" s="471">
        <f t="shared" ref="D357:E360" si="213">SUM(F357,H357,J357,L357,N357,P357,R357,T357,V357,X357,Z357,AB357,AD357,AF357,AH357,AJ357,AL357)</f>
        <v>0</v>
      </c>
      <c r="E357" s="472">
        <f t="shared" si="213"/>
        <v>0</v>
      </c>
      <c r="F357" s="247"/>
      <c r="G357" s="317"/>
      <c r="H357" s="247"/>
      <c r="I357" s="317"/>
      <c r="J357" s="247"/>
      <c r="K357" s="317"/>
      <c r="L357" s="247"/>
      <c r="M357" s="317"/>
      <c r="N357" s="247"/>
      <c r="O357" s="317"/>
      <c r="P357" s="247"/>
      <c r="Q357" s="317"/>
      <c r="R357" s="247"/>
      <c r="S357" s="317"/>
      <c r="T357" s="247"/>
      <c r="U357" s="317"/>
      <c r="V357" s="247"/>
      <c r="W357" s="317"/>
      <c r="X357" s="247"/>
      <c r="Y357" s="317"/>
      <c r="Z357" s="247"/>
      <c r="AA357" s="317"/>
      <c r="AB357" s="247"/>
      <c r="AC357" s="317"/>
      <c r="AD357" s="247"/>
      <c r="AE357" s="317"/>
      <c r="AF357" s="247"/>
      <c r="AG357" s="317"/>
      <c r="AH357" s="247"/>
      <c r="AI357" s="317"/>
      <c r="AJ357" s="247"/>
      <c r="AK357" s="317"/>
      <c r="AL357" s="247"/>
      <c r="AM357" s="283"/>
      <c r="AN357" s="248"/>
      <c r="AO357" s="316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2846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2856" t="s">
        <v>76</v>
      </c>
      <c r="B360" s="2857"/>
      <c r="C360" s="262">
        <f>SUM(D360,E360)</f>
        <v>0</v>
      </c>
      <c r="D360" s="263">
        <f t="shared" si="213"/>
        <v>0</v>
      </c>
      <c r="E360" s="264">
        <f t="shared" si="213"/>
        <v>0</v>
      </c>
      <c r="F360" s="332">
        <f t="shared" ref="F360:AO360" si="219">SUM(F357:F359)</f>
        <v>0</v>
      </c>
      <c r="G360" s="51">
        <f t="shared" si="219"/>
        <v>0</v>
      </c>
      <c r="H360" s="332">
        <f t="shared" si="219"/>
        <v>0</v>
      </c>
      <c r="I360" s="51">
        <f t="shared" si="219"/>
        <v>0</v>
      </c>
      <c r="J360" s="332">
        <f t="shared" si="219"/>
        <v>0</v>
      </c>
      <c r="K360" s="481">
        <f t="shared" si="219"/>
        <v>0</v>
      </c>
      <c r="L360" s="332">
        <f t="shared" si="219"/>
        <v>0</v>
      </c>
      <c r="M360" s="481">
        <f t="shared" si="219"/>
        <v>0</v>
      </c>
      <c r="N360" s="332">
        <f t="shared" si="219"/>
        <v>0</v>
      </c>
      <c r="O360" s="481">
        <f t="shared" si="219"/>
        <v>0</v>
      </c>
      <c r="P360" s="332">
        <f t="shared" si="219"/>
        <v>0</v>
      </c>
      <c r="Q360" s="481">
        <f t="shared" si="219"/>
        <v>0</v>
      </c>
      <c r="R360" s="332">
        <f t="shared" si="219"/>
        <v>0</v>
      </c>
      <c r="S360" s="481">
        <f t="shared" si="219"/>
        <v>0</v>
      </c>
      <c r="T360" s="332">
        <f t="shared" si="219"/>
        <v>0</v>
      </c>
      <c r="U360" s="481">
        <f t="shared" si="219"/>
        <v>0</v>
      </c>
      <c r="V360" s="332">
        <f t="shared" si="219"/>
        <v>0</v>
      </c>
      <c r="W360" s="481">
        <f t="shared" si="219"/>
        <v>0</v>
      </c>
      <c r="X360" s="332">
        <f t="shared" si="219"/>
        <v>0</v>
      </c>
      <c r="Y360" s="481">
        <f t="shared" si="219"/>
        <v>0</v>
      </c>
      <c r="Z360" s="332">
        <f t="shared" si="219"/>
        <v>0</v>
      </c>
      <c r="AA360" s="481">
        <f t="shared" si="219"/>
        <v>0</v>
      </c>
      <c r="AB360" s="332">
        <f t="shared" si="219"/>
        <v>0</v>
      </c>
      <c r="AC360" s="481">
        <f t="shared" si="219"/>
        <v>0</v>
      </c>
      <c r="AD360" s="332">
        <f t="shared" si="219"/>
        <v>0</v>
      </c>
      <c r="AE360" s="481">
        <f t="shared" si="219"/>
        <v>0</v>
      </c>
      <c r="AF360" s="332">
        <f t="shared" si="219"/>
        <v>0</v>
      </c>
      <c r="AG360" s="481">
        <f t="shared" si="219"/>
        <v>0</v>
      </c>
      <c r="AH360" s="332">
        <f t="shared" si="219"/>
        <v>0</v>
      </c>
      <c r="AI360" s="481">
        <f t="shared" si="219"/>
        <v>0</v>
      </c>
      <c r="AJ360" s="332">
        <f t="shared" si="219"/>
        <v>0</v>
      </c>
      <c r="AK360" s="481">
        <f t="shared" si="219"/>
        <v>0</v>
      </c>
      <c r="AL360" s="482">
        <f t="shared" si="219"/>
        <v>0</v>
      </c>
      <c r="AM360" s="483">
        <f t="shared" si="219"/>
        <v>0</v>
      </c>
      <c r="AN360" s="51">
        <f t="shared" si="219"/>
        <v>0</v>
      </c>
      <c r="AO360" s="484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x14ac:dyDescent="0.25">
      <c r="A362" s="2843" t="s">
        <v>326</v>
      </c>
      <c r="B362" s="2843" t="s">
        <v>327</v>
      </c>
      <c r="C362" s="2843" t="s">
        <v>328</v>
      </c>
      <c r="D362" s="2843"/>
      <c r="E362" s="2843"/>
      <c r="F362" s="2843"/>
      <c r="G362" s="2843"/>
      <c r="H362" s="2843"/>
      <c r="I362" s="2843"/>
      <c r="J362" s="2843"/>
      <c r="K362" s="2875" t="s">
        <v>329</v>
      </c>
      <c r="L362" s="2875"/>
      <c r="M362" s="2875"/>
      <c r="N362" s="2875"/>
      <c r="O362" s="2875"/>
      <c r="P362" s="2843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x14ac:dyDescent="0.25">
      <c r="A363" s="2843"/>
      <c r="B363" s="2843"/>
      <c r="C363" s="2843" t="s">
        <v>331</v>
      </c>
      <c r="D363" s="2843" t="s">
        <v>332</v>
      </c>
      <c r="E363" s="2843" t="s">
        <v>333</v>
      </c>
      <c r="F363" s="2843" t="s">
        <v>334</v>
      </c>
      <c r="G363" s="2843" t="s">
        <v>335</v>
      </c>
      <c r="H363" s="2843"/>
      <c r="I363" s="2843"/>
      <c r="J363" s="2843"/>
      <c r="K363" s="2843" t="s">
        <v>336</v>
      </c>
      <c r="L363" s="2843" t="s">
        <v>337</v>
      </c>
      <c r="M363" s="2843" t="s">
        <v>338</v>
      </c>
      <c r="N363" s="2843" t="s">
        <v>339</v>
      </c>
      <c r="O363" s="2843" t="s">
        <v>340</v>
      </c>
      <c r="P363" s="2843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2843"/>
      <c r="B364" s="2843"/>
      <c r="C364" s="2843"/>
      <c r="D364" s="2843"/>
      <c r="E364" s="2843"/>
      <c r="F364" s="2843"/>
      <c r="G364" s="485" t="s">
        <v>337</v>
      </c>
      <c r="H364" s="485" t="s">
        <v>340</v>
      </c>
      <c r="I364" s="485" t="s">
        <v>341</v>
      </c>
      <c r="J364" s="485" t="s">
        <v>100</v>
      </c>
      <c r="K364" s="2843"/>
      <c r="L364" s="2843"/>
      <c r="M364" s="2843"/>
      <c r="N364" s="2843"/>
      <c r="O364" s="2843"/>
      <c r="P364" s="2843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486" t="s">
        <v>342</v>
      </c>
      <c r="B365" s="487">
        <f>SUM(D365:O365)</f>
        <v>0</v>
      </c>
      <c r="C365" s="488"/>
      <c r="D365" s="316"/>
      <c r="E365" s="316"/>
      <c r="F365" s="316"/>
      <c r="G365" s="316"/>
      <c r="H365" s="316"/>
      <c r="I365" s="316"/>
      <c r="J365" s="316"/>
      <c r="K365" s="316"/>
      <c r="L365" s="316"/>
      <c r="M365" s="316"/>
      <c r="N365" s="316"/>
      <c r="O365" s="453"/>
      <c r="P365" s="489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499" t="s">
        <v>76</v>
      </c>
      <c r="B370" s="484">
        <f>SUM(B365:B369)</f>
        <v>0</v>
      </c>
      <c r="C370" s="484">
        <f>SUM(C366:C367)</f>
        <v>0</v>
      </c>
      <c r="D370" s="484">
        <f>SUM(D365:D367)</f>
        <v>0</v>
      </c>
      <c r="E370" s="484">
        <f t="shared" ref="E370:N370" si="220">SUM(E365:E367)</f>
        <v>0</v>
      </c>
      <c r="F370" s="484">
        <f t="shared" si="220"/>
        <v>0</v>
      </c>
      <c r="G370" s="484">
        <f t="shared" si="220"/>
        <v>0</v>
      </c>
      <c r="H370" s="484">
        <f t="shared" si="220"/>
        <v>0</v>
      </c>
      <c r="I370" s="484">
        <f t="shared" si="220"/>
        <v>0</v>
      </c>
      <c r="J370" s="484">
        <f t="shared" si="220"/>
        <v>0</v>
      </c>
      <c r="K370" s="484">
        <f t="shared" si="220"/>
        <v>0</v>
      </c>
      <c r="L370" s="484">
        <f t="shared" si="220"/>
        <v>0</v>
      </c>
      <c r="M370" s="484">
        <f t="shared" si="220"/>
        <v>0</v>
      </c>
      <c r="N370" s="484">
        <f t="shared" si="220"/>
        <v>0</v>
      </c>
      <c r="O370" s="484">
        <f>SUM(O365:O367)</f>
        <v>0</v>
      </c>
      <c r="P370" s="484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4535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D36:U55 F186:AW230 D60:R79 B82 D85:E85 F106:M109 F114:AI122 F139:AR143 F127:AM134 F147:O149 F160:R162 F164:R167 F151:O154 F173:Q175 C18:F31 E336:U337 F283:AO286 F234:AX278 F292:AV309 F314:AW324 F342:AM351 F357:AO359 C365:P369 F98:AE101 F90:AE93 F177:Q180 F329:AK331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F29" sqref="F29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",[10]NOMBRE!B2," - ","( ",[10]NOMBRE!C2,[10]NOMBRE!D2,[10]NOMBRE!E2,[10]NOMBRE!F2,[10]NOMBRE!G2,"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",[10]NOMBRE!B6," - ","( ",[10]NOMBRE!C6,[10]NOMBRE!D6," )")</f>
        <v>MES: SEPTIEMBRE - ( 09 )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",[10]NOMBRE!B7)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3152" t="s">
        <v>3</v>
      </c>
      <c r="B9" s="2847"/>
      <c r="C9" s="3146" t="s">
        <v>4</v>
      </c>
      <c r="D9" s="3167" t="s">
        <v>5</v>
      </c>
      <c r="E9" s="3206"/>
      <c r="F9" s="3206"/>
      <c r="G9" s="3206"/>
      <c r="H9" s="3206"/>
      <c r="I9" s="3206"/>
      <c r="J9" s="3206"/>
      <c r="K9" s="3206"/>
      <c r="L9" s="3206"/>
      <c r="M9" s="3207"/>
      <c r="N9" s="3146" t="s">
        <v>6</v>
      </c>
      <c r="O9" s="3146" t="s">
        <v>7</v>
      </c>
      <c r="P9" s="3146" t="s">
        <v>8</v>
      </c>
      <c r="Q9" s="3146" t="s">
        <v>9</v>
      </c>
      <c r="R9" s="3146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3277"/>
      <c r="B10" s="2848"/>
      <c r="C10" s="3637"/>
      <c r="D10" s="567" t="s">
        <v>11</v>
      </c>
      <c r="E10" s="579" t="s">
        <v>12</v>
      </c>
      <c r="F10" s="579" t="s">
        <v>13</v>
      </c>
      <c r="G10" s="579" t="s">
        <v>14</v>
      </c>
      <c r="H10" s="579" t="s">
        <v>15</v>
      </c>
      <c r="I10" s="579" t="s">
        <v>16</v>
      </c>
      <c r="J10" s="579" t="s">
        <v>17</v>
      </c>
      <c r="K10" s="579" t="s">
        <v>18</v>
      </c>
      <c r="L10" s="579" t="s">
        <v>19</v>
      </c>
      <c r="M10" s="580" t="s">
        <v>20</v>
      </c>
      <c r="N10" s="3637"/>
      <c r="O10" s="3637"/>
      <c r="P10" s="3637"/>
      <c r="Q10" s="3637"/>
      <c r="R10" s="3637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3847" t="s">
        <v>21</v>
      </c>
      <c r="B11" s="3847"/>
      <c r="C11" s="2211">
        <f>SUM(D11:M11)</f>
        <v>0</v>
      </c>
      <c r="D11" s="2212"/>
      <c r="E11" s="2213"/>
      <c r="F11" s="2213"/>
      <c r="G11" s="2213"/>
      <c r="H11" s="2213"/>
      <c r="I11" s="2213"/>
      <c r="J11" s="2213"/>
      <c r="K11" s="2213"/>
      <c r="L11" s="2214"/>
      <c r="M11" s="2215"/>
      <c r="N11" s="2216"/>
      <c r="O11" s="2216"/>
      <c r="P11" s="2216"/>
      <c r="Q11" s="2216"/>
      <c r="R11" s="2216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3152" t="s">
        <v>26</v>
      </c>
      <c r="B16" s="2847"/>
      <c r="C16" s="3208" t="s">
        <v>27</v>
      </c>
      <c r="D16" s="3209" t="s">
        <v>28</v>
      </c>
      <c r="E16" s="2882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3277"/>
      <c r="B17" s="2848"/>
      <c r="C17" s="3643"/>
      <c r="D17" s="3069"/>
      <c r="E17" s="3725"/>
      <c r="F17" s="3636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3210" t="s">
        <v>29</v>
      </c>
      <c r="B18" s="3211"/>
      <c r="C18" s="576">
        <v>84</v>
      </c>
      <c r="D18" s="577">
        <v>0</v>
      </c>
      <c r="E18" s="532">
        <v>0</v>
      </c>
      <c r="F18" s="578">
        <v>3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3822" t="s">
        <v>30</v>
      </c>
      <c r="B19" s="3823"/>
      <c r="C19" s="32">
        <v>0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1</v>
      </c>
      <c r="D20" s="19">
        <v>0</v>
      </c>
      <c r="E20" s="36">
        <v>0</v>
      </c>
      <c r="F20" s="37">
        <v>0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7</v>
      </c>
      <c r="D21" s="19">
        <v>0</v>
      </c>
      <c r="E21" s="36">
        <v>0</v>
      </c>
      <c r="F21" s="37">
        <v>0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4</v>
      </c>
      <c r="D22" s="19">
        <v>0</v>
      </c>
      <c r="E22" s="36">
        <v>0</v>
      </c>
      <c r="F22" s="37">
        <v>1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0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0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0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20</v>
      </c>
      <c r="D26" s="19">
        <v>0</v>
      </c>
      <c r="E26" s="36">
        <v>0</v>
      </c>
      <c r="F26" s="37">
        <v>1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1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4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10</v>
      </c>
      <c r="D29" s="39">
        <v>0</v>
      </c>
      <c r="E29" s="40">
        <v>0</v>
      </c>
      <c r="F29" s="41">
        <v>0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4</v>
      </c>
      <c r="D30" s="39">
        <v>0</v>
      </c>
      <c r="E30" s="40">
        <v>0</v>
      </c>
      <c r="F30" s="41">
        <v>0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33</v>
      </c>
      <c r="D31" s="25">
        <v>0</v>
      </c>
      <c r="E31" s="42">
        <v>0</v>
      </c>
      <c r="F31" s="43">
        <v>1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827"/>
      <c r="C32" s="828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ht="15" customHeight="1" x14ac:dyDescent="0.25">
      <c r="A33" s="3152" t="s">
        <v>44</v>
      </c>
      <c r="B33" s="2847"/>
      <c r="C33" s="3146" t="s">
        <v>4</v>
      </c>
      <c r="D33" s="3167" t="s">
        <v>5</v>
      </c>
      <c r="E33" s="3206"/>
      <c r="F33" s="3206"/>
      <c r="G33" s="3206"/>
      <c r="H33" s="3206"/>
      <c r="I33" s="3206"/>
      <c r="J33" s="3206"/>
      <c r="K33" s="3206"/>
      <c r="L33" s="3206"/>
      <c r="M33" s="3206"/>
      <c r="N33" s="3206"/>
      <c r="O33" s="3206"/>
      <c r="P33" s="3207"/>
      <c r="Q33" s="3148" t="s">
        <v>45</v>
      </c>
      <c r="R33" s="3146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3277"/>
      <c r="B34" s="2848"/>
      <c r="C34" s="3637"/>
      <c r="D34" s="567" t="s">
        <v>11</v>
      </c>
      <c r="E34" s="2217" t="s">
        <v>12</v>
      </c>
      <c r="F34" s="2217" t="s">
        <v>13</v>
      </c>
      <c r="G34" s="2217" t="s">
        <v>14</v>
      </c>
      <c r="H34" s="2217" t="s">
        <v>15</v>
      </c>
      <c r="I34" s="2217" t="s">
        <v>16</v>
      </c>
      <c r="J34" s="2217" t="s">
        <v>17</v>
      </c>
      <c r="K34" s="2217" t="s">
        <v>18</v>
      </c>
      <c r="L34" s="2217" t="s">
        <v>19</v>
      </c>
      <c r="M34" s="2217" t="s">
        <v>48</v>
      </c>
      <c r="N34" s="531" t="s">
        <v>49</v>
      </c>
      <c r="O34" s="2217" t="s">
        <v>50</v>
      </c>
      <c r="P34" s="2218" t="s">
        <v>51</v>
      </c>
      <c r="Q34" s="2986"/>
      <c r="R34" s="3637"/>
      <c r="S34" s="3636"/>
      <c r="T34" s="3636"/>
      <c r="U34" s="3636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3201" t="s">
        <v>52</v>
      </c>
      <c r="B35" s="3201"/>
      <c r="C35" s="2068">
        <f>SUM(D35:P35)</f>
        <v>0</v>
      </c>
      <c r="D35" s="2068">
        <f>SUM(D36:D48)</f>
        <v>0</v>
      </c>
      <c r="E35" s="2068">
        <f>SUM(E36:E48)</f>
        <v>0</v>
      </c>
      <c r="F35" s="2068">
        <f t="shared" ref="F35:L35" si="18">SUM(F36:F48)</f>
        <v>0</v>
      </c>
      <c r="G35" s="2068">
        <f t="shared" si="18"/>
        <v>0</v>
      </c>
      <c r="H35" s="2068">
        <f t="shared" si="18"/>
        <v>0</v>
      </c>
      <c r="I35" s="2068">
        <f t="shared" si="18"/>
        <v>0</v>
      </c>
      <c r="J35" s="2068">
        <f t="shared" si="18"/>
        <v>0</v>
      </c>
      <c r="K35" s="2068">
        <f t="shared" si="18"/>
        <v>0</v>
      </c>
      <c r="L35" s="2068">
        <f t="shared" si="18"/>
        <v>0</v>
      </c>
      <c r="M35" s="2068">
        <f>SUM(M36:M48)</f>
        <v>0</v>
      </c>
      <c r="N35" s="2068">
        <f>SUM(N51:N55)</f>
        <v>0</v>
      </c>
      <c r="O35" s="2068">
        <f t="shared" ref="O35:P35" si="19">SUM(O51:O55)</f>
        <v>0</v>
      </c>
      <c r="P35" s="581">
        <f t="shared" si="19"/>
        <v>0</v>
      </c>
      <c r="Q35" s="2070">
        <f>SUM(Q36:Q48)</f>
        <v>0</v>
      </c>
      <c r="R35" s="2070">
        <f>SUM(R36:R48)</f>
        <v>0</v>
      </c>
      <c r="S35" s="2070">
        <f t="shared" ref="S35:U35" si="20">SUM(S36:S48)</f>
        <v>0</v>
      </c>
      <c r="T35" s="2070">
        <f t="shared" si="20"/>
        <v>0</v>
      </c>
      <c r="U35" s="2070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3845" t="s">
        <v>53</v>
      </c>
      <c r="B36" s="3846"/>
      <c r="C36" s="2219">
        <f>SUM(D36:M36)</f>
        <v>0</v>
      </c>
      <c r="D36" s="2212"/>
      <c r="E36" s="2213"/>
      <c r="F36" s="2213"/>
      <c r="G36" s="2213"/>
      <c r="H36" s="2213"/>
      <c r="I36" s="2213"/>
      <c r="J36" s="2213"/>
      <c r="K36" s="2213"/>
      <c r="L36" s="2213"/>
      <c r="M36" s="2213"/>
      <c r="N36" s="2220"/>
      <c r="O36" s="2221"/>
      <c r="P36" s="2222"/>
      <c r="Q36" s="2223"/>
      <c r="R36" s="2223"/>
      <c r="S36" s="2223"/>
      <c r="T36" s="2223"/>
      <c r="U36" s="2223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3162" t="s">
        <v>55</v>
      </c>
      <c r="B38" s="2224" t="s">
        <v>56</v>
      </c>
      <c r="C38" s="2219">
        <f t="shared" si="24"/>
        <v>0</v>
      </c>
      <c r="D38" s="2212"/>
      <c r="E38" s="2213"/>
      <c r="F38" s="2213"/>
      <c r="G38" s="2213"/>
      <c r="H38" s="2213"/>
      <c r="I38" s="2213"/>
      <c r="J38" s="2213"/>
      <c r="K38" s="2213"/>
      <c r="L38" s="2213"/>
      <c r="M38" s="2213"/>
      <c r="N38" s="2220"/>
      <c r="O38" s="2221"/>
      <c r="P38" s="2222"/>
      <c r="Q38" s="2223"/>
      <c r="R38" s="2223"/>
      <c r="S38" s="2223"/>
      <c r="T38" s="2223"/>
      <c r="U38" s="2223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3162"/>
      <c r="B39" s="63" t="s">
        <v>57</v>
      </c>
      <c r="C39" s="2053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3162"/>
      <c r="B40" s="63" t="s">
        <v>58</v>
      </c>
      <c r="C40" s="2053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3162"/>
      <c r="B41" s="63" t="s">
        <v>59</v>
      </c>
      <c r="C41" s="2053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3162"/>
      <c r="B42" s="63" t="s">
        <v>60</v>
      </c>
      <c r="C42" s="2053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3162"/>
      <c r="B43" s="68" t="s">
        <v>61</v>
      </c>
      <c r="C43" s="838">
        <f t="shared" si="24"/>
        <v>0</v>
      </c>
      <c r="D43" s="750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3162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3134" t="s">
        <v>63</v>
      </c>
      <c r="B45" s="2224" t="s">
        <v>64</v>
      </c>
      <c r="C45" s="2219">
        <f t="shared" si="24"/>
        <v>0</v>
      </c>
      <c r="D45" s="2212"/>
      <c r="E45" s="2213"/>
      <c r="F45" s="2213"/>
      <c r="G45" s="2213"/>
      <c r="H45" s="2213"/>
      <c r="I45" s="2213"/>
      <c r="J45" s="2213"/>
      <c r="K45" s="2213"/>
      <c r="L45" s="2213"/>
      <c r="M45" s="2213"/>
      <c r="N45" s="2220"/>
      <c r="O45" s="2221"/>
      <c r="P45" s="2222"/>
      <c r="Q45" s="2223"/>
      <c r="R45" s="2223"/>
      <c r="S45" s="2223"/>
      <c r="T45" s="2223"/>
      <c r="U45" s="2223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3638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3134" t="s">
        <v>66</v>
      </c>
      <c r="B47" s="2224" t="s">
        <v>64</v>
      </c>
      <c r="C47" s="2219">
        <f>SUM(D47:M47)</f>
        <v>0</v>
      </c>
      <c r="D47" s="2212"/>
      <c r="E47" s="2213"/>
      <c r="F47" s="2213"/>
      <c r="G47" s="2213"/>
      <c r="H47" s="2213"/>
      <c r="I47" s="2213"/>
      <c r="J47" s="2213"/>
      <c r="K47" s="2213"/>
      <c r="L47" s="2213"/>
      <c r="M47" s="2213"/>
      <c r="N47" s="2220"/>
      <c r="O47" s="2221"/>
      <c r="P47" s="2222"/>
      <c r="Q47" s="2223"/>
      <c r="R47" s="2223"/>
      <c r="S47" s="2223"/>
      <c r="T47" s="2223"/>
      <c r="U47" s="2223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3762" t="s">
        <v>68</v>
      </c>
      <c r="B50" s="3763"/>
      <c r="C50" s="2036">
        <f t="shared" si="24"/>
        <v>0</v>
      </c>
      <c r="D50" s="1915"/>
      <c r="E50" s="93"/>
      <c r="F50" s="93"/>
      <c r="G50" s="93"/>
      <c r="H50" s="93"/>
      <c r="I50" s="93"/>
      <c r="J50" s="93"/>
      <c r="K50" s="93"/>
      <c r="L50" s="93"/>
      <c r="M50" s="93"/>
      <c r="N50" s="2090"/>
      <c r="O50" s="95"/>
      <c r="P50" s="96"/>
      <c r="Q50" s="2015"/>
      <c r="R50" s="2015"/>
      <c r="S50" s="2015"/>
      <c r="T50" s="2015"/>
      <c r="U50" s="2015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3198" t="s">
        <v>69</v>
      </c>
      <c r="B51" s="2225" t="s">
        <v>64</v>
      </c>
      <c r="C51" s="2219">
        <f>SUM(D51:P51)</f>
        <v>0</v>
      </c>
      <c r="D51" s="2212"/>
      <c r="E51" s="2213"/>
      <c r="F51" s="2213"/>
      <c r="G51" s="2213"/>
      <c r="H51" s="2213"/>
      <c r="I51" s="2213"/>
      <c r="J51" s="2213"/>
      <c r="K51" s="2213"/>
      <c r="L51" s="2213"/>
      <c r="M51" s="2213"/>
      <c r="N51" s="2226"/>
      <c r="O51" s="2213"/>
      <c r="P51" s="2215"/>
      <c r="Q51" s="2223"/>
      <c r="R51" s="2223"/>
      <c r="S51" s="2223"/>
      <c r="T51" s="2223"/>
      <c r="U51" s="2223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3660"/>
      <c r="B52" s="101" t="s">
        <v>65</v>
      </c>
      <c r="C52" s="2036">
        <f>SUM(D52:P52)</f>
        <v>0</v>
      </c>
      <c r="D52" s="1915"/>
      <c r="E52" s="93"/>
      <c r="F52" s="93"/>
      <c r="G52" s="93"/>
      <c r="H52" s="93"/>
      <c r="I52" s="93"/>
      <c r="J52" s="93"/>
      <c r="K52" s="93"/>
      <c r="L52" s="93"/>
      <c r="M52" s="93"/>
      <c r="N52" s="2014"/>
      <c r="O52" s="93"/>
      <c r="P52" s="103"/>
      <c r="Q52" s="2015"/>
      <c r="R52" s="2015"/>
      <c r="S52" s="2015"/>
      <c r="T52" s="2015"/>
      <c r="U52" s="2015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3134" t="s">
        <v>70</v>
      </c>
      <c r="B53" s="2227" t="s">
        <v>64</v>
      </c>
      <c r="C53" s="2219">
        <f>SUM(D53:P53)</f>
        <v>0</v>
      </c>
      <c r="D53" s="2212"/>
      <c r="E53" s="2213"/>
      <c r="F53" s="2213"/>
      <c r="G53" s="2213"/>
      <c r="H53" s="2213"/>
      <c r="I53" s="2213"/>
      <c r="J53" s="2213"/>
      <c r="K53" s="2213"/>
      <c r="L53" s="2213"/>
      <c r="M53" s="2213"/>
      <c r="N53" s="2226"/>
      <c r="O53" s="2213"/>
      <c r="P53" s="2215"/>
      <c r="Q53" s="2223"/>
      <c r="R53" s="2223"/>
      <c r="S53" s="2223"/>
      <c r="T53" s="2223"/>
      <c r="U53" s="2223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3638"/>
      <c r="B54" s="2091" t="s">
        <v>65</v>
      </c>
      <c r="C54" s="2036">
        <f>SUM(D54:P54)</f>
        <v>0</v>
      </c>
      <c r="D54" s="1915"/>
      <c r="E54" s="93"/>
      <c r="F54" s="93"/>
      <c r="G54" s="93"/>
      <c r="H54" s="93"/>
      <c r="I54" s="93"/>
      <c r="J54" s="93"/>
      <c r="K54" s="93"/>
      <c r="L54" s="93"/>
      <c r="M54" s="93"/>
      <c r="N54" s="2014"/>
      <c r="O54" s="93"/>
      <c r="P54" s="103"/>
      <c r="Q54" s="2015"/>
      <c r="R54" s="2015"/>
      <c r="S54" s="2015"/>
      <c r="T54" s="2015"/>
      <c r="U54" s="2015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3204" t="s">
        <v>71</v>
      </c>
      <c r="B55" s="3205"/>
      <c r="C55" s="2036">
        <f>SUM(D55:P55)</f>
        <v>0</v>
      </c>
      <c r="D55" s="1915"/>
      <c r="E55" s="93"/>
      <c r="F55" s="93"/>
      <c r="G55" s="93"/>
      <c r="H55" s="93"/>
      <c r="I55" s="93"/>
      <c r="J55" s="93"/>
      <c r="K55" s="93"/>
      <c r="L55" s="93"/>
      <c r="M55" s="93"/>
      <c r="N55" s="2014"/>
      <c r="O55" s="93"/>
      <c r="P55" s="103"/>
      <c r="Q55" s="2015"/>
      <c r="R55" s="2015"/>
      <c r="S55" s="2015"/>
      <c r="T55" s="2015"/>
      <c r="U55" s="2015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827"/>
      <c r="C56" s="828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ht="15" customHeight="1" x14ac:dyDescent="0.25">
      <c r="A57" s="3152" t="s">
        <v>44</v>
      </c>
      <c r="B57" s="2847"/>
      <c r="C57" s="3146" t="s">
        <v>4</v>
      </c>
      <c r="D57" s="3167" t="s">
        <v>5</v>
      </c>
      <c r="E57" s="3206"/>
      <c r="F57" s="3206"/>
      <c r="G57" s="3206"/>
      <c r="H57" s="3206"/>
      <c r="I57" s="3206"/>
      <c r="J57" s="3206"/>
      <c r="K57" s="3206"/>
      <c r="L57" s="3206"/>
      <c r="M57" s="3206"/>
      <c r="N57" s="3206"/>
      <c r="O57" s="3206"/>
      <c r="P57" s="3207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3277"/>
      <c r="B58" s="2848"/>
      <c r="C58" s="3637"/>
      <c r="D58" s="567" t="s">
        <v>11</v>
      </c>
      <c r="E58" s="2217" t="s">
        <v>12</v>
      </c>
      <c r="F58" s="2217" t="s">
        <v>13</v>
      </c>
      <c r="G58" s="2217" t="s">
        <v>14</v>
      </c>
      <c r="H58" s="2217" t="s">
        <v>15</v>
      </c>
      <c r="I58" s="2217" t="s">
        <v>16</v>
      </c>
      <c r="J58" s="2217" t="s">
        <v>17</v>
      </c>
      <c r="K58" s="2217" t="s">
        <v>18</v>
      </c>
      <c r="L58" s="2217" t="s">
        <v>19</v>
      </c>
      <c r="M58" s="2217" t="s">
        <v>48</v>
      </c>
      <c r="N58" s="531" t="s">
        <v>49</v>
      </c>
      <c r="O58" s="2217" t="s">
        <v>50</v>
      </c>
      <c r="P58" s="2218" t="s">
        <v>51</v>
      </c>
      <c r="Q58" s="3636"/>
      <c r="R58" s="3636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3201" t="s">
        <v>52</v>
      </c>
      <c r="B59" s="3201"/>
      <c r="C59" s="2068">
        <f>SUM(D59:P59)</f>
        <v>0</v>
      </c>
      <c r="D59" s="2068">
        <f>SUM(D60:D72)</f>
        <v>0</v>
      </c>
      <c r="E59" s="2068">
        <f t="shared" ref="E59:M59" si="33">SUM(E60:E72)</f>
        <v>0</v>
      </c>
      <c r="F59" s="2068">
        <f>SUM(F60:F72)</f>
        <v>0</v>
      </c>
      <c r="G59" s="2068">
        <f t="shared" si="33"/>
        <v>0</v>
      </c>
      <c r="H59" s="2068">
        <f t="shared" si="33"/>
        <v>0</v>
      </c>
      <c r="I59" s="2068">
        <f t="shared" si="33"/>
        <v>0</v>
      </c>
      <c r="J59" s="2068">
        <f t="shared" si="33"/>
        <v>0</v>
      </c>
      <c r="K59" s="2068">
        <f t="shared" si="33"/>
        <v>0</v>
      </c>
      <c r="L59" s="2068">
        <f t="shared" si="33"/>
        <v>0</v>
      </c>
      <c r="M59" s="2068">
        <f t="shared" si="33"/>
        <v>0</v>
      </c>
      <c r="N59" s="2068">
        <f>SUM(N75:N79)</f>
        <v>0</v>
      </c>
      <c r="O59" s="2068">
        <f t="shared" ref="O59:P59" si="34">SUM(O75:O79)</f>
        <v>0</v>
      </c>
      <c r="P59" s="581">
        <f t="shared" si="34"/>
        <v>0</v>
      </c>
      <c r="Q59" s="2070">
        <f>SUM(Q60:Q72)</f>
        <v>0</v>
      </c>
      <c r="R59" s="2070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3845" t="s">
        <v>53</v>
      </c>
      <c r="B60" s="3846"/>
      <c r="C60" s="2219">
        <f>SUM(D60:M60)</f>
        <v>0</v>
      </c>
      <c r="D60" s="2212"/>
      <c r="E60" s="2213"/>
      <c r="F60" s="2213"/>
      <c r="G60" s="2213"/>
      <c r="H60" s="2213"/>
      <c r="I60" s="2213"/>
      <c r="J60" s="2213"/>
      <c r="K60" s="2213"/>
      <c r="L60" s="2213"/>
      <c r="M60" s="2213"/>
      <c r="N60" s="2220"/>
      <c r="O60" s="2221"/>
      <c r="P60" s="2222"/>
      <c r="Q60" s="2223"/>
      <c r="R60" s="2223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3162" t="s">
        <v>55</v>
      </c>
      <c r="B62" s="2224" t="s">
        <v>56</v>
      </c>
      <c r="C62" s="2219">
        <f t="shared" ref="C62:C74" si="40">SUM(D62:M62)</f>
        <v>0</v>
      </c>
      <c r="D62" s="2212"/>
      <c r="E62" s="2213"/>
      <c r="F62" s="2213"/>
      <c r="G62" s="2213"/>
      <c r="H62" s="2213"/>
      <c r="I62" s="2213"/>
      <c r="J62" s="2213"/>
      <c r="K62" s="2213"/>
      <c r="L62" s="2213"/>
      <c r="M62" s="2213"/>
      <c r="N62" s="2220"/>
      <c r="O62" s="2221"/>
      <c r="P62" s="2222"/>
      <c r="Q62" s="2223"/>
      <c r="R62" s="2223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3162"/>
      <c r="B63" s="63" t="s">
        <v>57</v>
      </c>
      <c r="C63" s="2053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3162"/>
      <c r="B64" s="63" t="s">
        <v>58</v>
      </c>
      <c r="C64" s="2053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3162"/>
      <c r="B65" s="63" t="s">
        <v>59</v>
      </c>
      <c r="C65" s="2053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3162"/>
      <c r="B66" s="63" t="s">
        <v>60</v>
      </c>
      <c r="C66" s="2053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3162"/>
      <c r="B67" s="68" t="s">
        <v>61</v>
      </c>
      <c r="C67" s="838">
        <f t="shared" si="40"/>
        <v>0</v>
      </c>
      <c r="D67" s="750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3162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134" t="s">
        <v>63</v>
      </c>
      <c r="B69" s="2224" t="s">
        <v>64</v>
      </c>
      <c r="C69" s="2219">
        <f t="shared" si="40"/>
        <v>0</v>
      </c>
      <c r="D69" s="2212"/>
      <c r="E69" s="2213"/>
      <c r="F69" s="2213"/>
      <c r="G69" s="2213"/>
      <c r="H69" s="2213"/>
      <c r="I69" s="2213"/>
      <c r="J69" s="2213"/>
      <c r="K69" s="2213"/>
      <c r="L69" s="2213"/>
      <c r="M69" s="2213"/>
      <c r="N69" s="2220"/>
      <c r="O69" s="2221"/>
      <c r="P69" s="2222"/>
      <c r="Q69" s="2223"/>
      <c r="R69" s="2223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3638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134" t="s">
        <v>66</v>
      </c>
      <c r="B71" s="2224" t="s">
        <v>64</v>
      </c>
      <c r="C71" s="2219">
        <f t="shared" si="40"/>
        <v>0</v>
      </c>
      <c r="D71" s="2213"/>
      <c r="E71" s="2213"/>
      <c r="F71" s="2213"/>
      <c r="G71" s="2213"/>
      <c r="H71" s="2213"/>
      <c r="I71" s="2213"/>
      <c r="J71" s="2213"/>
      <c r="K71" s="2213"/>
      <c r="L71" s="2213"/>
      <c r="M71" s="2213"/>
      <c r="N71" s="2220"/>
      <c r="O71" s="2221"/>
      <c r="P71" s="2222"/>
      <c r="Q71" s="2223"/>
      <c r="R71" s="2223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762" t="s">
        <v>68</v>
      </c>
      <c r="B74" s="3763"/>
      <c r="C74" s="2036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2090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3198" t="s">
        <v>69</v>
      </c>
      <c r="B75" s="2225" t="s">
        <v>64</v>
      </c>
      <c r="C75" s="2219">
        <f>SUM(D75:P75)</f>
        <v>0</v>
      </c>
      <c r="D75" s="2212"/>
      <c r="E75" s="2213"/>
      <c r="F75" s="2213"/>
      <c r="G75" s="2213"/>
      <c r="H75" s="2213"/>
      <c r="I75" s="2213"/>
      <c r="J75" s="2213"/>
      <c r="K75" s="2213"/>
      <c r="L75" s="2213"/>
      <c r="M75" s="2213"/>
      <c r="N75" s="2226"/>
      <c r="O75" s="2213"/>
      <c r="P75" s="2215"/>
      <c r="Q75" s="2223"/>
      <c r="R75" s="2223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3660"/>
      <c r="B76" s="101" t="s">
        <v>65</v>
      </c>
      <c r="C76" s="2036">
        <f>SUM(D76:P76)</f>
        <v>0</v>
      </c>
      <c r="D76" s="1915"/>
      <c r="E76" s="93"/>
      <c r="F76" s="93"/>
      <c r="G76" s="93"/>
      <c r="H76" s="93"/>
      <c r="I76" s="93"/>
      <c r="J76" s="93"/>
      <c r="K76" s="93"/>
      <c r="L76" s="93"/>
      <c r="M76" s="93"/>
      <c r="N76" s="2014"/>
      <c r="O76" s="93"/>
      <c r="P76" s="103"/>
      <c r="Q76" s="2015"/>
      <c r="R76" s="2015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134" t="s">
        <v>70</v>
      </c>
      <c r="B77" s="2227" t="s">
        <v>64</v>
      </c>
      <c r="C77" s="2219">
        <f>SUM(D77:P77)</f>
        <v>0</v>
      </c>
      <c r="D77" s="2213"/>
      <c r="E77" s="2213"/>
      <c r="F77" s="2213"/>
      <c r="G77" s="2213"/>
      <c r="H77" s="2213"/>
      <c r="I77" s="2213"/>
      <c r="J77" s="2213"/>
      <c r="K77" s="2213"/>
      <c r="L77" s="2213"/>
      <c r="M77" s="2213"/>
      <c r="N77" s="2226"/>
      <c r="O77" s="2213"/>
      <c r="P77" s="2215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3638"/>
      <c r="B78" s="2091" t="s">
        <v>65</v>
      </c>
      <c r="C78" s="2036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2014"/>
      <c r="O78" s="93"/>
      <c r="P78" s="103"/>
      <c r="Q78" s="2015"/>
      <c r="R78" s="2015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3199" t="s">
        <v>71</v>
      </c>
      <c r="B79" s="3200"/>
      <c r="C79" s="2036">
        <f>SUM(D79:P79)</f>
        <v>0</v>
      </c>
      <c r="D79" s="1915"/>
      <c r="E79" s="93"/>
      <c r="F79" s="93"/>
      <c r="G79" s="93"/>
      <c r="H79" s="93"/>
      <c r="I79" s="93"/>
      <c r="J79" s="93"/>
      <c r="K79" s="93"/>
      <c r="L79" s="93"/>
      <c r="M79" s="93"/>
      <c r="N79" s="2014"/>
      <c r="O79" s="93"/>
      <c r="P79" s="103"/>
      <c r="Q79" s="2015"/>
      <c r="R79" s="2015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2074" t="s">
        <v>75</v>
      </c>
      <c r="B81" s="2074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2069" t="s">
        <v>77</v>
      </c>
      <c r="B82" s="530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2228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152" t="s">
        <v>79</v>
      </c>
      <c r="B84" s="2847"/>
      <c r="C84" s="2074" t="s">
        <v>76</v>
      </c>
      <c r="D84" s="567" t="s">
        <v>80</v>
      </c>
      <c r="E84" s="594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3161" t="s">
        <v>82</v>
      </c>
      <c r="B85" s="3151"/>
      <c r="C85" s="2068">
        <f>SUM(D85:E85)</f>
        <v>0</v>
      </c>
      <c r="D85" s="576"/>
      <c r="E85" s="578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3152" t="s">
        <v>84</v>
      </c>
      <c r="B87" s="2847"/>
      <c r="C87" s="3152" t="s">
        <v>85</v>
      </c>
      <c r="D87" s="2869"/>
      <c r="E87" s="2847"/>
      <c r="F87" s="3179" t="s">
        <v>86</v>
      </c>
      <c r="G87" s="3179"/>
      <c r="H87" s="3179"/>
      <c r="I87" s="3179"/>
      <c r="J87" s="3179"/>
      <c r="K87" s="3179"/>
      <c r="L87" s="3187" t="s">
        <v>87</v>
      </c>
      <c r="M87" s="3187"/>
      <c r="N87" s="3187"/>
      <c r="O87" s="3187"/>
      <c r="P87" s="3187"/>
      <c r="Q87" s="3178"/>
      <c r="R87" s="3175" t="s">
        <v>88</v>
      </c>
      <c r="S87" s="3175"/>
      <c r="T87" s="3175"/>
      <c r="U87" s="3175"/>
      <c r="V87" s="3175"/>
      <c r="W87" s="3176"/>
      <c r="X87" s="3190" t="s">
        <v>89</v>
      </c>
      <c r="Y87" s="3190"/>
      <c r="Z87" s="3190"/>
      <c r="AA87" s="3191"/>
      <c r="AB87" s="3192" t="s">
        <v>90</v>
      </c>
      <c r="AC87" s="3193"/>
      <c r="AD87" s="3183" t="s">
        <v>7</v>
      </c>
      <c r="AE87" s="3185" t="s">
        <v>8</v>
      </c>
    </row>
    <row r="88" spans="1:83" s="47" customFormat="1" ht="12" customHeight="1" x14ac:dyDescent="0.2">
      <c r="A88" s="2910"/>
      <c r="B88" s="2848"/>
      <c r="C88" s="3641"/>
      <c r="D88" s="3651"/>
      <c r="E88" s="3636"/>
      <c r="F88" s="3165" t="s">
        <v>91</v>
      </c>
      <c r="G88" s="3141"/>
      <c r="H88" s="3165" t="s">
        <v>92</v>
      </c>
      <c r="I88" s="3141"/>
      <c r="J88" s="3165" t="s">
        <v>93</v>
      </c>
      <c r="K88" s="3141"/>
      <c r="L88" s="3165" t="s">
        <v>91</v>
      </c>
      <c r="M88" s="3141"/>
      <c r="N88" s="3165" t="s">
        <v>92</v>
      </c>
      <c r="O88" s="3141"/>
      <c r="P88" s="3165" t="s">
        <v>94</v>
      </c>
      <c r="Q88" s="3141"/>
      <c r="R88" s="3165" t="s">
        <v>91</v>
      </c>
      <c r="S88" s="3141"/>
      <c r="T88" s="3165" t="s">
        <v>92</v>
      </c>
      <c r="U88" s="3141"/>
      <c r="V88" s="3165" t="s">
        <v>94</v>
      </c>
      <c r="W88" s="3166"/>
      <c r="X88" s="3188" t="s">
        <v>95</v>
      </c>
      <c r="Y88" s="3188"/>
      <c r="Z88" s="3188"/>
      <c r="AA88" s="3189"/>
      <c r="AB88" s="3760"/>
      <c r="AC88" s="3761"/>
      <c r="AD88" s="3024"/>
      <c r="AE88" s="3027"/>
    </row>
    <row r="89" spans="1:83" s="47" customFormat="1" ht="31.5" x14ac:dyDescent="0.2">
      <c r="A89" s="3641"/>
      <c r="B89" s="3636"/>
      <c r="C89" s="567" t="s">
        <v>96</v>
      </c>
      <c r="D89" s="2229" t="s">
        <v>65</v>
      </c>
      <c r="E89" s="2080" t="s">
        <v>97</v>
      </c>
      <c r="F89" s="2066" t="s">
        <v>65</v>
      </c>
      <c r="G89" s="2072" t="s">
        <v>97</v>
      </c>
      <c r="H89" s="2066" t="s">
        <v>65</v>
      </c>
      <c r="I89" s="2072" t="s">
        <v>97</v>
      </c>
      <c r="J89" s="2066" t="s">
        <v>65</v>
      </c>
      <c r="K89" s="2072" t="s">
        <v>97</v>
      </c>
      <c r="L89" s="2066" t="s">
        <v>65</v>
      </c>
      <c r="M89" s="2072" t="s">
        <v>97</v>
      </c>
      <c r="N89" s="2066" t="s">
        <v>65</v>
      </c>
      <c r="O89" s="2072" t="s">
        <v>97</v>
      </c>
      <c r="P89" s="2066" t="s">
        <v>65</v>
      </c>
      <c r="Q89" s="2072" t="s">
        <v>97</v>
      </c>
      <c r="R89" s="2066" t="s">
        <v>65</v>
      </c>
      <c r="S89" s="2072" t="s">
        <v>97</v>
      </c>
      <c r="T89" s="2066" t="s">
        <v>65</v>
      </c>
      <c r="U89" s="2077" t="s">
        <v>97</v>
      </c>
      <c r="V89" s="2066" t="s">
        <v>65</v>
      </c>
      <c r="W89" s="2076" t="s">
        <v>97</v>
      </c>
      <c r="X89" s="2073" t="s">
        <v>98</v>
      </c>
      <c r="Y89" s="537" t="s">
        <v>99</v>
      </c>
      <c r="Z89" s="537" t="s">
        <v>100</v>
      </c>
      <c r="AA89" s="537" t="s">
        <v>101</v>
      </c>
      <c r="AB89" s="537" t="s">
        <v>102</v>
      </c>
      <c r="AC89" s="537" t="s">
        <v>103</v>
      </c>
      <c r="AD89" s="3844"/>
      <c r="AE89" s="3028"/>
    </row>
    <row r="90" spans="1:83" s="47" customFormat="1" x14ac:dyDescent="0.25">
      <c r="A90" s="3822" t="s">
        <v>104</v>
      </c>
      <c r="B90" s="3823"/>
      <c r="C90" s="2230">
        <f>SUM(D90:E90)</f>
        <v>0</v>
      </c>
      <c r="D90" s="2231">
        <f>SUM(F90+H90+J90+L90+N90+P90+R90+T90+V90)</f>
        <v>0</v>
      </c>
      <c r="E90" s="2232">
        <f>SUM(G90+I90+K90+M90+O90+Q90+S90+U90+W90)</f>
        <v>0</v>
      </c>
      <c r="F90" s="2212"/>
      <c r="G90" s="2223"/>
      <c r="H90" s="2212"/>
      <c r="I90" s="2223"/>
      <c r="J90" s="2212"/>
      <c r="K90" s="2223"/>
      <c r="L90" s="2212"/>
      <c r="M90" s="2223"/>
      <c r="N90" s="2212"/>
      <c r="O90" s="2223"/>
      <c r="P90" s="2212"/>
      <c r="Q90" s="2223"/>
      <c r="R90" s="2212"/>
      <c r="S90" s="2223"/>
      <c r="T90" s="2212"/>
      <c r="U90" s="2233"/>
      <c r="V90" s="2212"/>
      <c r="W90" s="2234"/>
      <c r="X90" s="2226"/>
      <c r="Y90" s="2212"/>
      <c r="Z90" s="2235"/>
      <c r="AA90" s="2235"/>
      <c r="AB90" s="2235"/>
      <c r="AC90" s="2236"/>
      <c r="AD90" s="2212"/>
      <c r="AE90" s="2216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2079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1970"/>
      <c r="AC93" s="1970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3152" t="s">
        <v>84</v>
      </c>
      <c r="B95" s="2847"/>
      <c r="C95" s="3152" t="s">
        <v>85</v>
      </c>
      <c r="D95" s="2869"/>
      <c r="E95" s="2847"/>
      <c r="F95" s="3186" t="s">
        <v>109</v>
      </c>
      <c r="G95" s="3187"/>
      <c r="H95" s="3187"/>
      <c r="I95" s="3187"/>
      <c r="J95" s="3187"/>
      <c r="K95" s="3178"/>
      <c r="L95" s="3187" t="s">
        <v>110</v>
      </c>
      <c r="M95" s="3187"/>
      <c r="N95" s="3187"/>
      <c r="O95" s="3187"/>
      <c r="P95" s="3187"/>
      <c r="Q95" s="3178"/>
      <c r="R95" s="3178" t="s">
        <v>111</v>
      </c>
      <c r="S95" s="3179"/>
      <c r="T95" s="3179"/>
      <c r="U95" s="3179"/>
      <c r="V95" s="3179"/>
      <c r="W95" s="3180"/>
      <c r="X95" s="3181" t="s">
        <v>112</v>
      </c>
      <c r="Y95" s="3181"/>
      <c r="Z95" s="3181"/>
      <c r="AA95" s="3181"/>
      <c r="AB95" s="3181"/>
      <c r="AC95" s="3182"/>
      <c r="AD95" s="3183" t="s">
        <v>7</v>
      </c>
      <c r="AE95" s="3185" t="s">
        <v>8</v>
      </c>
    </row>
    <row r="96" spans="1:83" s="47" customFormat="1" ht="12" customHeight="1" x14ac:dyDescent="0.2">
      <c r="A96" s="2910"/>
      <c r="B96" s="2848"/>
      <c r="C96" s="3641"/>
      <c r="D96" s="3651"/>
      <c r="E96" s="3636"/>
      <c r="F96" s="3165" t="s">
        <v>91</v>
      </c>
      <c r="G96" s="3141"/>
      <c r="H96" s="3165" t="s">
        <v>92</v>
      </c>
      <c r="I96" s="3141"/>
      <c r="J96" s="3165" t="s">
        <v>94</v>
      </c>
      <c r="K96" s="3141"/>
      <c r="L96" s="3165" t="s">
        <v>91</v>
      </c>
      <c r="M96" s="3141"/>
      <c r="N96" s="3165" t="s">
        <v>92</v>
      </c>
      <c r="O96" s="3141"/>
      <c r="P96" s="3165" t="s">
        <v>93</v>
      </c>
      <c r="Q96" s="3141"/>
      <c r="R96" s="3153" t="s">
        <v>91</v>
      </c>
      <c r="S96" s="3141"/>
      <c r="T96" s="3165" t="s">
        <v>92</v>
      </c>
      <c r="U96" s="3141"/>
      <c r="V96" s="3175" t="s">
        <v>93</v>
      </c>
      <c r="W96" s="3176"/>
      <c r="X96" s="3153" t="s">
        <v>95</v>
      </c>
      <c r="Y96" s="3153"/>
      <c r="Z96" s="3153"/>
      <c r="AA96" s="3141"/>
      <c r="AB96" s="3165" t="s">
        <v>113</v>
      </c>
      <c r="AC96" s="3141"/>
      <c r="AD96" s="3024"/>
      <c r="AE96" s="3027"/>
    </row>
    <row r="97" spans="1:83" s="47" customFormat="1" ht="31.5" x14ac:dyDescent="0.2">
      <c r="A97" s="3641"/>
      <c r="B97" s="3636"/>
      <c r="C97" s="567" t="s">
        <v>96</v>
      </c>
      <c r="D97" s="2229" t="s">
        <v>65</v>
      </c>
      <c r="E97" s="2080" t="s">
        <v>97</v>
      </c>
      <c r="F97" s="2066" t="s">
        <v>65</v>
      </c>
      <c r="G97" s="2072" t="s">
        <v>97</v>
      </c>
      <c r="H97" s="2066" t="s">
        <v>65</v>
      </c>
      <c r="I97" s="2072" t="s">
        <v>97</v>
      </c>
      <c r="J97" s="2066" t="s">
        <v>65</v>
      </c>
      <c r="K97" s="2072" t="s">
        <v>97</v>
      </c>
      <c r="L97" s="2066" t="s">
        <v>65</v>
      </c>
      <c r="M97" s="2072" t="s">
        <v>97</v>
      </c>
      <c r="N97" s="2066" t="s">
        <v>65</v>
      </c>
      <c r="O97" s="2072" t="s">
        <v>97</v>
      </c>
      <c r="P97" s="2066" t="s">
        <v>65</v>
      </c>
      <c r="Q97" s="2072" t="s">
        <v>97</v>
      </c>
      <c r="R97" s="2062" t="s">
        <v>65</v>
      </c>
      <c r="S97" s="2072" t="s">
        <v>97</v>
      </c>
      <c r="T97" s="2066" t="s">
        <v>65</v>
      </c>
      <c r="U97" s="2072" t="s">
        <v>97</v>
      </c>
      <c r="V97" s="2064" t="s">
        <v>65</v>
      </c>
      <c r="W97" s="2075" t="s">
        <v>97</v>
      </c>
      <c r="X97" s="2072" t="s">
        <v>114</v>
      </c>
      <c r="Y97" s="2074" t="s">
        <v>99</v>
      </c>
      <c r="Z97" s="2065" t="s">
        <v>100</v>
      </c>
      <c r="AA97" s="2065" t="s">
        <v>101</v>
      </c>
      <c r="AB97" s="2071" t="s">
        <v>102</v>
      </c>
      <c r="AC97" s="2074" t="s">
        <v>103</v>
      </c>
      <c r="AD97" s="3844"/>
      <c r="AE97" s="3028"/>
    </row>
    <row r="98" spans="1:83" s="47" customFormat="1" x14ac:dyDescent="0.25">
      <c r="A98" s="3822" t="s">
        <v>104</v>
      </c>
      <c r="B98" s="3823"/>
      <c r="C98" s="2231">
        <f>SUM(D98:E98)</f>
        <v>0</v>
      </c>
      <c r="D98" s="2237">
        <f>SUM(F98+H98+J98+L98+N98+P98+R98+T98+V98)</f>
        <v>0</v>
      </c>
      <c r="E98" s="2232">
        <f>SUM(G98+I98+K98+M98+O98+Q98+S98+U98+W98)</f>
        <v>0</v>
      </c>
      <c r="F98" s="2212"/>
      <c r="G98" s="2223"/>
      <c r="H98" s="2212"/>
      <c r="I98" s="2223"/>
      <c r="J98" s="2212"/>
      <c r="K98" s="2223"/>
      <c r="L98" s="2212"/>
      <c r="M98" s="2223"/>
      <c r="N98" s="2212"/>
      <c r="O98" s="2223"/>
      <c r="P98" s="2212"/>
      <c r="Q98" s="2223"/>
      <c r="R98" s="2226"/>
      <c r="S98" s="2223"/>
      <c r="T98" s="2212"/>
      <c r="U98" s="2223"/>
      <c r="V98" s="2212"/>
      <c r="W98" s="2234"/>
      <c r="X98" s="2226"/>
      <c r="Y98" s="2212"/>
      <c r="Z98" s="2235"/>
      <c r="AA98" s="2235"/>
      <c r="AB98" s="2235"/>
      <c r="AC98" s="2236"/>
      <c r="AD98" s="2212"/>
      <c r="AE98" s="2216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1913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1970"/>
      <c r="AC101" s="1970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3152" t="s">
        <v>116</v>
      </c>
      <c r="B103" s="2847"/>
      <c r="C103" s="3152" t="s">
        <v>76</v>
      </c>
      <c r="D103" s="2869"/>
      <c r="E103" s="2847"/>
      <c r="F103" s="3165" t="s">
        <v>117</v>
      </c>
      <c r="G103" s="3153"/>
      <c r="H103" s="3153"/>
      <c r="I103" s="3153"/>
      <c r="J103" s="3153"/>
      <c r="K103" s="3153"/>
      <c r="L103" s="3153"/>
      <c r="M103" s="3141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3165" t="s">
        <v>118</v>
      </c>
      <c r="G104" s="3141"/>
      <c r="H104" s="3165" t="s">
        <v>119</v>
      </c>
      <c r="I104" s="3141"/>
      <c r="J104" s="3165" t="s">
        <v>120</v>
      </c>
      <c r="K104" s="3141"/>
      <c r="L104" s="3165" t="s">
        <v>12</v>
      </c>
      <c r="M104" s="3141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641"/>
      <c r="B105" s="3636"/>
      <c r="C105" s="607" t="s">
        <v>96</v>
      </c>
      <c r="D105" s="2229" t="s">
        <v>65</v>
      </c>
      <c r="E105" s="2072" t="s">
        <v>97</v>
      </c>
      <c r="F105" s="567" t="s">
        <v>65</v>
      </c>
      <c r="G105" s="2072" t="s">
        <v>97</v>
      </c>
      <c r="H105" s="567" t="s">
        <v>65</v>
      </c>
      <c r="I105" s="2072" t="s">
        <v>97</v>
      </c>
      <c r="J105" s="567" t="s">
        <v>65</v>
      </c>
      <c r="K105" s="2072" t="s">
        <v>97</v>
      </c>
      <c r="L105" s="567" t="s">
        <v>65</v>
      </c>
      <c r="M105" s="2072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3170" t="s">
        <v>121</v>
      </c>
      <c r="B106" s="3171"/>
      <c r="C106" s="608">
        <f>SUM(D106:E106)</f>
        <v>0</v>
      </c>
      <c r="D106" s="2238">
        <f t="shared" ref="D106:E109" si="53">+F106+H106+J106+L106</f>
        <v>0</v>
      </c>
      <c r="E106" s="538">
        <f t="shared" si="53"/>
        <v>0</v>
      </c>
      <c r="F106" s="610">
        <f>SUM(F107:F109)</f>
        <v>0</v>
      </c>
      <c r="G106" s="610">
        <f t="shared" ref="G106:M106" si="54">SUM(G107:G109)</f>
        <v>0</v>
      </c>
      <c r="H106" s="610">
        <f t="shared" si="54"/>
        <v>0</v>
      </c>
      <c r="I106" s="610">
        <f t="shared" si="54"/>
        <v>0</v>
      </c>
      <c r="J106" s="610">
        <f t="shared" si="54"/>
        <v>0</v>
      </c>
      <c r="K106" s="610">
        <f t="shared" si="54"/>
        <v>0</v>
      </c>
      <c r="L106" s="610">
        <f t="shared" si="54"/>
        <v>0</v>
      </c>
      <c r="M106" s="2068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3842" t="s">
        <v>122</v>
      </c>
      <c r="B107" s="3843"/>
      <c r="C107" s="2239">
        <f>SUM(D107:E107)</f>
        <v>0</v>
      </c>
      <c r="D107" s="2240">
        <f t="shared" si="53"/>
        <v>0</v>
      </c>
      <c r="E107" s="2241">
        <f t="shared" si="53"/>
        <v>0</v>
      </c>
      <c r="F107" s="2212"/>
      <c r="G107" s="2242"/>
      <c r="H107" s="2212"/>
      <c r="I107" s="2242"/>
      <c r="J107" s="2212"/>
      <c r="K107" s="2216"/>
      <c r="L107" s="2212"/>
      <c r="M107" s="2216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2097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3152" t="s">
        <v>75</v>
      </c>
      <c r="B111" s="2847"/>
      <c r="C111" s="3152" t="s">
        <v>76</v>
      </c>
      <c r="D111" s="2869"/>
      <c r="E111" s="2847"/>
      <c r="F111" s="3165" t="s">
        <v>117</v>
      </c>
      <c r="G111" s="3153"/>
      <c r="H111" s="3153"/>
      <c r="I111" s="3153"/>
      <c r="J111" s="3153"/>
      <c r="K111" s="3153"/>
      <c r="L111" s="3153"/>
      <c r="M111" s="3153"/>
      <c r="N111" s="3153"/>
      <c r="O111" s="3153"/>
      <c r="P111" s="3153"/>
      <c r="Q111" s="3153"/>
      <c r="R111" s="3153"/>
      <c r="S111" s="3153"/>
      <c r="T111" s="3153"/>
      <c r="U111" s="3153"/>
      <c r="V111" s="3153"/>
      <c r="W111" s="3153"/>
      <c r="X111" s="3153"/>
      <c r="Y111" s="3153"/>
      <c r="Z111" s="3153"/>
      <c r="AA111" s="3153"/>
      <c r="AB111" s="3153"/>
      <c r="AC111" s="3153"/>
      <c r="AD111" s="3153"/>
      <c r="AE111" s="3153"/>
      <c r="AF111" s="3153"/>
      <c r="AG111" s="3166"/>
      <c r="AH111" s="2869" t="s">
        <v>7</v>
      </c>
      <c r="AI111" s="3146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3167" t="s">
        <v>12</v>
      </c>
      <c r="G112" s="3168"/>
      <c r="H112" s="3169" t="s">
        <v>13</v>
      </c>
      <c r="I112" s="3169"/>
      <c r="J112" s="3169" t="s">
        <v>14</v>
      </c>
      <c r="K112" s="3169"/>
      <c r="L112" s="3169" t="s">
        <v>15</v>
      </c>
      <c r="M112" s="3169"/>
      <c r="N112" s="3169" t="s">
        <v>16</v>
      </c>
      <c r="O112" s="3169"/>
      <c r="P112" s="3169" t="s">
        <v>17</v>
      </c>
      <c r="Q112" s="3169"/>
      <c r="R112" s="3169" t="s">
        <v>18</v>
      </c>
      <c r="S112" s="3169"/>
      <c r="T112" s="3169" t="s">
        <v>19</v>
      </c>
      <c r="U112" s="3169"/>
      <c r="V112" s="3169" t="s">
        <v>48</v>
      </c>
      <c r="W112" s="3169"/>
      <c r="X112" s="3169" t="s">
        <v>49</v>
      </c>
      <c r="Y112" s="3169"/>
      <c r="Z112" s="3165" t="s">
        <v>50</v>
      </c>
      <c r="AA112" s="3141"/>
      <c r="AB112" s="3165" t="s">
        <v>126</v>
      </c>
      <c r="AC112" s="3141"/>
      <c r="AD112" s="3165" t="s">
        <v>127</v>
      </c>
      <c r="AE112" s="3141"/>
      <c r="AF112" s="3165" t="s">
        <v>128</v>
      </c>
      <c r="AG112" s="3166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3641"/>
      <c r="B113" s="3636"/>
      <c r="C113" s="567" t="s">
        <v>96</v>
      </c>
      <c r="D113" s="2229" t="s">
        <v>65</v>
      </c>
      <c r="E113" s="2072" t="s">
        <v>97</v>
      </c>
      <c r="F113" s="2066" t="s">
        <v>65</v>
      </c>
      <c r="G113" s="539" t="s">
        <v>97</v>
      </c>
      <c r="H113" s="2066" t="s">
        <v>65</v>
      </c>
      <c r="I113" s="539" t="s">
        <v>97</v>
      </c>
      <c r="J113" s="2066" t="s">
        <v>65</v>
      </c>
      <c r="K113" s="539" t="s">
        <v>97</v>
      </c>
      <c r="L113" s="2066" t="s">
        <v>65</v>
      </c>
      <c r="M113" s="539" t="s">
        <v>97</v>
      </c>
      <c r="N113" s="2066" t="s">
        <v>65</v>
      </c>
      <c r="O113" s="539" t="s">
        <v>97</v>
      </c>
      <c r="P113" s="2066" t="s">
        <v>65</v>
      </c>
      <c r="Q113" s="539" t="s">
        <v>97</v>
      </c>
      <c r="R113" s="2066" t="s">
        <v>65</v>
      </c>
      <c r="S113" s="539" t="s">
        <v>97</v>
      </c>
      <c r="T113" s="2066" t="s">
        <v>65</v>
      </c>
      <c r="U113" s="539" t="s">
        <v>97</v>
      </c>
      <c r="V113" s="2066" t="s">
        <v>65</v>
      </c>
      <c r="W113" s="539" t="s">
        <v>97</v>
      </c>
      <c r="X113" s="2066" t="s">
        <v>65</v>
      </c>
      <c r="Y113" s="539" t="s">
        <v>97</v>
      </c>
      <c r="Z113" s="2066" t="s">
        <v>65</v>
      </c>
      <c r="AA113" s="539" t="s">
        <v>97</v>
      </c>
      <c r="AB113" s="2066" t="s">
        <v>65</v>
      </c>
      <c r="AC113" s="539" t="s">
        <v>97</v>
      </c>
      <c r="AD113" s="2066" t="s">
        <v>65</v>
      </c>
      <c r="AE113" s="539" t="s">
        <v>97</v>
      </c>
      <c r="AF113" s="2066" t="s">
        <v>65</v>
      </c>
      <c r="AG113" s="2067" t="s">
        <v>97</v>
      </c>
      <c r="AH113" s="3651"/>
      <c r="AI113" s="3637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3161" t="s">
        <v>129</v>
      </c>
      <c r="B114" s="3151"/>
      <c r="C114" s="610">
        <f>SUM(D114:E114)</f>
        <v>0</v>
      </c>
      <c r="D114" s="2243">
        <f>SUM(F114+H114+J114+L114+N114+P114+R114+T114+V114+X114+Z114+AB114+AD114+AF114)</f>
        <v>0</v>
      </c>
      <c r="E114" s="508">
        <f>SUM(+G114+I114+K114+M114+O114+Q114+S114+U114+W114+Y114+AA114+AC114+AE114+AG114)</f>
        <v>0</v>
      </c>
      <c r="F114" s="2212"/>
      <c r="G114" s="2226"/>
      <c r="H114" s="2212"/>
      <c r="I114" s="2226"/>
      <c r="J114" s="2212"/>
      <c r="K114" s="2226"/>
      <c r="L114" s="2212"/>
      <c r="M114" s="2226"/>
      <c r="N114" s="2212"/>
      <c r="O114" s="2226"/>
      <c r="P114" s="2212"/>
      <c r="Q114" s="2226"/>
      <c r="R114" s="2212"/>
      <c r="S114" s="2226"/>
      <c r="T114" s="2212"/>
      <c r="U114" s="2226"/>
      <c r="V114" s="2212"/>
      <c r="W114" s="2226"/>
      <c r="X114" s="2212"/>
      <c r="Y114" s="2226"/>
      <c r="Z114" s="2212"/>
      <c r="AA114" s="2226"/>
      <c r="AB114" s="2212"/>
      <c r="AC114" s="2226"/>
      <c r="AD114" s="2212"/>
      <c r="AE114" s="2226"/>
      <c r="AF114" s="2212"/>
      <c r="AG114" s="2215"/>
      <c r="AH114" s="2233"/>
      <c r="AI114" s="2236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134" t="s">
        <v>130</v>
      </c>
      <c r="B115" s="2219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2212"/>
      <c r="G115" s="2223"/>
      <c r="H115" s="2212"/>
      <c r="I115" s="2223"/>
      <c r="J115" s="2212"/>
      <c r="K115" s="2223"/>
      <c r="L115" s="2212"/>
      <c r="M115" s="2223"/>
      <c r="N115" s="2212"/>
      <c r="O115" s="2223"/>
      <c r="P115" s="2212"/>
      <c r="Q115" s="2223"/>
      <c r="R115" s="2212"/>
      <c r="S115" s="2223"/>
      <c r="T115" s="2212"/>
      <c r="U115" s="2223"/>
      <c r="V115" s="2212"/>
      <c r="W115" s="2223"/>
      <c r="X115" s="2212"/>
      <c r="Y115" s="2223"/>
      <c r="Z115" s="2212"/>
      <c r="AA115" s="2223"/>
      <c r="AB115" s="2212"/>
      <c r="AC115" s="2223"/>
      <c r="AD115" s="2212"/>
      <c r="AE115" s="2223"/>
      <c r="AF115" s="2212"/>
      <c r="AG115" s="2215"/>
      <c r="AH115" s="2233"/>
      <c r="AI115" s="2236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2053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2053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3638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3162" t="s">
        <v>138</v>
      </c>
      <c r="B122" s="3162"/>
      <c r="C122" s="610">
        <f t="shared" si="55"/>
        <v>0</v>
      </c>
      <c r="D122" s="2243">
        <f t="shared" si="56"/>
        <v>0</v>
      </c>
      <c r="E122" s="508">
        <f t="shared" si="62"/>
        <v>0</v>
      </c>
      <c r="F122" s="576"/>
      <c r="G122" s="578"/>
      <c r="H122" s="576"/>
      <c r="I122" s="578"/>
      <c r="J122" s="576"/>
      <c r="K122" s="578"/>
      <c r="L122" s="576"/>
      <c r="M122" s="578"/>
      <c r="N122" s="576"/>
      <c r="O122" s="578"/>
      <c r="P122" s="576"/>
      <c r="Q122" s="578"/>
      <c r="R122" s="576"/>
      <c r="S122" s="578"/>
      <c r="T122" s="576"/>
      <c r="U122" s="578"/>
      <c r="V122" s="576"/>
      <c r="W122" s="578"/>
      <c r="X122" s="576"/>
      <c r="Y122" s="578"/>
      <c r="Z122" s="576"/>
      <c r="AA122" s="578"/>
      <c r="AB122" s="576"/>
      <c r="AC122" s="578"/>
      <c r="AD122" s="576"/>
      <c r="AE122" s="578"/>
      <c r="AF122" s="576"/>
      <c r="AG122" s="2244"/>
      <c r="AH122" s="618"/>
      <c r="AI122" s="530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2245"/>
      <c r="AM123" s="2245"/>
    </row>
    <row r="124" spans="1:82" ht="15" customHeight="1" x14ac:dyDescent="0.25">
      <c r="A124" s="3837" t="s">
        <v>75</v>
      </c>
      <c r="B124" s="2847"/>
      <c r="C124" s="3831" t="s">
        <v>76</v>
      </c>
      <c r="D124" s="3831"/>
      <c r="E124" s="3831"/>
      <c r="F124" s="3825" t="s">
        <v>117</v>
      </c>
      <c r="G124" s="3838"/>
      <c r="H124" s="3838"/>
      <c r="I124" s="3838"/>
      <c r="J124" s="3838"/>
      <c r="K124" s="3838"/>
      <c r="L124" s="3838"/>
      <c r="M124" s="3838"/>
      <c r="N124" s="3838"/>
      <c r="O124" s="3838"/>
      <c r="P124" s="3838"/>
      <c r="Q124" s="3838"/>
      <c r="R124" s="3838"/>
      <c r="S124" s="3838"/>
      <c r="T124" s="3838"/>
      <c r="U124" s="3838"/>
      <c r="V124" s="3838"/>
      <c r="W124" s="3838"/>
      <c r="X124" s="3838"/>
      <c r="Y124" s="3838"/>
      <c r="Z124" s="3838"/>
      <c r="AA124" s="3838"/>
      <c r="AB124" s="3838"/>
      <c r="AC124" s="3838"/>
      <c r="AD124" s="3838"/>
      <c r="AE124" s="3838"/>
      <c r="AF124" s="3838"/>
      <c r="AG124" s="3832"/>
      <c r="AH124" s="3839" t="s">
        <v>140</v>
      </c>
      <c r="AI124" s="3840"/>
      <c r="AJ124" s="3840"/>
      <c r="AK124" s="3841"/>
      <c r="AL124" s="3833" t="s">
        <v>7</v>
      </c>
      <c r="AM124" s="3831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3824" t="s">
        <v>12</v>
      </c>
      <c r="G125" s="3824"/>
      <c r="H125" s="3824" t="s">
        <v>13</v>
      </c>
      <c r="I125" s="3824"/>
      <c r="J125" s="3824" t="s">
        <v>14</v>
      </c>
      <c r="K125" s="3824"/>
      <c r="L125" s="3824" t="s">
        <v>15</v>
      </c>
      <c r="M125" s="3824"/>
      <c r="N125" s="3824" t="s">
        <v>16</v>
      </c>
      <c r="O125" s="3824"/>
      <c r="P125" s="3824" t="s">
        <v>17</v>
      </c>
      <c r="Q125" s="3824"/>
      <c r="R125" s="3824" t="s">
        <v>18</v>
      </c>
      <c r="S125" s="3824"/>
      <c r="T125" s="3824" t="s">
        <v>19</v>
      </c>
      <c r="U125" s="3824"/>
      <c r="V125" s="3824" t="s">
        <v>48</v>
      </c>
      <c r="W125" s="3824"/>
      <c r="X125" s="3824" t="s">
        <v>49</v>
      </c>
      <c r="Y125" s="3824"/>
      <c r="Z125" s="3825" t="s">
        <v>50</v>
      </c>
      <c r="AA125" s="3826"/>
      <c r="AB125" s="3825" t="s">
        <v>126</v>
      </c>
      <c r="AC125" s="3826"/>
      <c r="AD125" s="3825" t="s">
        <v>127</v>
      </c>
      <c r="AE125" s="3826"/>
      <c r="AF125" s="3825" t="s">
        <v>128</v>
      </c>
      <c r="AG125" s="3832"/>
      <c r="AH125" s="3833" t="s">
        <v>141</v>
      </c>
      <c r="AI125" s="3831" t="s">
        <v>142</v>
      </c>
      <c r="AJ125" s="3831" t="s">
        <v>143</v>
      </c>
      <c r="AK125" s="3834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3641"/>
      <c r="B126" s="3636"/>
      <c r="C126" s="2246" t="s">
        <v>96</v>
      </c>
      <c r="D126" s="2229" t="s">
        <v>65</v>
      </c>
      <c r="E126" s="2247" t="s">
        <v>97</v>
      </c>
      <c r="F126" s="2248" t="s">
        <v>65</v>
      </c>
      <c r="G126" s="2059" t="s">
        <v>97</v>
      </c>
      <c r="H126" s="2248" t="s">
        <v>65</v>
      </c>
      <c r="I126" s="2059" t="s">
        <v>97</v>
      </c>
      <c r="J126" s="2248" t="s">
        <v>65</v>
      </c>
      <c r="K126" s="2059" t="s">
        <v>97</v>
      </c>
      <c r="L126" s="2248" t="s">
        <v>65</v>
      </c>
      <c r="M126" s="2059" t="s">
        <v>97</v>
      </c>
      <c r="N126" s="2248" t="s">
        <v>65</v>
      </c>
      <c r="O126" s="2059" t="s">
        <v>97</v>
      </c>
      <c r="P126" s="2248" t="s">
        <v>65</v>
      </c>
      <c r="Q126" s="2059" t="s">
        <v>97</v>
      </c>
      <c r="R126" s="2248" t="s">
        <v>65</v>
      </c>
      <c r="S126" s="2059" t="s">
        <v>97</v>
      </c>
      <c r="T126" s="2248" t="s">
        <v>65</v>
      </c>
      <c r="U126" s="2059" t="s">
        <v>97</v>
      </c>
      <c r="V126" s="2248" t="s">
        <v>65</v>
      </c>
      <c r="W126" s="2059" t="s">
        <v>97</v>
      </c>
      <c r="X126" s="2248" t="s">
        <v>65</v>
      </c>
      <c r="Y126" s="2059" t="s">
        <v>97</v>
      </c>
      <c r="Z126" s="2248" t="s">
        <v>65</v>
      </c>
      <c r="AA126" s="2059" t="s">
        <v>97</v>
      </c>
      <c r="AB126" s="2248" t="s">
        <v>65</v>
      </c>
      <c r="AC126" s="2059" t="s">
        <v>97</v>
      </c>
      <c r="AD126" s="2248" t="s">
        <v>65</v>
      </c>
      <c r="AE126" s="2059" t="s">
        <v>97</v>
      </c>
      <c r="AF126" s="2248" t="s">
        <v>65</v>
      </c>
      <c r="AG126" s="521" t="s">
        <v>97</v>
      </c>
      <c r="AH126" s="2986"/>
      <c r="AI126" s="3637"/>
      <c r="AJ126" s="3637"/>
      <c r="AK126" s="3683"/>
      <c r="AL126" s="2986"/>
      <c r="AM126" s="3637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3835" t="s">
        <v>145</v>
      </c>
      <c r="B127" s="3836"/>
      <c r="C127" s="2249">
        <f>SUM(D127:E127)</f>
        <v>0</v>
      </c>
      <c r="D127" s="2243">
        <f>SUM(F127+H127+J127+L127+N127+P127+R127+T127+V127+X127+Z127+AB127+AD127+AF127)</f>
        <v>0</v>
      </c>
      <c r="E127" s="2250">
        <f>SUM(G127+I127+K127+M127+O127+Q127+S127+U127+W127+Y127+AA127+AC127+AE127+AG127)</f>
        <v>0</v>
      </c>
      <c r="F127" s="2212"/>
      <c r="G127" s="2223"/>
      <c r="H127" s="2212"/>
      <c r="I127" s="2223"/>
      <c r="J127" s="2212"/>
      <c r="K127" s="2223"/>
      <c r="L127" s="2212"/>
      <c r="M127" s="2223"/>
      <c r="N127" s="2212"/>
      <c r="O127" s="2223"/>
      <c r="P127" s="2212"/>
      <c r="Q127" s="2223"/>
      <c r="R127" s="2212"/>
      <c r="S127" s="2223"/>
      <c r="T127" s="2212"/>
      <c r="U127" s="2223"/>
      <c r="V127" s="2212"/>
      <c r="W127" s="2223"/>
      <c r="X127" s="2212"/>
      <c r="Y127" s="2223"/>
      <c r="Z127" s="2212"/>
      <c r="AA127" s="2223"/>
      <c r="AB127" s="2212"/>
      <c r="AC127" s="2223"/>
      <c r="AD127" s="2212"/>
      <c r="AE127" s="2223"/>
      <c r="AF127" s="2212"/>
      <c r="AG127" s="2234"/>
      <c r="AH127" s="2251"/>
      <c r="AI127" s="2236"/>
      <c r="AJ127" s="2236"/>
      <c r="AK127" s="2252"/>
      <c r="AL127" s="2223"/>
      <c r="AM127" s="2236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3821" t="s">
        <v>130</v>
      </c>
      <c r="B128" s="2219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2212"/>
      <c r="G128" s="2223"/>
      <c r="H128" s="2212"/>
      <c r="I128" s="2223"/>
      <c r="J128" s="2212"/>
      <c r="K128" s="2223"/>
      <c r="L128" s="2212"/>
      <c r="M128" s="2223"/>
      <c r="N128" s="2212"/>
      <c r="O128" s="2223"/>
      <c r="P128" s="2212"/>
      <c r="Q128" s="2223"/>
      <c r="R128" s="2212"/>
      <c r="S128" s="2223"/>
      <c r="T128" s="2212"/>
      <c r="U128" s="2223"/>
      <c r="V128" s="2212"/>
      <c r="W128" s="2223"/>
      <c r="X128" s="2212"/>
      <c r="Y128" s="2223"/>
      <c r="Z128" s="2212"/>
      <c r="AA128" s="2223"/>
      <c r="AB128" s="2212"/>
      <c r="AC128" s="2223"/>
      <c r="AD128" s="2212"/>
      <c r="AE128" s="2223"/>
      <c r="AF128" s="2212"/>
      <c r="AG128" s="2234"/>
      <c r="AH128" s="2251"/>
      <c r="AI128" s="2236"/>
      <c r="AJ128" s="2236"/>
      <c r="AK128" s="2252"/>
      <c r="AL128" s="2223"/>
      <c r="AM128" s="2236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2053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2053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3638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3837" t="s">
        <v>75</v>
      </c>
      <c r="B136" s="2847"/>
      <c r="C136" s="3837" t="s">
        <v>76</v>
      </c>
      <c r="D136" s="2869"/>
      <c r="E136" s="2847"/>
      <c r="F136" s="3825" t="s">
        <v>117</v>
      </c>
      <c r="G136" s="3838"/>
      <c r="H136" s="3838"/>
      <c r="I136" s="3838"/>
      <c r="J136" s="3838"/>
      <c r="K136" s="3838"/>
      <c r="L136" s="3838"/>
      <c r="M136" s="3838"/>
      <c r="N136" s="3838"/>
      <c r="O136" s="3838"/>
      <c r="P136" s="3838"/>
      <c r="Q136" s="3838"/>
      <c r="R136" s="3838"/>
      <c r="S136" s="3838"/>
      <c r="T136" s="3838"/>
      <c r="U136" s="3838"/>
      <c r="V136" s="3838"/>
      <c r="W136" s="3838"/>
      <c r="X136" s="3838"/>
      <c r="Y136" s="3838"/>
      <c r="Z136" s="3838"/>
      <c r="AA136" s="3838"/>
      <c r="AB136" s="3838"/>
      <c r="AC136" s="3838"/>
      <c r="AD136" s="3838"/>
      <c r="AE136" s="3838"/>
      <c r="AF136" s="3838"/>
      <c r="AG136" s="3838"/>
      <c r="AH136" s="3838"/>
      <c r="AI136" s="3838"/>
      <c r="AJ136" s="3838"/>
      <c r="AK136" s="3838"/>
      <c r="AL136" s="3838"/>
      <c r="AM136" s="3832"/>
      <c r="AN136" s="3828" t="s">
        <v>140</v>
      </c>
      <c r="AO136" s="3829"/>
      <c r="AP136" s="3830"/>
      <c r="AQ136" s="2847" t="s">
        <v>7</v>
      </c>
      <c r="AR136" s="3831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3825" t="s">
        <v>118</v>
      </c>
      <c r="G137" s="3826"/>
      <c r="H137" s="3825" t="s">
        <v>119</v>
      </c>
      <c r="I137" s="3826"/>
      <c r="J137" s="3825" t="s">
        <v>147</v>
      </c>
      <c r="K137" s="3826"/>
      <c r="L137" s="3825" t="s">
        <v>12</v>
      </c>
      <c r="M137" s="3826"/>
      <c r="N137" s="3824" t="s">
        <v>13</v>
      </c>
      <c r="O137" s="3824"/>
      <c r="P137" s="3824" t="s">
        <v>14</v>
      </c>
      <c r="Q137" s="3824"/>
      <c r="R137" s="3824" t="s">
        <v>15</v>
      </c>
      <c r="S137" s="3824"/>
      <c r="T137" s="3824" t="s">
        <v>16</v>
      </c>
      <c r="U137" s="3824"/>
      <c r="V137" s="3824" t="s">
        <v>17</v>
      </c>
      <c r="W137" s="3824"/>
      <c r="X137" s="3824" t="s">
        <v>18</v>
      </c>
      <c r="Y137" s="3824"/>
      <c r="Z137" s="3824" t="s">
        <v>19</v>
      </c>
      <c r="AA137" s="3824"/>
      <c r="AB137" s="3824" t="s">
        <v>48</v>
      </c>
      <c r="AC137" s="3824"/>
      <c r="AD137" s="3824" t="s">
        <v>49</v>
      </c>
      <c r="AE137" s="3824"/>
      <c r="AF137" s="3825" t="s">
        <v>50</v>
      </c>
      <c r="AG137" s="3826"/>
      <c r="AH137" s="3825" t="s">
        <v>126</v>
      </c>
      <c r="AI137" s="3826"/>
      <c r="AJ137" s="3825" t="s">
        <v>127</v>
      </c>
      <c r="AK137" s="3826"/>
      <c r="AL137" s="3825" t="s">
        <v>128</v>
      </c>
      <c r="AM137" s="3832"/>
      <c r="AN137" s="3833" t="s">
        <v>148</v>
      </c>
      <c r="AO137" s="3831" t="s">
        <v>149</v>
      </c>
      <c r="AP137" s="3834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3641"/>
      <c r="B138" s="3636"/>
      <c r="C138" s="2246" t="s">
        <v>96</v>
      </c>
      <c r="D138" s="2229" t="s">
        <v>65</v>
      </c>
      <c r="E138" s="2247" t="s">
        <v>97</v>
      </c>
      <c r="F138" s="2248" t="s">
        <v>65</v>
      </c>
      <c r="G138" s="2059" t="s">
        <v>97</v>
      </c>
      <c r="H138" s="2248" t="s">
        <v>65</v>
      </c>
      <c r="I138" s="2059" t="s">
        <v>97</v>
      </c>
      <c r="J138" s="2248" t="s">
        <v>65</v>
      </c>
      <c r="K138" s="2059" t="s">
        <v>97</v>
      </c>
      <c r="L138" s="2248" t="s">
        <v>65</v>
      </c>
      <c r="M138" s="2059" t="s">
        <v>97</v>
      </c>
      <c r="N138" s="2248" t="s">
        <v>65</v>
      </c>
      <c r="O138" s="2059" t="s">
        <v>97</v>
      </c>
      <c r="P138" s="2248" t="s">
        <v>65</v>
      </c>
      <c r="Q138" s="2059" t="s">
        <v>97</v>
      </c>
      <c r="R138" s="2248" t="s">
        <v>65</v>
      </c>
      <c r="S138" s="2059" t="s">
        <v>97</v>
      </c>
      <c r="T138" s="2248" t="s">
        <v>65</v>
      </c>
      <c r="U138" s="2059" t="s">
        <v>97</v>
      </c>
      <c r="V138" s="2248" t="s">
        <v>65</v>
      </c>
      <c r="W138" s="2059" t="s">
        <v>97</v>
      </c>
      <c r="X138" s="2248" t="s">
        <v>65</v>
      </c>
      <c r="Y138" s="2059" t="s">
        <v>97</v>
      </c>
      <c r="Z138" s="2248" t="s">
        <v>65</v>
      </c>
      <c r="AA138" s="2059" t="s">
        <v>97</v>
      </c>
      <c r="AB138" s="2248" t="s">
        <v>65</v>
      </c>
      <c r="AC138" s="2059" t="s">
        <v>97</v>
      </c>
      <c r="AD138" s="2248" t="s">
        <v>65</v>
      </c>
      <c r="AE138" s="2059" t="s">
        <v>97</v>
      </c>
      <c r="AF138" s="2248" t="s">
        <v>65</v>
      </c>
      <c r="AG138" s="2059" t="s">
        <v>97</v>
      </c>
      <c r="AH138" s="2248" t="s">
        <v>65</v>
      </c>
      <c r="AI138" s="2059" t="s">
        <v>97</v>
      </c>
      <c r="AJ138" s="2248" t="s">
        <v>65</v>
      </c>
      <c r="AK138" s="2059" t="s">
        <v>97</v>
      </c>
      <c r="AL138" s="2248" t="s">
        <v>65</v>
      </c>
      <c r="AM138" s="521" t="s">
        <v>97</v>
      </c>
      <c r="AN138" s="2986"/>
      <c r="AO138" s="3637"/>
      <c r="AP138" s="3683"/>
      <c r="AQ138" s="3636"/>
      <c r="AR138" s="3637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3822" t="s">
        <v>150</v>
      </c>
      <c r="B139" s="3823"/>
      <c r="C139" s="2231">
        <f>SUM(D139:E139)</f>
        <v>0</v>
      </c>
      <c r="D139" s="2253">
        <f>SUM(F139+H139+J139+L139+N139+P139+R139+T139+V139+X139+Z139+AB139+AD139+AF139+AH139+AJ139+AL139)</f>
        <v>0</v>
      </c>
      <c r="E139" s="2254">
        <f>SUM(G139+I139+K139+M139+O139+Q139+S139+U139+W139+Y139+AA139+AC139+AE139+AG139+AI139+AK139+AM139)</f>
        <v>0</v>
      </c>
      <c r="F139" s="2212"/>
      <c r="G139" s="2223"/>
      <c r="H139" s="2212"/>
      <c r="I139" s="2223"/>
      <c r="J139" s="2212"/>
      <c r="K139" s="2223"/>
      <c r="L139" s="2212"/>
      <c r="M139" s="2223"/>
      <c r="N139" s="2212"/>
      <c r="O139" s="2223"/>
      <c r="P139" s="2212"/>
      <c r="Q139" s="2223"/>
      <c r="R139" s="2212"/>
      <c r="S139" s="2223"/>
      <c r="T139" s="2212"/>
      <c r="U139" s="2223"/>
      <c r="V139" s="2212"/>
      <c r="W139" s="2223"/>
      <c r="X139" s="2212"/>
      <c r="Y139" s="2223"/>
      <c r="Z139" s="2212"/>
      <c r="AA139" s="2223"/>
      <c r="AB139" s="2212"/>
      <c r="AC139" s="2223"/>
      <c r="AD139" s="2212"/>
      <c r="AE139" s="2223"/>
      <c r="AF139" s="2212"/>
      <c r="AG139" s="2223"/>
      <c r="AH139" s="2212"/>
      <c r="AI139" s="2223"/>
      <c r="AJ139" s="2212"/>
      <c r="AK139" s="2223"/>
      <c r="AL139" s="2212"/>
      <c r="AM139" s="2234"/>
      <c r="AN139" s="2251"/>
      <c r="AO139" s="2236"/>
      <c r="AP139" s="2252"/>
      <c r="AQ139" s="2223"/>
      <c r="AR139" s="2236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3821" t="s">
        <v>152</v>
      </c>
      <c r="B141" s="2219" t="s">
        <v>153</v>
      </c>
      <c r="C141" s="2231">
        <f>SUM(D141:E141)</f>
        <v>0</v>
      </c>
      <c r="D141" s="2253">
        <f t="shared" si="72"/>
        <v>0</v>
      </c>
      <c r="E141" s="2254">
        <f t="shared" si="72"/>
        <v>0</v>
      </c>
      <c r="F141" s="2212"/>
      <c r="G141" s="2223"/>
      <c r="H141" s="2212"/>
      <c r="I141" s="2223"/>
      <c r="J141" s="2212"/>
      <c r="K141" s="2223"/>
      <c r="L141" s="2212"/>
      <c r="M141" s="2223"/>
      <c r="N141" s="2212"/>
      <c r="O141" s="2223"/>
      <c r="P141" s="2212"/>
      <c r="Q141" s="2223"/>
      <c r="R141" s="2212"/>
      <c r="S141" s="2223"/>
      <c r="T141" s="2212"/>
      <c r="U141" s="2223"/>
      <c r="V141" s="2212"/>
      <c r="W141" s="2223"/>
      <c r="X141" s="2212"/>
      <c r="Y141" s="2223"/>
      <c r="Z141" s="2212"/>
      <c r="AA141" s="2223"/>
      <c r="AB141" s="2212"/>
      <c r="AC141" s="2223"/>
      <c r="AD141" s="2212"/>
      <c r="AE141" s="2223"/>
      <c r="AF141" s="2212"/>
      <c r="AG141" s="2223"/>
      <c r="AH141" s="2212"/>
      <c r="AI141" s="2223"/>
      <c r="AJ141" s="2212"/>
      <c r="AK141" s="2223"/>
      <c r="AL141" s="2212"/>
      <c r="AM141" s="2234"/>
      <c r="AN141" s="2251"/>
      <c r="AO141" s="2236"/>
      <c r="AP141" s="2252"/>
      <c r="AQ141" s="2223"/>
      <c r="AR141" s="2236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3638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2058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3670" t="s">
        <v>155</v>
      </c>
      <c r="B143" s="3734"/>
      <c r="C143" s="1913">
        <f>SUM(D143:E143)</f>
        <v>0</v>
      </c>
      <c r="D143" s="208">
        <f t="shared" si="72"/>
        <v>0</v>
      </c>
      <c r="E143" s="2099">
        <f>SUM(G143+I143+K143+M143+O143+Q143+S143+U143+W143+Y143+AA143+AC143+AE143+AG143+AI143+AK143+AM143)</f>
        <v>0</v>
      </c>
      <c r="F143" s="1915"/>
      <c r="G143" s="2015"/>
      <c r="H143" s="1915"/>
      <c r="I143" s="2015"/>
      <c r="J143" s="1915"/>
      <c r="K143" s="2015"/>
      <c r="L143" s="1915"/>
      <c r="M143" s="2015"/>
      <c r="N143" s="1915"/>
      <c r="O143" s="2015"/>
      <c r="P143" s="1915"/>
      <c r="Q143" s="2015"/>
      <c r="R143" s="1915"/>
      <c r="S143" s="2015"/>
      <c r="T143" s="1915"/>
      <c r="U143" s="2015"/>
      <c r="V143" s="1915"/>
      <c r="W143" s="2015"/>
      <c r="X143" s="1915"/>
      <c r="Y143" s="2015"/>
      <c r="Z143" s="1915"/>
      <c r="AA143" s="2015"/>
      <c r="AB143" s="1915"/>
      <c r="AC143" s="2015"/>
      <c r="AD143" s="1915"/>
      <c r="AE143" s="2015"/>
      <c r="AF143" s="1915"/>
      <c r="AG143" s="2015"/>
      <c r="AH143" s="1915"/>
      <c r="AI143" s="2015"/>
      <c r="AJ143" s="1915"/>
      <c r="AK143" s="2015"/>
      <c r="AL143" s="1915"/>
      <c r="AM143" s="2016"/>
      <c r="AN143" s="212"/>
      <c r="AO143" s="1916"/>
      <c r="AP143" s="1917"/>
      <c r="AQ143" s="2015"/>
      <c r="AR143" s="1916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2255"/>
      <c r="N144" s="2256"/>
      <c r="O144" s="2257"/>
    </row>
    <row r="145" spans="1:82" ht="15" customHeight="1" x14ac:dyDescent="0.25">
      <c r="A145" s="3778" t="s">
        <v>3</v>
      </c>
      <c r="B145" s="2847"/>
      <c r="C145" s="3770" t="s">
        <v>76</v>
      </c>
      <c r="D145" s="3772"/>
      <c r="E145" s="3771"/>
      <c r="F145" s="3770" t="s">
        <v>50</v>
      </c>
      <c r="G145" s="3771"/>
      <c r="H145" s="3770" t="s">
        <v>126</v>
      </c>
      <c r="I145" s="3771"/>
      <c r="J145" s="3770" t="s">
        <v>127</v>
      </c>
      <c r="K145" s="3771"/>
      <c r="L145" s="3770" t="s">
        <v>128</v>
      </c>
      <c r="M145" s="3775"/>
      <c r="N145" s="3827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3641"/>
      <c r="B146" s="3636"/>
      <c r="C146" s="2259" t="s">
        <v>96</v>
      </c>
      <c r="D146" s="2260" t="s">
        <v>65</v>
      </c>
      <c r="E146" s="2261" t="s">
        <v>97</v>
      </c>
      <c r="F146" s="2259" t="s">
        <v>65</v>
      </c>
      <c r="G146" s="2261" t="s">
        <v>97</v>
      </c>
      <c r="H146" s="2259" t="s">
        <v>65</v>
      </c>
      <c r="I146" s="2261" t="s">
        <v>97</v>
      </c>
      <c r="J146" s="2259" t="s">
        <v>65</v>
      </c>
      <c r="K146" s="2261" t="s">
        <v>97</v>
      </c>
      <c r="L146" s="2259" t="s">
        <v>65</v>
      </c>
      <c r="M146" s="2262" t="s">
        <v>97</v>
      </c>
      <c r="N146" s="2986"/>
      <c r="O146" s="3636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3776" t="s">
        <v>157</v>
      </c>
      <c r="B147" s="2263" t="s">
        <v>158</v>
      </c>
      <c r="C147" s="2264">
        <f>SUM(D147:E147)</f>
        <v>0</v>
      </c>
      <c r="D147" s="2265">
        <f t="shared" ref="D147:E149" si="78">SUM(F147+H147+J147+L147)</f>
        <v>0</v>
      </c>
      <c r="E147" s="2266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2053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3820" t="s">
        <v>161</v>
      </c>
      <c r="B150" s="3820"/>
      <c r="C150" s="2267">
        <f>SUM(C147:C149)</f>
        <v>0</v>
      </c>
      <c r="D150" s="2268">
        <f>SUM(D147:D149)</f>
        <v>0</v>
      </c>
      <c r="E150" s="2269">
        <f>SUM(E147:E149)</f>
        <v>0</v>
      </c>
      <c r="F150" s="2267">
        <f>SUM(F147:F149)</f>
        <v>0</v>
      </c>
      <c r="G150" s="2269">
        <f t="shared" ref="G150:M150" si="84">SUM(G147:G149)</f>
        <v>0</v>
      </c>
      <c r="H150" s="2267">
        <f t="shared" si="84"/>
        <v>0</v>
      </c>
      <c r="I150" s="2269">
        <f t="shared" si="84"/>
        <v>0</v>
      </c>
      <c r="J150" s="2267">
        <f t="shared" si="84"/>
        <v>0</v>
      </c>
      <c r="K150" s="2269">
        <f t="shared" si="84"/>
        <v>0</v>
      </c>
      <c r="L150" s="2267">
        <f t="shared" si="84"/>
        <v>0</v>
      </c>
      <c r="M150" s="2270">
        <f t="shared" si="84"/>
        <v>0</v>
      </c>
      <c r="N150" s="2271">
        <f>SUM(N147:N149)</f>
        <v>0</v>
      </c>
      <c r="O150" s="2269">
        <f>SUM(O147:O149)</f>
        <v>0</v>
      </c>
    </row>
    <row r="151" spans="1:82" x14ac:dyDescent="0.25">
      <c r="A151" s="3776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2053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2053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3638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3668" t="s">
        <v>161</v>
      </c>
      <c r="B155" s="3820"/>
      <c r="C155" s="2267">
        <f>SUM(C151:C154)</f>
        <v>0</v>
      </c>
      <c r="D155" s="2268">
        <f>SUM(D151:D154)</f>
        <v>0</v>
      </c>
      <c r="E155" s="2269">
        <f>SUM(E151:E154)</f>
        <v>0</v>
      </c>
      <c r="F155" s="2267">
        <f>SUM(F151:F154)</f>
        <v>0</v>
      </c>
      <c r="G155" s="2269">
        <f t="shared" ref="G155:M155" si="87">SUM(G151:G154)</f>
        <v>0</v>
      </c>
      <c r="H155" s="2267">
        <f t="shared" si="87"/>
        <v>0</v>
      </c>
      <c r="I155" s="2269">
        <f t="shared" si="87"/>
        <v>0</v>
      </c>
      <c r="J155" s="2267">
        <f t="shared" si="87"/>
        <v>0</v>
      </c>
      <c r="K155" s="2269">
        <f t="shared" si="87"/>
        <v>0</v>
      </c>
      <c r="L155" s="2267">
        <f t="shared" si="87"/>
        <v>0</v>
      </c>
      <c r="M155" s="2270">
        <f t="shared" si="87"/>
        <v>0</v>
      </c>
      <c r="N155" s="2271">
        <f>SUM(N151:N154)</f>
        <v>0</v>
      </c>
      <c r="O155" s="2269">
        <f>SUM(O151:O154)</f>
        <v>0</v>
      </c>
    </row>
    <row r="156" spans="1:82" x14ac:dyDescent="0.25">
      <c r="A156" s="3668" t="s">
        <v>167</v>
      </c>
      <c r="B156" s="3668"/>
      <c r="C156" s="1913">
        <f>SUM(C150+C155)</f>
        <v>0</v>
      </c>
      <c r="D156" s="208">
        <f>SUM(D150+D155)</f>
        <v>0</v>
      </c>
      <c r="E156" s="2099">
        <f>SUM(E150+E155)</f>
        <v>0</v>
      </c>
      <c r="F156" s="1913">
        <f>SUM(F150+F155)</f>
        <v>0</v>
      </c>
      <c r="G156" s="2099">
        <f>SUM(G150+G155)</f>
        <v>0</v>
      </c>
      <c r="H156" s="1913">
        <f t="shared" ref="H156:M156" si="88">SUM(H150+H155)</f>
        <v>0</v>
      </c>
      <c r="I156" s="2099">
        <f t="shared" si="88"/>
        <v>0</v>
      </c>
      <c r="J156" s="1913">
        <f t="shared" si="88"/>
        <v>0</v>
      </c>
      <c r="K156" s="2099">
        <f t="shared" si="88"/>
        <v>0</v>
      </c>
      <c r="L156" s="1913">
        <f t="shared" si="88"/>
        <v>0</v>
      </c>
      <c r="M156" s="2101">
        <f t="shared" si="88"/>
        <v>0</v>
      </c>
      <c r="N156" s="236">
        <f>SUM(N150+N155)</f>
        <v>0</v>
      </c>
      <c r="O156" s="2099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2256"/>
      <c r="R157" s="2257"/>
    </row>
    <row r="158" spans="1:82" ht="15" customHeight="1" x14ac:dyDescent="0.25">
      <c r="A158" s="3778" t="s">
        <v>3</v>
      </c>
      <c r="B158" s="2847"/>
      <c r="C158" s="3770" t="s">
        <v>76</v>
      </c>
      <c r="D158" s="3772"/>
      <c r="E158" s="3771"/>
      <c r="F158" s="3770" t="s">
        <v>50</v>
      </c>
      <c r="G158" s="3771"/>
      <c r="H158" s="3770" t="s">
        <v>126</v>
      </c>
      <c r="I158" s="3771"/>
      <c r="J158" s="3770" t="s">
        <v>127</v>
      </c>
      <c r="K158" s="3771"/>
      <c r="L158" s="3770" t="s">
        <v>128</v>
      </c>
      <c r="M158" s="3775"/>
      <c r="N158" s="3815" t="s">
        <v>140</v>
      </c>
      <c r="O158" s="3772"/>
      <c r="P158" s="3775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3641"/>
      <c r="B159" s="3636"/>
      <c r="C159" s="2259" t="s">
        <v>96</v>
      </c>
      <c r="D159" s="2260" t="s">
        <v>65</v>
      </c>
      <c r="E159" s="2261" t="s">
        <v>97</v>
      </c>
      <c r="F159" s="2259" t="s">
        <v>65</v>
      </c>
      <c r="G159" s="2261" t="s">
        <v>97</v>
      </c>
      <c r="H159" s="2259" t="s">
        <v>65</v>
      </c>
      <c r="I159" s="2261" t="s">
        <v>97</v>
      </c>
      <c r="J159" s="2259" t="s">
        <v>65</v>
      </c>
      <c r="K159" s="2261" t="s">
        <v>97</v>
      </c>
      <c r="L159" s="2259" t="s">
        <v>65</v>
      </c>
      <c r="M159" s="2272" t="s">
        <v>97</v>
      </c>
      <c r="N159" s="2273" t="s">
        <v>141</v>
      </c>
      <c r="O159" s="2260" t="s">
        <v>142</v>
      </c>
      <c r="P159" s="2262" t="s">
        <v>143</v>
      </c>
      <c r="Q159" s="3636"/>
      <c r="R159" s="3636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3776" t="s">
        <v>157</v>
      </c>
      <c r="B160" s="2263" t="s">
        <v>158</v>
      </c>
      <c r="C160" s="2274">
        <f>SUM(D160:E160)</f>
        <v>0</v>
      </c>
      <c r="D160" s="2275">
        <f t="shared" ref="D160:E162" si="89">SUM(F160+H160+J160+L160)</f>
        <v>0</v>
      </c>
      <c r="E160" s="2276">
        <f t="shared" si="89"/>
        <v>0</v>
      </c>
      <c r="F160" s="2277"/>
      <c r="G160" s="2278"/>
      <c r="H160" s="2277"/>
      <c r="I160" s="2278"/>
      <c r="J160" s="2277"/>
      <c r="K160" s="2278"/>
      <c r="L160" s="2277"/>
      <c r="M160" s="2279"/>
      <c r="N160" s="2280"/>
      <c r="O160" s="2281"/>
      <c r="P160" s="2282"/>
      <c r="Q160" s="2278"/>
      <c r="R160" s="2278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2053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3820" t="s">
        <v>161</v>
      </c>
      <c r="B163" s="3820"/>
      <c r="C163" s="2283">
        <f>SUM(C160:C162)</f>
        <v>0</v>
      </c>
      <c r="D163" s="2284">
        <f>SUM(D160:D162)</f>
        <v>0</v>
      </c>
      <c r="E163" s="2285">
        <f>SUM(E160:E162)</f>
        <v>0</v>
      </c>
      <c r="F163" s="2283">
        <f>SUM(F160:F162)</f>
        <v>0</v>
      </c>
      <c r="G163" s="2285">
        <f t="shared" ref="G163:P163" si="95">SUM(G160:G162)</f>
        <v>0</v>
      </c>
      <c r="H163" s="2283">
        <f t="shared" si="95"/>
        <v>0</v>
      </c>
      <c r="I163" s="2285">
        <f t="shared" si="95"/>
        <v>0</v>
      </c>
      <c r="J163" s="2283">
        <f t="shared" si="95"/>
        <v>0</v>
      </c>
      <c r="K163" s="2285">
        <f t="shared" si="95"/>
        <v>0</v>
      </c>
      <c r="L163" s="2283">
        <f t="shared" si="95"/>
        <v>0</v>
      </c>
      <c r="M163" s="2286">
        <f t="shared" si="95"/>
        <v>0</v>
      </c>
      <c r="N163" s="2287">
        <f t="shared" si="95"/>
        <v>0</v>
      </c>
      <c r="O163" s="2284">
        <f t="shared" si="95"/>
        <v>0</v>
      </c>
      <c r="P163" s="2288">
        <f t="shared" si="95"/>
        <v>0</v>
      </c>
      <c r="Q163" s="2285">
        <f>SUM(Q160:Q162)</f>
        <v>0</v>
      </c>
      <c r="R163" s="2285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3776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2053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2053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3638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3668" t="s">
        <v>161</v>
      </c>
      <c r="B168" s="3820"/>
      <c r="C168" s="2283">
        <f>SUM(C164:C167)</f>
        <v>0</v>
      </c>
      <c r="D168" s="2284">
        <f>SUM(D164:D167)</f>
        <v>0</v>
      </c>
      <c r="E168" s="2285">
        <f>SUM(E164:E167)</f>
        <v>0</v>
      </c>
      <c r="F168" s="2283">
        <f>SUM(F164:F167)</f>
        <v>0</v>
      </c>
      <c r="G168" s="2285">
        <f t="shared" ref="G168:P168" si="97">SUM(G164:G167)</f>
        <v>0</v>
      </c>
      <c r="H168" s="2283">
        <f t="shared" si="97"/>
        <v>0</v>
      </c>
      <c r="I168" s="2285">
        <f t="shared" si="97"/>
        <v>0</v>
      </c>
      <c r="J168" s="2283">
        <f t="shared" si="97"/>
        <v>0</v>
      </c>
      <c r="K168" s="2285">
        <f t="shared" si="97"/>
        <v>0</v>
      </c>
      <c r="L168" s="2283">
        <f t="shared" si="97"/>
        <v>0</v>
      </c>
      <c r="M168" s="2286">
        <f t="shared" si="97"/>
        <v>0</v>
      </c>
      <c r="N168" s="2287">
        <f t="shared" si="97"/>
        <v>0</v>
      </c>
      <c r="O168" s="2284">
        <f t="shared" si="97"/>
        <v>0</v>
      </c>
      <c r="P168" s="2288">
        <f t="shared" si="97"/>
        <v>0</v>
      </c>
      <c r="Q168" s="2285">
        <f>SUM(Q164:Q167)</f>
        <v>0</v>
      </c>
      <c r="R168" s="2285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3668" t="s">
        <v>167</v>
      </c>
      <c r="B169" s="3668"/>
      <c r="C169" s="1944">
        <f>SUM(C163+C168)</f>
        <v>0</v>
      </c>
      <c r="D169" s="274">
        <f t="shared" ref="D169:P169" si="98">SUM(D163+D168)</f>
        <v>0</v>
      </c>
      <c r="E169" s="2032">
        <f t="shared" si="98"/>
        <v>0</v>
      </c>
      <c r="F169" s="1944">
        <f t="shared" si="98"/>
        <v>0</v>
      </c>
      <c r="G169" s="2032">
        <f t="shared" si="98"/>
        <v>0</v>
      </c>
      <c r="H169" s="1944">
        <f t="shared" si="98"/>
        <v>0</v>
      </c>
      <c r="I169" s="2032">
        <f t="shared" si="98"/>
        <v>0</v>
      </c>
      <c r="J169" s="1944">
        <f t="shared" si="98"/>
        <v>0</v>
      </c>
      <c r="K169" s="2032">
        <f t="shared" si="98"/>
        <v>0</v>
      </c>
      <c r="L169" s="1944">
        <f t="shared" si="98"/>
        <v>0</v>
      </c>
      <c r="M169" s="2289">
        <f t="shared" si="98"/>
        <v>0</v>
      </c>
      <c r="N169" s="277">
        <f t="shared" si="98"/>
        <v>0</v>
      </c>
      <c r="O169" s="274">
        <f t="shared" si="98"/>
        <v>0</v>
      </c>
      <c r="P169" s="2103">
        <f t="shared" si="98"/>
        <v>0</v>
      </c>
      <c r="Q169" s="2032">
        <f>SUM(Q163+Q168)</f>
        <v>0</v>
      </c>
      <c r="R169" s="2032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3778" t="s">
        <v>3</v>
      </c>
      <c r="B171" s="2847"/>
      <c r="C171" s="3772" t="s">
        <v>76</v>
      </c>
      <c r="D171" s="3772"/>
      <c r="E171" s="3771"/>
      <c r="F171" s="3770" t="s">
        <v>49</v>
      </c>
      <c r="G171" s="3771"/>
      <c r="H171" s="3770" t="s">
        <v>50</v>
      </c>
      <c r="I171" s="3771"/>
      <c r="J171" s="3770" t="s">
        <v>126</v>
      </c>
      <c r="K171" s="3771"/>
      <c r="L171" s="3770" t="s">
        <v>127</v>
      </c>
      <c r="M171" s="3771"/>
      <c r="N171" s="3770" t="s">
        <v>128</v>
      </c>
      <c r="O171" s="3775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3641"/>
      <c r="B172" s="3636"/>
      <c r="C172" s="2259" t="s">
        <v>96</v>
      </c>
      <c r="D172" s="2260" t="s">
        <v>65</v>
      </c>
      <c r="E172" s="2261" t="s">
        <v>97</v>
      </c>
      <c r="F172" s="2259" t="s">
        <v>65</v>
      </c>
      <c r="G172" s="2261" t="s">
        <v>97</v>
      </c>
      <c r="H172" s="2259" t="s">
        <v>65</v>
      </c>
      <c r="I172" s="2261" t="s">
        <v>97</v>
      </c>
      <c r="J172" s="2259" t="s">
        <v>65</v>
      </c>
      <c r="K172" s="2261" t="s">
        <v>97</v>
      </c>
      <c r="L172" s="2259" t="s">
        <v>65</v>
      </c>
      <c r="M172" s="2261" t="s">
        <v>97</v>
      </c>
      <c r="N172" s="2259" t="s">
        <v>65</v>
      </c>
      <c r="O172" s="2290" t="s">
        <v>97</v>
      </c>
      <c r="P172" s="3636"/>
      <c r="Q172" s="3636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3776" t="s">
        <v>170</v>
      </c>
      <c r="B173" s="2219" t="s">
        <v>158</v>
      </c>
      <c r="C173" s="2231">
        <f>SUM(D173+E173)</f>
        <v>0</v>
      </c>
      <c r="D173" s="2253">
        <f>SUM(F173+H173+J173+L173+N173)</f>
        <v>0</v>
      </c>
      <c r="E173" s="2254">
        <f>SUM(G173+I173+K173+M173+O173)</f>
        <v>0</v>
      </c>
      <c r="F173" s="2212"/>
      <c r="G173" s="2223"/>
      <c r="H173" s="2212"/>
      <c r="I173" s="2223"/>
      <c r="J173" s="2212"/>
      <c r="K173" s="2223"/>
      <c r="L173" s="2212"/>
      <c r="M173" s="2223"/>
      <c r="N173" s="2212"/>
      <c r="O173" s="2215"/>
      <c r="P173" s="2223"/>
      <c r="Q173" s="2223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2053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2058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3638"/>
      <c r="B176" s="2291" t="s">
        <v>171</v>
      </c>
      <c r="C176" s="1913">
        <f>SUM(C173:C175)</f>
        <v>0</v>
      </c>
      <c r="D176" s="208">
        <f>SUM(D173:D175)</f>
        <v>0</v>
      </c>
      <c r="E176" s="2099">
        <f>SUM(E173:E175)</f>
        <v>0</v>
      </c>
      <c r="F176" s="1913">
        <f>SUM(F173:F175)</f>
        <v>0</v>
      </c>
      <c r="G176" s="2099">
        <f t="shared" ref="G176:O176" si="104">SUM(G173:G175)</f>
        <v>0</v>
      </c>
      <c r="H176" s="1913">
        <f t="shared" si="104"/>
        <v>0</v>
      </c>
      <c r="I176" s="2099">
        <f t="shared" si="104"/>
        <v>0</v>
      </c>
      <c r="J176" s="1913">
        <f t="shared" si="104"/>
        <v>0</v>
      </c>
      <c r="K176" s="2099">
        <f t="shared" si="104"/>
        <v>0</v>
      </c>
      <c r="L176" s="1913">
        <f t="shared" si="104"/>
        <v>0</v>
      </c>
      <c r="M176" s="2099">
        <f t="shared" si="104"/>
        <v>0</v>
      </c>
      <c r="N176" s="1913">
        <f t="shared" si="104"/>
        <v>0</v>
      </c>
      <c r="O176" s="289">
        <f t="shared" si="104"/>
        <v>0</v>
      </c>
      <c r="P176" s="2099">
        <f>SUM(P173:P175)</f>
        <v>0</v>
      </c>
      <c r="Q176" s="2099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2053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2053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3638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3778" t="s">
        <v>177</v>
      </c>
      <c r="B184" s="2847"/>
      <c r="C184" s="3782" t="s">
        <v>76</v>
      </c>
      <c r="D184" s="3782"/>
      <c r="E184" s="3782"/>
      <c r="F184" s="3782" t="s">
        <v>178</v>
      </c>
      <c r="G184" s="3782"/>
      <c r="H184" s="3782" t="s">
        <v>179</v>
      </c>
      <c r="I184" s="3782"/>
      <c r="J184" s="3782" t="s">
        <v>180</v>
      </c>
      <c r="K184" s="3782"/>
      <c r="L184" s="3782" t="s">
        <v>12</v>
      </c>
      <c r="M184" s="3782"/>
      <c r="N184" s="3792" t="s">
        <v>13</v>
      </c>
      <c r="O184" s="3793"/>
      <c r="P184" s="3767" t="s">
        <v>14</v>
      </c>
      <c r="Q184" s="3767"/>
      <c r="R184" s="3767" t="s">
        <v>15</v>
      </c>
      <c r="S184" s="3767"/>
      <c r="T184" s="3767" t="s">
        <v>16</v>
      </c>
      <c r="U184" s="3767"/>
      <c r="V184" s="3767" t="s">
        <v>17</v>
      </c>
      <c r="W184" s="3767"/>
      <c r="X184" s="3767" t="s">
        <v>18</v>
      </c>
      <c r="Y184" s="3767"/>
      <c r="Z184" s="3767" t="s">
        <v>19</v>
      </c>
      <c r="AA184" s="3767"/>
      <c r="AB184" s="3767" t="s">
        <v>48</v>
      </c>
      <c r="AC184" s="3767"/>
      <c r="AD184" s="3767" t="s">
        <v>49</v>
      </c>
      <c r="AE184" s="3767"/>
      <c r="AF184" s="3767" t="s">
        <v>50</v>
      </c>
      <c r="AG184" s="3767"/>
      <c r="AH184" s="3767" t="s">
        <v>126</v>
      </c>
      <c r="AI184" s="3767"/>
      <c r="AJ184" s="3767" t="s">
        <v>127</v>
      </c>
      <c r="AK184" s="3767"/>
      <c r="AL184" s="3767" t="s">
        <v>128</v>
      </c>
      <c r="AM184" s="3770"/>
      <c r="AN184" s="3819" t="s">
        <v>181</v>
      </c>
      <c r="AO184" s="3817" t="s">
        <v>182</v>
      </c>
      <c r="AP184" s="3770" t="s">
        <v>7</v>
      </c>
      <c r="AQ184" s="3771"/>
      <c r="AR184" s="3769" t="s">
        <v>183</v>
      </c>
      <c r="AS184" s="3769" t="s">
        <v>184</v>
      </c>
      <c r="AT184" s="3770" t="s">
        <v>8</v>
      </c>
      <c r="AU184" s="3771"/>
      <c r="AV184" s="3792" t="s">
        <v>185</v>
      </c>
      <c r="AW184" s="3793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3641"/>
      <c r="B185" s="3636"/>
      <c r="C185" s="2293" t="s">
        <v>96</v>
      </c>
      <c r="D185" s="2294" t="s">
        <v>65</v>
      </c>
      <c r="E185" s="2082" t="s">
        <v>97</v>
      </c>
      <c r="F185" s="2293" t="s">
        <v>65</v>
      </c>
      <c r="G185" s="2082" t="s">
        <v>97</v>
      </c>
      <c r="H185" s="2293" t="s">
        <v>65</v>
      </c>
      <c r="I185" s="2082" t="s">
        <v>97</v>
      </c>
      <c r="J185" s="2293" t="s">
        <v>65</v>
      </c>
      <c r="K185" s="2082" t="s">
        <v>97</v>
      </c>
      <c r="L185" s="2293" t="s">
        <v>65</v>
      </c>
      <c r="M185" s="2082" t="s">
        <v>97</v>
      </c>
      <c r="N185" s="2293" t="s">
        <v>65</v>
      </c>
      <c r="O185" s="2082" t="s">
        <v>97</v>
      </c>
      <c r="P185" s="2293" t="s">
        <v>65</v>
      </c>
      <c r="Q185" s="2082" t="s">
        <v>97</v>
      </c>
      <c r="R185" s="2293" t="s">
        <v>65</v>
      </c>
      <c r="S185" s="2082" t="s">
        <v>97</v>
      </c>
      <c r="T185" s="2293" t="s">
        <v>65</v>
      </c>
      <c r="U185" s="2082" t="s">
        <v>97</v>
      </c>
      <c r="V185" s="2293" t="s">
        <v>65</v>
      </c>
      <c r="W185" s="2082" t="s">
        <v>97</v>
      </c>
      <c r="X185" s="2293" t="s">
        <v>65</v>
      </c>
      <c r="Y185" s="2082" t="s">
        <v>97</v>
      </c>
      <c r="Z185" s="2293" t="s">
        <v>65</v>
      </c>
      <c r="AA185" s="2082" t="s">
        <v>97</v>
      </c>
      <c r="AB185" s="2293" t="s">
        <v>65</v>
      </c>
      <c r="AC185" s="2082" t="s">
        <v>97</v>
      </c>
      <c r="AD185" s="2293" t="s">
        <v>65</v>
      </c>
      <c r="AE185" s="2082" t="s">
        <v>97</v>
      </c>
      <c r="AF185" s="2293" t="s">
        <v>65</v>
      </c>
      <c r="AG185" s="2082" t="s">
        <v>97</v>
      </c>
      <c r="AH185" s="2293" t="s">
        <v>65</v>
      </c>
      <c r="AI185" s="2082" t="s">
        <v>97</v>
      </c>
      <c r="AJ185" s="2293" t="s">
        <v>65</v>
      </c>
      <c r="AK185" s="2082" t="s">
        <v>97</v>
      </c>
      <c r="AL185" s="2293" t="s">
        <v>65</v>
      </c>
      <c r="AM185" s="2081" t="s">
        <v>97</v>
      </c>
      <c r="AN185" s="2969"/>
      <c r="AO185" s="2966"/>
      <c r="AP185" s="2293" t="s">
        <v>65</v>
      </c>
      <c r="AQ185" s="2082" t="s">
        <v>97</v>
      </c>
      <c r="AR185" s="3637"/>
      <c r="AS185" s="3637"/>
      <c r="AT185" s="2293" t="s">
        <v>65</v>
      </c>
      <c r="AU185" s="2082" t="s">
        <v>97</v>
      </c>
      <c r="AV185" s="2104" t="s">
        <v>187</v>
      </c>
      <c r="AW185" s="2080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3818" t="s">
        <v>189</v>
      </c>
      <c r="B186" s="3814"/>
      <c r="C186" s="2295">
        <f>SUM(D186+E186)</f>
        <v>22</v>
      </c>
      <c r="D186" s="2296">
        <f>SUM(F186+H186+J186+L186+N186+P186+R186+T186+V186+X186+Z186+AB186+AD186+AF186+AH186+AJ186+AL186)</f>
        <v>9</v>
      </c>
      <c r="E186" s="308">
        <f>SUM(G186+I186+K186+M186+O186+Q186+S186+U186+W186+Y186+AA186+AC186+AE186+AG186+AI186+AK186+AM186)</f>
        <v>13</v>
      </c>
      <c r="F186" s="2297">
        <v>0</v>
      </c>
      <c r="G186" s="75">
        <v>0</v>
      </c>
      <c r="H186" s="2297">
        <v>1</v>
      </c>
      <c r="I186" s="75">
        <v>0</v>
      </c>
      <c r="J186" s="2297">
        <v>0</v>
      </c>
      <c r="K186" s="75">
        <v>2</v>
      </c>
      <c r="L186" s="2297">
        <v>1</v>
      </c>
      <c r="M186" s="75">
        <v>2</v>
      </c>
      <c r="N186" s="2297">
        <v>3</v>
      </c>
      <c r="O186" s="75">
        <v>2</v>
      </c>
      <c r="P186" s="2297">
        <v>0</v>
      </c>
      <c r="Q186" s="75">
        <v>1</v>
      </c>
      <c r="R186" s="2297">
        <v>2</v>
      </c>
      <c r="S186" s="75">
        <v>1</v>
      </c>
      <c r="T186" s="2297">
        <v>1</v>
      </c>
      <c r="U186" s="75">
        <v>0</v>
      </c>
      <c r="V186" s="2297">
        <v>0</v>
      </c>
      <c r="W186" s="75">
        <v>2</v>
      </c>
      <c r="X186" s="2297">
        <v>0</v>
      </c>
      <c r="Y186" s="75">
        <v>1</v>
      </c>
      <c r="Z186" s="2297">
        <v>0</v>
      </c>
      <c r="AA186" s="75">
        <v>1</v>
      </c>
      <c r="AB186" s="2297">
        <v>1</v>
      </c>
      <c r="AC186" s="75">
        <v>0</v>
      </c>
      <c r="AD186" s="1915">
        <v>0</v>
      </c>
      <c r="AE186" s="75">
        <v>1</v>
      </c>
      <c r="AF186" s="1915">
        <v>0</v>
      </c>
      <c r="AG186" s="75">
        <v>0</v>
      </c>
      <c r="AH186" s="1915">
        <v>0</v>
      </c>
      <c r="AI186" s="75">
        <v>0</v>
      </c>
      <c r="AJ186" s="1915">
        <v>0</v>
      </c>
      <c r="AK186" s="75">
        <v>0</v>
      </c>
      <c r="AL186" s="1915">
        <v>0</v>
      </c>
      <c r="AM186" s="292">
        <v>0</v>
      </c>
      <c r="AN186" s="2298">
        <v>0</v>
      </c>
      <c r="AO186" s="751">
        <v>0</v>
      </c>
      <c r="AP186" s="1915">
        <v>0</v>
      </c>
      <c r="AQ186" s="75">
        <v>0</v>
      </c>
      <c r="AR186" s="2299">
        <v>0</v>
      </c>
      <c r="AS186" s="2299">
        <v>2</v>
      </c>
      <c r="AT186" s="2300">
        <v>0</v>
      </c>
      <c r="AU186" s="2301">
        <v>0</v>
      </c>
      <c r="AV186" s="2300">
        <v>1</v>
      </c>
      <c r="AW186" s="2301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3809" t="s">
        <v>190</v>
      </c>
      <c r="B187" s="3810"/>
      <c r="C187" s="2302"/>
      <c r="D187" s="2303"/>
      <c r="E187" s="2303"/>
      <c r="F187" s="2303"/>
      <c r="G187" s="2303"/>
      <c r="H187" s="2303"/>
      <c r="I187" s="2303"/>
      <c r="J187" s="2303"/>
      <c r="K187" s="2303"/>
      <c r="L187" s="2303"/>
      <c r="M187" s="2303"/>
      <c r="N187" s="2303"/>
      <c r="O187" s="2303"/>
      <c r="P187" s="2303"/>
      <c r="Q187" s="2303"/>
      <c r="R187" s="2303"/>
      <c r="S187" s="2303"/>
      <c r="T187" s="2303"/>
      <c r="U187" s="2303"/>
      <c r="V187" s="2303"/>
      <c r="W187" s="2303"/>
      <c r="X187" s="2303"/>
      <c r="Y187" s="2303"/>
      <c r="Z187" s="2303"/>
      <c r="AA187" s="2303"/>
      <c r="AB187" s="2303"/>
      <c r="AC187" s="2303"/>
      <c r="AD187" s="2303"/>
      <c r="AE187" s="2303"/>
      <c r="AF187" s="2303"/>
      <c r="AG187" s="2303"/>
      <c r="AH187" s="2303"/>
      <c r="AI187" s="2303"/>
      <c r="AJ187" s="2303"/>
      <c r="AK187" s="2303"/>
      <c r="AL187" s="2303"/>
      <c r="AM187" s="2303"/>
      <c r="AN187" s="2303"/>
      <c r="AO187" s="2303"/>
      <c r="AP187" s="2303"/>
      <c r="AQ187" s="2303"/>
      <c r="AR187" s="2303"/>
      <c r="AS187" s="2303"/>
      <c r="AT187" s="2303"/>
      <c r="AU187" s="2303"/>
      <c r="AV187" s="2303"/>
      <c r="AW187" s="2304"/>
    </row>
    <row r="188" spans="1:89" x14ac:dyDescent="0.25">
      <c r="A188" s="3776" t="s">
        <v>191</v>
      </c>
      <c r="B188" s="2305" t="s">
        <v>192</v>
      </c>
      <c r="C188" s="2306">
        <f>SUM(D188+E188)</f>
        <v>1</v>
      </c>
      <c r="D188" s="2307">
        <f t="shared" ref="D188:E196" si="106">SUM(F188+H188+J188+L188+N188+P188+R188+T188+V188+X188+Z188+AB188+AD188+AF188+AH188+AJ188+AL188)</f>
        <v>0</v>
      </c>
      <c r="E188" s="2305">
        <f t="shared" si="106"/>
        <v>1</v>
      </c>
      <c r="F188" s="2212">
        <v>0</v>
      </c>
      <c r="G188" s="2223">
        <v>0</v>
      </c>
      <c r="H188" s="2212">
        <v>0</v>
      </c>
      <c r="I188" s="2223">
        <v>0</v>
      </c>
      <c r="J188" s="2212">
        <v>0</v>
      </c>
      <c r="K188" s="2223">
        <v>1</v>
      </c>
      <c r="L188" s="2212">
        <v>0</v>
      </c>
      <c r="M188" s="2223">
        <v>0</v>
      </c>
      <c r="N188" s="2212">
        <v>0</v>
      </c>
      <c r="O188" s="2223">
        <v>0</v>
      </c>
      <c r="P188" s="2212">
        <v>0</v>
      </c>
      <c r="Q188" s="2223">
        <v>0</v>
      </c>
      <c r="R188" s="2212">
        <v>0</v>
      </c>
      <c r="S188" s="2223">
        <v>0</v>
      </c>
      <c r="T188" s="2212">
        <v>0</v>
      </c>
      <c r="U188" s="2223">
        <v>0</v>
      </c>
      <c r="V188" s="2212">
        <v>0</v>
      </c>
      <c r="W188" s="2223">
        <v>0</v>
      </c>
      <c r="X188" s="2212">
        <v>0</v>
      </c>
      <c r="Y188" s="2223">
        <v>0</v>
      </c>
      <c r="Z188" s="2212">
        <v>0</v>
      </c>
      <c r="AA188" s="2223">
        <v>0</v>
      </c>
      <c r="AB188" s="2212">
        <v>0</v>
      </c>
      <c r="AC188" s="2223">
        <v>0</v>
      </c>
      <c r="AD188" s="2212">
        <v>0</v>
      </c>
      <c r="AE188" s="2223">
        <v>0</v>
      </c>
      <c r="AF188" s="2212">
        <v>0</v>
      </c>
      <c r="AG188" s="2223">
        <v>0</v>
      </c>
      <c r="AH188" s="2212">
        <v>0</v>
      </c>
      <c r="AI188" s="2223">
        <v>0</v>
      </c>
      <c r="AJ188" s="2212">
        <v>0</v>
      </c>
      <c r="AK188" s="2223">
        <v>0</v>
      </c>
      <c r="AL188" s="2212">
        <v>0</v>
      </c>
      <c r="AM188" s="2279">
        <v>0</v>
      </c>
      <c r="AN188" s="2251">
        <v>0</v>
      </c>
      <c r="AO188" s="2236">
        <v>0</v>
      </c>
      <c r="AP188" s="2212">
        <v>0</v>
      </c>
      <c r="AQ188" s="2223">
        <v>0</v>
      </c>
      <c r="AR188" s="2223">
        <v>0</v>
      </c>
      <c r="AS188" s="2223">
        <v>1</v>
      </c>
      <c r="AT188" s="2279">
        <v>0</v>
      </c>
      <c r="AU188" s="2216">
        <v>0</v>
      </c>
      <c r="AV188" s="2279">
        <v>0</v>
      </c>
      <c r="AW188" s="2216">
        <v>0</v>
      </c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3638"/>
      <c r="B189" s="2056" t="s">
        <v>193</v>
      </c>
      <c r="C189" s="1963">
        <f>SUM(D189+E189)</f>
        <v>0</v>
      </c>
      <c r="D189" s="320">
        <f t="shared" si="106"/>
        <v>0</v>
      </c>
      <c r="E189" s="2008">
        <f t="shared" si="106"/>
        <v>0</v>
      </c>
      <c r="F189" s="1915">
        <v>0</v>
      </c>
      <c r="G189" s="2015">
        <v>0</v>
      </c>
      <c r="H189" s="1915">
        <v>0</v>
      </c>
      <c r="I189" s="2015">
        <v>0</v>
      </c>
      <c r="J189" s="1915">
        <v>0</v>
      </c>
      <c r="K189" s="2015">
        <v>0</v>
      </c>
      <c r="L189" s="1915">
        <v>0</v>
      </c>
      <c r="M189" s="2015">
        <v>0</v>
      </c>
      <c r="N189" s="1915">
        <v>0</v>
      </c>
      <c r="O189" s="2015">
        <v>0</v>
      </c>
      <c r="P189" s="1915">
        <v>0</v>
      </c>
      <c r="Q189" s="2015">
        <v>0</v>
      </c>
      <c r="R189" s="1915">
        <v>0</v>
      </c>
      <c r="S189" s="2015">
        <v>0</v>
      </c>
      <c r="T189" s="1915">
        <v>0</v>
      </c>
      <c r="U189" s="2015">
        <v>0</v>
      </c>
      <c r="V189" s="1915">
        <v>0</v>
      </c>
      <c r="W189" s="2015">
        <v>0</v>
      </c>
      <c r="X189" s="1915">
        <v>0</v>
      </c>
      <c r="Y189" s="2015">
        <v>0</v>
      </c>
      <c r="Z189" s="1915">
        <v>0</v>
      </c>
      <c r="AA189" s="2015">
        <v>0</v>
      </c>
      <c r="AB189" s="1915">
        <v>0</v>
      </c>
      <c r="AC189" s="2015">
        <v>0</v>
      </c>
      <c r="AD189" s="1915">
        <v>0</v>
      </c>
      <c r="AE189" s="2015">
        <v>0</v>
      </c>
      <c r="AF189" s="1915">
        <v>0</v>
      </c>
      <c r="AG189" s="2015">
        <v>0</v>
      </c>
      <c r="AH189" s="1915">
        <v>0</v>
      </c>
      <c r="AI189" s="2015">
        <v>0</v>
      </c>
      <c r="AJ189" s="1915">
        <v>0</v>
      </c>
      <c r="AK189" s="2015">
        <v>0</v>
      </c>
      <c r="AL189" s="1915">
        <v>0</v>
      </c>
      <c r="AM189" s="2308">
        <v>0</v>
      </c>
      <c r="AN189" s="212">
        <v>0</v>
      </c>
      <c r="AO189" s="1916">
        <v>0</v>
      </c>
      <c r="AP189" s="1915">
        <v>0</v>
      </c>
      <c r="AQ189" s="2015">
        <v>0</v>
      </c>
      <c r="AR189" s="2015">
        <v>0</v>
      </c>
      <c r="AS189" s="2015">
        <v>0</v>
      </c>
      <c r="AT189" s="2308">
        <v>0</v>
      </c>
      <c r="AU189" s="323">
        <v>0</v>
      </c>
      <c r="AV189" s="2308">
        <v>0</v>
      </c>
      <c r="AW189" s="323">
        <v>0</v>
      </c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3811" t="s">
        <v>194</v>
      </c>
      <c r="B190" s="3812"/>
      <c r="C190" s="2295">
        <f t="shared" ref="C190:C230" si="126">SUM(D190+E190)</f>
        <v>1</v>
      </c>
      <c r="D190" s="2296">
        <f t="shared" si="106"/>
        <v>0</v>
      </c>
      <c r="E190" s="2309">
        <f t="shared" si="106"/>
        <v>1</v>
      </c>
      <c r="F190" s="2297">
        <v>0</v>
      </c>
      <c r="G190" s="2299">
        <v>0</v>
      </c>
      <c r="H190" s="2297">
        <v>0</v>
      </c>
      <c r="I190" s="2299">
        <v>0</v>
      </c>
      <c r="J190" s="2297">
        <v>0</v>
      </c>
      <c r="K190" s="2299">
        <v>1</v>
      </c>
      <c r="L190" s="2297">
        <v>0</v>
      </c>
      <c r="M190" s="2299">
        <v>0</v>
      </c>
      <c r="N190" s="2297">
        <v>0</v>
      </c>
      <c r="O190" s="2299">
        <v>0</v>
      </c>
      <c r="P190" s="2297">
        <v>0</v>
      </c>
      <c r="Q190" s="2299">
        <v>0</v>
      </c>
      <c r="R190" s="2297">
        <v>0</v>
      </c>
      <c r="S190" s="2299">
        <v>0</v>
      </c>
      <c r="T190" s="2297">
        <v>0</v>
      </c>
      <c r="U190" s="2299">
        <v>0</v>
      </c>
      <c r="V190" s="2297">
        <v>0</v>
      </c>
      <c r="W190" s="2299">
        <v>0</v>
      </c>
      <c r="X190" s="2297">
        <v>0</v>
      </c>
      <c r="Y190" s="2299">
        <v>0</v>
      </c>
      <c r="Z190" s="2297">
        <v>0</v>
      </c>
      <c r="AA190" s="2299">
        <v>0</v>
      </c>
      <c r="AB190" s="2297">
        <v>0</v>
      </c>
      <c r="AC190" s="2299">
        <v>0</v>
      </c>
      <c r="AD190" s="2297">
        <v>0</v>
      </c>
      <c r="AE190" s="2299">
        <v>0</v>
      </c>
      <c r="AF190" s="2297">
        <v>0</v>
      </c>
      <c r="AG190" s="2299">
        <v>0</v>
      </c>
      <c r="AH190" s="2297">
        <v>0</v>
      </c>
      <c r="AI190" s="2299">
        <v>0</v>
      </c>
      <c r="AJ190" s="2297">
        <v>0</v>
      </c>
      <c r="AK190" s="2299">
        <v>0</v>
      </c>
      <c r="AL190" s="2297">
        <v>0</v>
      </c>
      <c r="AM190" s="2300">
        <v>0</v>
      </c>
      <c r="AN190" s="2298">
        <v>0</v>
      </c>
      <c r="AO190" s="2310">
        <v>0</v>
      </c>
      <c r="AP190" s="2297">
        <v>0</v>
      </c>
      <c r="AQ190" s="2299">
        <v>0</v>
      </c>
      <c r="AR190" s="2299">
        <v>0</v>
      </c>
      <c r="AS190" s="2299">
        <v>1</v>
      </c>
      <c r="AT190" s="2300">
        <v>0</v>
      </c>
      <c r="AU190" s="2301">
        <v>0</v>
      </c>
      <c r="AV190" s="2300">
        <v>0</v>
      </c>
      <c r="AW190" s="2301">
        <v>0</v>
      </c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3776" t="s">
        <v>195</v>
      </c>
      <c r="B191" s="2305" t="s">
        <v>196</v>
      </c>
      <c r="C191" s="2306">
        <f t="shared" si="126"/>
        <v>1</v>
      </c>
      <c r="D191" s="2307">
        <f>SUM(H191+J191+L191+N191+P191+R191+T191+V191+X191+Z191+AB191+AD191+AF191+AH191+AJ191+AL191)</f>
        <v>0</v>
      </c>
      <c r="E191" s="2305">
        <f>SUM(I191+K191+M191+O191+Q191+S191+U191+W191+Y191+AA191+AC191+AE191+AG191+AI191+AK191+AM191)</f>
        <v>1</v>
      </c>
      <c r="F191" s="2311"/>
      <c r="G191" s="2312"/>
      <c r="H191" s="2212">
        <v>0</v>
      </c>
      <c r="I191" s="2223">
        <v>0</v>
      </c>
      <c r="J191" s="2212">
        <v>0</v>
      </c>
      <c r="K191" s="2223">
        <v>1</v>
      </c>
      <c r="L191" s="2212">
        <v>0</v>
      </c>
      <c r="M191" s="2223">
        <v>0</v>
      </c>
      <c r="N191" s="2212">
        <v>0</v>
      </c>
      <c r="O191" s="2223">
        <v>0</v>
      </c>
      <c r="P191" s="2212">
        <v>0</v>
      </c>
      <c r="Q191" s="2223">
        <v>0</v>
      </c>
      <c r="R191" s="2212">
        <v>0</v>
      </c>
      <c r="S191" s="2223">
        <v>0</v>
      </c>
      <c r="T191" s="2212">
        <v>0</v>
      </c>
      <c r="U191" s="2223">
        <v>0</v>
      </c>
      <c r="V191" s="2212">
        <v>0</v>
      </c>
      <c r="W191" s="2223">
        <v>0</v>
      </c>
      <c r="X191" s="2212">
        <v>0</v>
      </c>
      <c r="Y191" s="2223">
        <v>0</v>
      </c>
      <c r="Z191" s="2212">
        <v>0</v>
      </c>
      <c r="AA191" s="2223">
        <v>0</v>
      </c>
      <c r="AB191" s="2212">
        <v>0</v>
      </c>
      <c r="AC191" s="2223">
        <v>0</v>
      </c>
      <c r="AD191" s="2212">
        <v>0</v>
      </c>
      <c r="AE191" s="2223">
        <v>0</v>
      </c>
      <c r="AF191" s="2212">
        <v>0</v>
      </c>
      <c r="AG191" s="2223">
        <v>0</v>
      </c>
      <c r="AH191" s="2212">
        <v>0</v>
      </c>
      <c r="AI191" s="2223">
        <v>0</v>
      </c>
      <c r="AJ191" s="2212">
        <v>0</v>
      </c>
      <c r="AK191" s="2223">
        <v>0</v>
      </c>
      <c r="AL191" s="2212">
        <v>0</v>
      </c>
      <c r="AM191" s="2279">
        <v>0</v>
      </c>
      <c r="AN191" s="2251">
        <v>0</v>
      </c>
      <c r="AO191" s="2236">
        <v>0</v>
      </c>
      <c r="AP191" s="2212">
        <v>0</v>
      </c>
      <c r="AQ191" s="2223">
        <v>0</v>
      </c>
      <c r="AR191" s="2223">
        <v>0</v>
      </c>
      <c r="AS191" s="2223">
        <v>1</v>
      </c>
      <c r="AT191" s="2279">
        <v>0</v>
      </c>
      <c r="AU191" s="2216">
        <v>0</v>
      </c>
      <c r="AV191" s="2279">
        <v>0</v>
      </c>
      <c r="AW191" s="2216">
        <v>0</v>
      </c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3638"/>
      <c r="B192" s="2056" t="s">
        <v>197</v>
      </c>
      <c r="C192" s="925">
        <f t="shared" si="126"/>
        <v>2</v>
      </c>
      <c r="D192" s="326">
        <f>SUM(H192+J192+L192+N192+P192+R192+T192+V192+X192+Z192+AB192+AD192+AF192+AH192+AJ192+AL192)</f>
        <v>0</v>
      </c>
      <c r="E192" s="308">
        <f>SUM(I192+K192+M192+O192+Q192+S192+U192+W192+Y192+AA192+AC192+AE192+AG192+AI192+AK192+AM192)</f>
        <v>2</v>
      </c>
      <c r="F192" s="926"/>
      <c r="G192" s="328"/>
      <c r="H192" s="750">
        <v>0</v>
      </c>
      <c r="I192" s="75">
        <v>0</v>
      </c>
      <c r="J192" s="750">
        <v>0</v>
      </c>
      <c r="K192" s="75">
        <v>2</v>
      </c>
      <c r="L192" s="1915">
        <v>0</v>
      </c>
      <c r="M192" s="2015">
        <v>0</v>
      </c>
      <c r="N192" s="750">
        <v>0</v>
      </c>
      <c r="O192" s="75">
        <v>0</v>
      </c>
      <c r="P192" s="750">
        <v>0</v>
      </c>
      <c r="Q192" s="75">
        <v>0</v>
      </c>
      <c r="R192" s="750">
        <v>0</v>
      </c>
      <c r="S192" s="75">
        <v>0</v>
      </c>
      <c r="T192" s="750">
        <v>0</v>
      </c>
      <c r="U192" s="75">
        <v>0</v>
      </c>
      <c r="V192" s="750">
        <v>0</v>
      </c>
      <c r="W192" s="75">
        <v>0</v>
      </c>
      <c r="X192" s="750">
        <v>0</v>
      </c>
      <c r="Y192" s="75">
        <v>0</v>
      </c>
      <c r="Z192" s="750">
        <v>0</v>
      </c>
      <c r="AA192" s="75">
        <v>0</v>
      </c>
      <c r="AB192" s="750">
        <v>0</v>
      </c>
      <c r="AC192" s="75">
        <v>0</v>
      </c>
      <c r="AD192" s="750">
        <v>0</v>
      </c>
      <c r="AE192" s="75">
        <v>0</v>
      </c>
      <c r="AF192" s="750">
        <v>0</v>
      </c>
      <c r="AG192" s="75">
        <v>0</v>
      </c>
      <c r="AH192" s="750">
        <v>0</v>
      </c>
      <c r="AI192" s="75">
        <v>0</v>
      </c>
      <c r="AJ192" s="750">
        <v>0</v>
      </c>
      <c r="AK192" s="75">
        <v>0</v>
      </c>
      <c r="AL192" s="750">
        <v>0</v>
      </c>
      <c r="AM192" s="292">
        <v>0</v>
      </c>
      <c r="AN192" s="212">
        <v>0</v>
      </c>
      <c r="AO192" s="1916">
        <v>0</v>
      </c>
      <c r="AP192" s="1915">
        <v>0</v>
      </c>
      <c r="AQ192" s="2015">
        <v>0</v>
      </c>
      <c r="AR192" s="2015">
        <v>0</v>
      </c>
      <c r="AS192" s="2015">
        <v>2</v>
      </c>
      <c r="AT192" s="2308">
        <v>0</v>
      </c>
      <c r="AU192" s="323">
        <v>0</v>
      </c>
      <c r="AV192" s="2308">
        <v>0</v>
      </c>
      <c r="AW192" s="323"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2313" t="s">
        <v>198</v>
      </c>
      <c r="B193" s="2314"/>
      <c r="C193" s="2267">
        <f t="shared" si="126"/>
        <v>22</v>
      </c>
      <c r="D193" s="2268">
        <f t="shared" si="106"/>
        <v>9</v>
      </c>
      <c r="E193" s="2269">
        <f t="shared" si="106"/>
        <v>13</v>
      </c>
      <c r="F193" s="2297">
        <v>0</v>
      </c>
      <c r="G193" s="2299">
        <v>0</v>
      </c>
      <c r="H193" s="2297">
        <v>1</v>
      </c>
      <c r="I193" s="2299">
        <v>0</v>
      </c>
      <c r="J193" s="2297">
        <v>0</v>
      </c>
      <c r="K193" s="2299">
        <v>2</v>
      </c>
      <c r="L193" s="2297">
        <v>1</v>
      </c>
      <c r="M193" s="2299">
        <v>2</v>
      </c>
      <c r="N193" s="2297">
        <v>3</v>
      </c>
      <c r="O193" s="2299">
        <v>2</v>
      </c>
      <c r="P193" s="2297">
        <v>0</v>
      </c>
      <c r="Q193" s="2299">
        <v>1</v>
      </c>
      <c r="R193" s="2297">
        <v>2</v>
      </c>
      <c r="S193" s="2299">
        <v>1</v>
      </c>
      <c r="T193" s="2297">
        <v>1</v>
      </c>
      <c r="U193" s="2299">
        <v>0</v>
      </c>
      <c r="V193" s="2297">
        <v>0</v>
      </c>
      <c r="W193" s="2299">
        <v>2</v>
      </c>
      <c r="X193" s="2297">
        <v>0</v>
      </c>
      <c r="Y193" s="2299">
        <v>1</v>
      </c>
      <c r="Z193" s="2297">
        <v>0</v>
      </c>
      <c r="AA193" s="2299">
        <v>1</v>
      </c>
      <c r="AB193" s="2297">
        <v>1</v>
      </c>
      <c r="AC193" s="2299">
        <v>0</v>
      </c>
      <c r="AD193" s="2297">
        <v>0</v>
      </c>
      <c r="AE193" s="2299">
        <v>1</v>
      </c>
      <c r="AF193" s="2297">
        <v>0</v>
      </c>
      <c r="AG193" s="2299">
        <v>0</v>
      </c>
      <c r="AH193" s="2297">
        <v>0</v>
      </c>
      <c r="AI193" s="2299">
        <v>0</v>
      </c>
      <c r="AJ193" s="2297">
        <v>0</v>
      </c>
      <c r="AK193" s="2299">
        <v>0</v>
      </c>
      <c r="AL193" s="2297">
        <v>0</v>
      </c>
      <c r="AM193" s="2300">
        <v>0</v>
      </c>
      <c r="AN193" s="2298">
        <v>0</v>
      </c>
      <c r="AO193" s="2310">
        <v>0</v>
      </c>
      <c r="AP193" s="1915">
        <v>0</v>
      </c>
      <c r="AQ193" s="2299">
        <v>0</v>
      </c>
      <c r="AR193" s="2299">
        <v>0</v>
      </c>
      <c r="AS193" s="2299">
        <v>2</v>
      </c>
      <c r="AT193" s="2300">
        <v>0</v>
      </c>
      <c r="AU193" s="2301">
        <v>0</v>
      </c>
      <c r="AV193" s="2300">
        <v>1</v>
      </c>
      <c r="AW193" s="2301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3776" t="s">
        <v>199</v>
      </c>
      <c r="B194" s="2061" t="s">
        <v>200</v>
      </c>
      <c r="C194" s="335">
        <f t="shared" si="126"/>
        <v>0</v>
      </c>
      <c r="D194" s="336">
        <f t="shared" si="106"/>
        <v>0</v>
      </c>
      <c r="E194" s="2061">
        <f t="shared" si="106"/>
        <v>0</v>
      </c>
      <c r="F194" s="32">
        <v>0</v>
      </c>
      <c r="G194" s="35">
        <v>0</v>
      </c>
      <c r="H194" s="32">
        <v>0</v>
      </c>
      <c r="I194" s="35">
        <v>0</v>
      </c>
      <c r="J194" s="32">
        <v>0</v>
      </c>
      <c r="K194" s="35">
        <v>0</v>
      </c>
      <c r="L194" s="32">
        <v>0</v>
      </c>
      <c r="M194" s="35">
        <v>0</v>
      </c>
      <c r="N194" s="32">
        <v>0</v>
      </c>
      <c r="O194" s="35">
        <v>0</v>
      </c>
      <c r="P194" s="32">
        <v>0</v>
      </c>
      <c r="Q194" s="35">
        <v>0</v>
      </c>
      <c r="R194" s="32">
        <v>0</v>
      </c>
      <c r="S194" s="35">
        <v>0</v>
      </c>
      <c r="T194" s="32">
        <v>0</v>
      </c>
      <c r="U194" s="35">
        <v>0</v>
      </c>
      <c r="V194" s="32">
        <v>0</v>
      </c>
      <c r="W194" s="35">
        <v>0</v>
      </c>
      <c r="X194" s="32">
        <v>0</v>
      </c>
      <c r="Y194" s="35">
        <v>0</v>
      </c>
      <c r="Z194" s="32">
        <v>0</v>
      </c>
      <c r="AA194" s="35">
        <v>0</v>
      </c>
      <c r="AB194" s="32">
        <v>0</v>
      </c>
      <c r="AC194" s="35">
        <v>0</v>
      </c>
      <c r="AD194" s="32">
        <v>0</v>
      </c>
      <c r="AE194" s="35">
        <v>0</v>
      </c>
      <c r="AF194" s="32">
        <v>0</v>
      </c>
      <c r="AG194" s="35">
        <v>0</v>
      </c>
      <c r="AH194" s="32">
        <v>0</v>
      </c>
      <c r="AI194" s="35">
        <v>0</v>
      </c>
      <c r="AJ194" s="32">
        <v>0</v>
      </c>
      <c r="AK194" s="35">
        <v>0</v>
      </c>
      <c r="AL194" s="32">
        <v>0</v>
      </c>
      <c r="AM194" s="271">
        <v>0</v>
      </c>
      <c r="AN194" s="227">
        <v>0</v>
      </c>
      <c r="AO194" s="337">
        <v>0</v>
      </c>
      <c r="AP194" s="32">
        <v>0</v>
      </c>
      <c r="AQ194" s="75">
        <v>0</v>
      </c>
      <c r="AR194" s="75">
        <v>0</v>
      </c>
      <c r="AS194" s="75">
        <v>0</v>
      </c>
      <c r="AT194" s="292">
        <v>0</v>
      </c>
      <c r="AU194" s="338">
        <v>0</v>
      </c>
      <c r="AV194" s="292">
        <v>0</v>
      </c>
      <c r="AW194" s="338">
        <v>0</v>
      </c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3084"/>
      <c r="B195" s="2055" t="s">
        <v>201</v>
      </c>
      <c r="C195" s="340">
        <f t="shared" si="126"/>
        <v>3</v>
      </c>
      <c r="D195" s="341">
        <f t="shared" si="106"/>
        <v>0</v>
      </c>
      <c r="E195" s="2055">
        <f t="shared" si="106"/>
        <v>3</v>
      </c>
      <c r="F195" s="16">
        <v>0</v>
      </c>
      <c r="G195" s="37">
        <v>0</v>
      </c>
      <c r="H195" s="16">
        <v>0</v>
      </c>
      <c r="I195" s="37">
        <v>0</v>
      </c>
      <c r="J195" s="16">
        <v>0</v>
      </c>
      <c r="K195" s="37">
        <v>0</v>
      </c>
      <c r="L195" s="16">
        <v>0</v>
      </c>
      <c r="M195" s="37">
        <v>1</v>
      </c>
      <c r="N195" s="16">
        <v>0</v>
      </c>
      <c r="O195" s="37">
        <v>0</v>
      </c>
      <c r="P195" s="16">
        <v>0</v>
      </c>
      <c r="Q195" s="37">
        <v>0</v>
      </c>
      <c r="R195" s="16">
        <v>0</v>
      </c>
      <c r="S195" s="37">
        <v>0</v>
      </c>
      <c r="T195" s="16">
        <v>0</v>
      </c>
      <c r="U195" s="37">
        <v>0</v>
      </c>
      <c r="V195" s="16">
        <v>0</v>
      </c>
      <c r="W195" s="37">
        <v>1</v>
      </c>
      <c r="X195" s="16">
        <v>0</v>
      </c>
      <c r="Y195" s="37">
        <v>0</v>
      </c>
      <c r="Z195" s="16">
        <v>0</v>
      </c>
      <c r="AA195" s="37">
        <v>0</v>
      </c>
      <c r="AB195" s="16">
        <v>0</v>
      </c>
      <c r="AC195" s="37">
        <v>0</v>
      </c>
      <c r="AD195" s="16">
        <v>0</v>
      </c>
      <c r="AE195" s="37">
        <v>1</v>
      </c>
      <c r="AF195" s="16">
        <v>0</v>
      </c>
      <c r="AG195" s="37">
        <v>0</v>
      </c>
      <c r="AH195" s="16">
        <v>0</v>
      </c>
      <c r="AI195" s="37">
        <v>0</v>
      </c>
      <c r="AJ195" s="16">
        <v>0</v>
      </c>
      <c r="AK195" s="37">
        <v>0</v>
      </c>
      <c r="AL195" s="16">
        <v>0</v>
      </c>
      <c r="AM195" s="134">
        <v>0</v>
      </c>
      <c r="AN195" s="195">
        <v>0</v>
      </c>
      <c r="AO195" s="137">
        <v>0</v>
      </c>
      <c r="AP195" s="16">
        <v>0</v>
      </c>
      <c r="AQ195" s="41">
        <v>0</v>
      </c>
      <c r="AR195" s="41">
        <v>0</v>
      </c>
      <c r="AS195" s="41">
        <v>0</v>
      </c>
      <c r="AT195" s="180">
        <v>0</v>
      </c>
      <c r="AU195" s="342">
        <v>0</v>
      </c>
      <c r="AV195" s="180">
        <v>1</v>
      </c>
      <c r="AW195" s="342"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3084"/>
      <c r="B196" s="2055" t="s">
        <v>202</v>
      </c>
      <c r="C196" s="340">
        <f t="shared" si="126"/>
        <v>4</v>
      </c>
      <c r="D196" s="343">
        <f t="shared" si="106"/>
        <v>2</v>
      </c>
      <c r="E196" s="2055">
        <f t="shared" si="106"/>
        <v>2</v>
      </c>
      <c r="F196" s="38">
        <v>0</v>
      </c>
      <c r="G196" s="41">
        <v>0</v>
      </c>
      <c r="H196" s="38">
        <v>0</v>
      </c>
      <c r="I196" s="41">
        <v>0</v>
      </c>
      <c r="J196" s="38">
        <v>0</v>
      </c>
      <c r="K196" s="41">
        <v>1</v>
      </c>
      <c r="L196" s="38">
        <v>0</v>
      </c>
      <c r="M196" s="41">
        <v>0</v>
      </c>
      <c r="N196" s="38">
        <v>0</v>
      </c>
      <c r="O196" s="41">
        <v>0</v>
      </c>
      <c r="P196" s="38">
        <v>0</v>
      </c>
      <c r="Q196" s="41">
        <v>0</v>
      </c>
      <c r="R196" s="38">
        <v>1</v>
      </c>
      <c r="S196" s="41">
        <v>0</v>
      </c>
      <c r="T196" s="38">
        <v>1</v>
      </c>
      <c r="U196" s="41">
        <v>0</v>
      </c>
      <c r="V196" s="38">
        <v>0</v>
      </c>
      <c r="W196" s="41">
        <v>1</v>
      </c>
      <c r="X196" s="38">
        <v>0</v>
      </c>
      <c r="Y196" s="41">
        <v>0</v>
      </c>
      <c r="Z196" s="38">
        <v>0</v>
      </c>
      <c r="AA196" s="41">
        <v>0</v>
      </c>
      <c r="AB196" s="38">
        <v>0</v>
      </c>
      <c r="AC196" s="41">
        <v>0</v>
      </c>
      <c r="AD196" s="38">
        <v>0</v>
      </c>
      <c r="AE196" s="41">
        <v>0</v>
      </c>
      <c r="AF196" s="38">
        <v>0</v>
      </c>
      <c r="AG196" s="41">
        <v>0</v>
      </c>
      <c r="AH196" s="38">
        <v>0</v>
      </c>
      <c r="AI196" s="41">
        <v>0</v>
      </c>
      <c r="AJ196" s="38">
        <v>0</v>
      </c>
      <c r="AK196" s="41">
        <v>0</v>
      </c>
      <c r="AL196" s="38">
        <v>0</v>
      </c>
      <c r="AM196" s="180">
        <v>0</v>
      </c>
      <c r="AN196" s="198">
        <v>0</v>
      </c>
      <c r="AO196" s="181">
        <v>0</v>
      </c>
      <c r="AP196" s="38">
        <v>0</v>
      </c>
      <c r="AQ196" s="41">
        <v>0</v>
      </c>
      <c r="AR196" s="41">
        <v>0</v>
      </c>
      <c r="AS196" s="41">
        <v>1</v>
      </c>
      <c r="AT196" s="180">
        <v>0</v>
      </c>
      <c r="AU196" s="342">
        <v>0</v>
      </c>
      <c r="AV196" s="180">
        <v>0</v>
      </c>
      <c r="AW196" s="342">
        <v>0</v>
      </c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3084"/>
      <c r="B197" s="344" t="s">
        <v>203</v>
      </c>
      <c r="C197" s="340">
        <f t="shared" si="126"/>
        <v>0</v>
      </c>
      <c r="D197" s="345"/>
      <c r="E197" s="2055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3084"/>
      <c r="B198" s="2055" t="s">
        <v>204</v>
      </c>
      <c r="C198" s="340">
        <f t="shared" si="126"/>
        <v>2</v>
      </c>
      <c r="D198" s="336">
        <f t="shared" ref="D198:E206" si="127">SUM(F198+H198+J198+L198+N198+P198+R198+T198+V198+X198+Z198+AB198+AD198+AF198+AH198+AJ198+AL198)</f>
        <v>0</v>
      </c>
      <c r="E198" s="2055">
        <f t="shared" si="127"/>
        <v>2</v>
      </c>
      <c r="F198" s="32">
        <v>0</v>
      </c>
      <c r="G198" s="35">
        <v>0</v>
      </c>
      <c r="H198" s="32">
        <v>0</v>
      </c>
      <c r="I198" s="35">
        <v>0</v>
      </c>
      <c r="J198" s="32">
        <v>0</v>
      </c>
      <c r="K198" s="35">
        <v>0</v>
      </c>
      <c r="L198" s="32">
        <v>0</v>
      </c>
      <c r="M198" s="35">
        <v>0</v>
      </c>
      <c r="N198" s="32">
        <v>0</v>
      </c>
      <c r="O198" s="35">
        <v>0</v>
      </c>
      <c r="P198" s="32">
        <v>0</v>
      </c>
      <c r="Q198" s="35">
        <v>1</v>
      </c>
      <c r="R198" s="32">
        <v>0</v>
      </c>
      <c r="S198" s="35">
        <v>1</v>
      </c>
      <c r="T198" s="32">
        <v>0</v>
      </c>
      <c r="U198" s="35">
        <v>0</v>
      </c>
      <c r="V198" s="32">
        <v>0</v>
      </c>
      <c r="W198" s="35">
        <v>0</v>
      </c>
      <c r="X198" s="32">
        <v>0</v>
      </c>
      <c r="Y198" s="35">
        <v>0</v>
      </c>
      <c r="Z198" s="32">
        <v>0</v>
      </c>
      <c r="AA198" s="35">
        <v>0</v>
      </c>
      <c r="AB198" s="32">
        <v>0</v>
      </c>
      <c r="AC198" s="35">
        <v>0</v>
      </c>
      <c r="AD198" s="32">
        <v>0</v>
      </c>
      <c r="AE198" s="35">
        <v>0</v>
      </c>
      <c r="AF198" s="32">
        <v>0</v>
      </c>
      <c r="AG198" s="35">
        <v>0</v>
      </c>
      <c r="AH198" s="32">
        <v>0</v>
      </c>
      <c r="AI198" s="35">
        <v>0</v>
      </c>
      <c r="AJ198" s="32">
        <v>0</v>
      </c>
      <c r="AK198" s="35">
        <v>0</v>
      </c>
      <c r="AL198" s="32">
        <v>0</v>
      </c>
      <c r="AM198" s="271">
        <v>0</v>
      </c>
      <c r="AN198" s="227">
        <v>0</v>
      </c>
      <c r="AO198" s="337">
        <v>0</v>
      </c>
      <c r="AP198" s="32">
        <v>0</v>
      </c>
      <c r="AQ198" s="35">
        <v>0</v>
      </c>
      <c r="AR198" s="35">
        <v>0</v>
      </c>
      <c r="AS198" s="35">
        <v>0</v>
      </c>
      <c r="AT198" s="271">
        <v>0</v>
      </c>
      <c r="AU198" s="291">
        <v>0</v>
      </c>
      <c r="AV198" s="271">
        <v>0</v>
      </c>
      <c r="AW198" s="291">
        <v>0</v>
      </c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3084"/>
      <c r="B199" s="347" t="s">
        <v>205</v>
      </c>
      <c r="C199" s="340">
        <f t="shared" si="126"/>
        <v>0</v>
      </c>
      <c r="D199" s="341">
        <f t="shared" si="127"/>
        <v>0</v>
      </c>
      <c r="E199" s="2055">
        <f t="shared" si="127"/>
        <v>0</v>
      </c>
      <c r="F199" s="16"/>
      <c r="G199" s="37"/>
      <c r="H199" s="16"/>
      <c r="I199" s="37"/>
      <c r="J199" s="16"/>
      <c r="K199" s="37"/>
      <c r="L199" s="16"/>
      <c r="M199" s="37"/>
      <c r="N199" s="16"/>
      <c r="O199" s="37"/>
      <c r="P199" s="16"/>
      <c r="Q199" s="37"/>
      <c r="R199" s="16"/>
      <c r="S199" s="37"/>
      <c r="T199" s="16"/>
      <c r="U199" s="37"/>
      <c r="V199" s="16"/>
      <c r="W199" s="37"/>
      <c r="X199" s="16"/>
      <c r="Y199" s="37"/>
      <c r="Z199" s="16"/>
      <c r="AA199" s="37"/>
      <c r="AB199" s="16"/>
      <c r="AC199" s="37"/>
      <c r="AD199" s="16"/>
      <c r="AE199" s="37"/>
      <c r="AF199" s="16"/>
      <c r="AG199" s="37"/>
      <c r="AH199" s="16"/>
      <c r="AI199" s="37"/>
      <c r="AJ199" s="16"/>
      <c r="AK199" s="37"/>
      <c r="AL199" s="16"/>
      <c r="AM199" s="134"/>
      <c r="AN199" s="195"/>
      <c r="AO199" s="137"/>
      <c r="AP199" s="16"/>
      <c r="AQ199" s="75"/>
      <c r="AR199" s="75"/>
      <c r="AS199" s="75"/>
      <c r="AT199" s="292"/>
      <c r="AU199" s="338"/>
      <c r="AV199" s="292"/>
      <c r="AW199" s="338"/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3084"/>
      <c r="B200" s="348" t="s">
        <v>206</v>
      </c>
      <c r="C200" s="340">
        <f t="shared" si="126"/>
        <v>0</v>
      </c>
      <c r="D200" s="341">
        <f t="shared" si="127"/>
        <v>0</v>
      </c>
      <c r="E200" s="2055">
        <f t="shared" si="127"/>
        <v>0</v>
      </c>
      <c r="F200" s="16"/>
      <c r="G200" s="37"/>
      <c r="H200" s="16"/>
      <c r="I200" s="37"/>
      <c r="J200" s="16"/>
      <c r="K200" s="37"/>
      <c r="L200" s="16"/>
      <c r="M200" s="37"/>
      <c r="N200" s="16"/>
      <c r="O200" s="37"/>
      <c r="P200" s="16"/>
      <c r="Q200" s="37"/>
      <c r="R200" s="16"/>
      <c r="S200" s="37"/>
      <c r="T200" s="16"/>
      <c r="U200" s="37"/>
      <c r="V200" s="16"/>
      <c r="W200" s="37"/>
      <c r="X200" s="16"/>
      <c r="Y200" s="37"/>
      <c r="Z200" s="16"/>
      <c r="AA200" s="37"/>
      <c r="AB200" s="16"/>
      <c r="AC200" s="37"/>
      <c r="AD200" s="16"/>
      <c r="AE200" s="37"/>
      <c r="AF200" s="16"/>
      <c r="AG200" s="37"/>
      <c r="AH200" s="16"/>
      <c r="AI200" s="37"/>
      <c r="AJ200" s="16"/>
      <c r="AK200" s="37"/>
      <c r="AL200" s="16"/>
      <c r="AM200" s="134"/>
      <c r="AN200" s="195"/>
      <c r="AO200" s="137"/>
      <c r="AP200" s="16"/>
      <c r="AQ200" s="41"/>
      <c r="AR200" s="41"/>
      <c r="AS200" s="41"/>
      <c r="AT200" s="180"/>
      <c r="AU200" s="342"/>
      <c r="AV200" s="180"/>
      <c r="AW200" s="342"/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3638"/>
      <c r="B201" s="349" t="s">
        <v>207</v>
      </c>
      <c r="C201" s="350">
        <f t="shared" si="126"/>
        <v>0</v>
      </c>
      <c r="D201" s="343">
        <f t="shared" si="127"/>
        <v>0</v>
      </c>
      <c r="E201" s="351">
        <f t="shared" si="127"/>
        <v>0</v>
      </c>
      <c r="F201" s="38"/>
      <c r="G201" s="41"/>
      <c r="H201" s="38"/>
      <c r="I201" s="41"/>
      <c r="J201" s="38"/>
      <c r="K201" s="41"/>
      <c r="L201" s="38"/>
      <c r="M201" s="41"/>
      <c r="N201" s="38"/>
      <c r="O201" s="41"/>
      <c r="P201" s="38"/>
      <c r="Q201" s="41"/>
      <c r="R201" s="38"/>
      <c r="S201" s="41"/>
      <c r="T201" s="38"/>
      <c r="U201" s="41"/>
      <c r="V201" s="38"/>
      <c r="W201" s="41"/>
      <c r="X201" s="38"/>
      <c r="Y201" s="41"/>
      <c r="Z201" s="38"/>
      <c r="AA201" s="41"/>
      <c r="AB201" s="38"/>
      <c r="AC201" s="41"/>
      <c r="AD201" s="38"/>
      <c r="AE201" s="41"/>
      <c r="AF201" s="38"/>
      <c r="AG201" s="41"/>
      <c r="AH201" s="38"/>
      <c r="AI201" s="41"/>
      <c r="AJ201" s="38"/>
      <c r="AK201" s="41"/>
      <c r="AL201" s="38"/>
      <c r="AM201" s="180"/>
      <c r="AN201" s="198"/>
      <c r="AO201" s="181"/>
      <c r="AP201" s="38"/>
      <c r="AQ201" s="43"/>
      <c r="AR201" s="43"/>
      <c r="AS201" s="43"/>
      <c r="AT201" s="141"/>
      <c r="AU201" s="26"/>
      <c r="AV201" s="141"/>
      <c r="AW201" s="26"/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3776" t="s">
        <v>208</v>
      </c>
      <c r="B202" s="2315" t="s">
        <v>209</v>
      </c>
      <c r="C202" s="2306">
        <f t="shared" si="126"/>
        <v>0</v>
      </c>
      <c r="D202" s="2307">
        <f t="shared" si="127"/>
        <v>0</v>
      </c>
      <c r="E202" s="2305">
        <f t="shared" si="127"/>
        <v>0</v>
      </c>
      <c r="F202" s="2212"/>
      <c r="G202" s="2223"/>
      <c r="H202" s="2212"/>
      <c r="I202" s="2223"/>
      <c r="J202" s="2212"/>
      <c r="K202" s="2223"/>
      <c r="L202" s="2212"/>
      <c r="M202" s="2223"/>
      <c r="N202" s="2212"/>
      <c r="O202" s="2223"/>
      <c r="P202" s="2212"/>
      <c r="Q202" s="2223"/>
      <c r="R202" s="2212"/>
      <c r="S202" s="2223"/>
      <c r="T202" s="2212"/>
      <c r="U202" s="2223"/>
      <c r="V202" s="2212"/>
      <c r="W202" s="2223"/>
      <c r="X202" s="2212"/>
      <c r="Y202" s="2223"/>
      <c r="Z202" s="2212"/>
      <c r="AA202" s="2223"/>
      <c r="AB202" s="2212"/>
      <c r="AC202" s="2223"/>
      <c r="AD202" s="2212"/>
      <c r="AE202" s="2223"/>
      <c r="AF202" s="2212"/>
      <c r="AG202" s="2223"/>
      <c r="AH202" s="2212"/>
      <c r="AI202" s="2223"/>
      <c r="AJ202" s="2212"/>
      <c r="AK202" s="2223"/>
      <c r="AL202" s="2212"/>
      <c r="AM202" s="2279"/>
      <c r="AN202" s="2251"/>
      <c r="AO202" s="2236"/>
      <c r="AP202" s="2212"/>
      <c r="AQ202" s="353"/>
      <c r="AR202" s="353"/>
      <c r="AS202" s="353"/>
      <c r="AT202" s="354"/>
      <c r="AU202" s="2316"/>
      <c r="AV202" s="354"/>
      <c r="AW202" s="2316"/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3084"/>
      <c r="B203" s="2055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2055">
        <f t="shared" si="127"/>
        <v>0</v>
      </c>
      <c r="F203" s="16"/>
      <c r="G203" s="37"/>
      <c r="H203" s="16"/>
      <c r="I203" s="37"/>
      <c r="J203" s="16"/>
      <c r="K203" s="37"/>
      <c r="L203" s="16"/>
      <c r="M203" s="37"/>
      <c r="N203" s="16"/>
      <c r="O203" s="37"/>
      <c r="P203" s="16"/>
      <c r="Q203" s="37"/>
      <c r="R203" s="16"/>
      <c r="S203" s="37"/>
      <c r="T203" s="16"/>
      <c r="U203" s="37"/>
      <c r="V203" s="16"/>
      <c r="W203" s="37"/>
      <c r="X203" s="16"/>
      <c r="Y203" s="37"/>
      <c r="Z203" s="16"/>
      <c r="AA203" s="37"/>
      <c r="AB203" s="16"/>
      <c r="AC203" s="37"/>
      <c r="AD203" s="16"/>
      <c r="AE203" s="37"/>
      <c r="AF203" s="16"/>
      <c r="AG203" s="37"/>
      <c r="AH203" s="16"/>
      <c r="AI203" s="37"/>
      <c r="AJ203" s="16"/>
      <c r="AK203" s="37"/>
      <c r="AL203" s="16"/>
      <c r="AM203" s="134"/>
      <c r="AN203" s="195"/>
      <c r="AO203" s="137"/>
      <c r="AP203" s="16"/>
      <c r="AQ203" s="41"/>
      <c r="AR203" s="41"/>
      <c r="AS203" s="41"/>
      <c r="AT203" s="180"/>
      <c r="AU203" s="342"/>
      <c r="AV203" s="180"/>
      <c r="AW203" s="342"/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3084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/>
      <c r="G204" s="41"/>
      <c r="H204" s="38"/>
      <c r="I204" s="41"/>
      <c r="J204" s="38"/>
      <c r="K204" s="41"/>
      <c r="L204" s="38"/>
      <c r="M204" s="41"/>
      <c r="N204" s="38"/>
      <c r="O204" s="41"/>
      <c r="P204" s="38"/>
      <c r="Q204" s="41"/>
      <c r="R204" s="38"/>
      <c r="S204" s="41"/>
      <c r="T204" s="38"/>
      <c r="U204" s="41"/>
      <c r="V204" s="38"/>
      <c r="W204" s="41"/>
      <c r="X204" s="38"/>
      <c r="Y204" s="41"/>
      <c r="Z204" s="38"/>
      <c r="AA204" s="41"/>
      <c r="AB204" s="38"/>
      <c r="AC204" s="41"/>
      <c r="AD204" s="38"/>
      <c r="AE204" s="41"/>
      <c r="AF204" s="38"/>
      <c r="AG204" s="41"/>
      <c r="AH204" s="38"/>
      <c r="AI204" s="41"/>
      <c r="AJ204" s="38"/>
      <c r="AK204" s="41"/>
      <c r="AL204" s="38"/>
      <c r="AM204" s="180"/>
      <c r="AN204" s="198"/>
      <c r="AO204" s="181"/>
      <c r="AP204" s="38"/>
      <c r="AQ204" s="41"/>
      <c r="AR204" s="41"/>
      <c r="AS204" s="41"/>
      <c r="AT204" s="180"/>
      <c r="AU204" s="342"/>
      <c r="AV204" s="180"/>
      <c r="AW204" s="342"/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3084"/>
      <c r="B205" s="351" t="s">
        <v>212</v>
      </c>
      <c r="C205" s="350">
        <f t="shared" si="126"/>
        <v>1</v>
      </c>
      <c r="D205" s="343">
        <f>SUM(F205+H205+J205+L205+N205+P205+R205+T205+V205+X205+Z205+AB205+AD205+AF205+AH205+AJ205+AL205)</f>
        <v>1</v>
      </c>
      <c r="E205" s="351">
        <f>SUM(G205+I205+K205+M205+O205+Q205+S205+U205+W205+Y205+AA205+AC205+AE205+AG205+AI205+AK205+AM205)</f>
        <v>0</v>
      </c>
      <c r="F205" s="38">
        <v>0</v>
      </c>
      <c r="G205" s="41">
        <v>0</v>
      </c>
      <c r="H205" s="38">
        <v>0</v>
      </c>
      <c r="I205" s="41">
        <v>0</v>
      </c>
      <c r="J205" s="38">
        <v>0</v>
      </c>
      <c r="K205" s="41">
        <v>0</v>
      </c>
      <c r="L205" s="38">
        <v>0</v>
      </c>
      <c r="M205" s="41">
        <v>0</v>
      </c>
      <c r="N205" s="38">
        <v>1</v>
      </c>
      <c r="O205" s="41">
        <v>0</v>
      </c>
      <c r="P205" s="38">
        <v>0</v>
      </c>
      <c r="Q205" s="41">
        <v>0</v>
      </c>
      <c r="R205" s="38">
        <v>0</v>
      </c>
      <c r="S205" s="41">
        <v>0</v>
      </c>
      <c r="T205" s="38">
        <v>0</v>
      </c>
      <c r="U205" s="41">
        <v>0</v>
      </c>
      <c r="V205" s="38">
        <v>0</v>
      </c>
      <c r="W205" s="41">
        <v>0</v>
      </c>
      <c r="X205" s="38">
        <v>0</v>
      </c>
      <c r="Y205" s="41">
        <v>0</v>
      </c>
      <c r="Z205" s="38">
        <v>0</v>
      </c>
      <c r="AA205" s="41">
        <v>0</v>
      </c>
      <c r="AB205" s="38">
        <v>0</v>
      </c>
      <c r="AC205" s="41">
        <v>0</v>
      </c>
      <c r="AD205" s="38">
        <v>0</v>
      </c>
      <c r="AE205" s="41">
        <v>0</v>
      </c>
      <c r="AF205" s="38">
        <v>0</v>
      </c>
      <c r="AG205" s="41">
        <v>0</v>
      </c>
      <c r="AH205" s="38">
        <v>0</v>
      </c>
      <c r="AI205" s="41">
        <v>0</v>
      </c>
      <c r="AJ205" s="38">
        <v>0</v>
      </c>
      <c r="AK205" s="41">
        <v>0</v>
      </c>
      <c r="AL205" s="38">
        <v>0</v>
      </c>
      <c r="AM205" s="180">
        <v>0</v>
      </c>
      <c r="AN205" s="198">
        <v>0</v>
      </c>
      <c r="AO205" s="181">
        <v>0</v>
      </c>
      <c r="AP205" s="38">
        <v>0</v>
      </c>
      <c r="AQ205" s="41">
        <v>0</v>
      </c>
      <c r="AR205" s="41">
        <v>0</v>
      </c>
      <c r="AS205" s="41">
        <v>0</v>
      </c>
      <c r="AT205" s="180">
        <v>0</v>
      </c>
      <c r="AU205" s="342">
        <v>0</v>
      </c>
      <c r="AV205" s="180">
        <v>0</v>
      </c>
      <c r="AW205" s="342">
        <v>0</v>
      </c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3638"/>
      <c r="B206" s="2056" t="s">
        <v>213</v>
      </c>
      <c r="C206" s="355">
        <f t="shared" si="126"/>
        <v>0</v>
      </c>
      <c r="D206" s="356">
        <f>SUM(F206+H206+J206+L206+N206+P206+R206+T206+V206+X206+Z206+AB206+AD206+AF206+AH206+AJ206+AL206)</f>
        <v>0</v>
      </c>
      <c r="E206" s="2056">
        <f t="shared" si="127"/>
        <v>0</v>
      </c>
      <c r="F206" s="22"/>
      <c r="G206" s="43"/>
      <c r="H206" s="22"/>
      <c r="I206" s="43"/>
      <c r="J206" s="22"/>
      <c r="K206" s="43"/>
      <c r="L206" s="22"/>
      <c r="M206" s="43"/>
      <c r="N206" s="22"/>
      <c r="O206" s="43"/>
      <c r="P206" s="22"/>
      <c r="Q206" s="43"/>
      <c r="R206" s="22"/>
      <c r="S206" s="43"/>
      <c r="T206" s="22"/>
      <c r="U206" s="43"/>
      <c r="V206" s="22"/>
      <c r="W206" s="43"/>
      <c r="X206" s="22"/>
      <c r="Y206" s="43"/>
      <c r="Z206" s="22"/>
      <c r="AA206" s="43"/>
      <c r="AB206" s="22"/>
      <c r="AC206" s="43"/>
      <c r="AD206" s="22"/>
      <c r="AE206" s="43"/>
      <c r="AF206" s="22"/>
      <c r="AG206" s="43"/>
      <c r="AH206" s="22"/>
      <c r="AI206" s="43"/>
      <c r="AJ206" s="22"/>
      <c r="AK206" s="43"/>
      <c r="AL206" s="22"/>
      <c r="AM206" s="141"/>
      <c r="AN206" s="200"/>
      <c r="AO206" s="186"/>
      <c r="AP206" s="22"/>
      <c r="AQ206" s="43"/>
      <c r="AR206" s="43"/>
      <c r="AS206" s="43"/>
      <c r="AT206" s="141"/>
      <c r="AU206" s="26"/>
      <c r="AV206" s="141"/>
      <c r="AW206" s="26"/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3776" t="s">
        <v>214</v>
      </c>
      <c r="B207" s="2305" t="s">
        <v>215</v>
      </c>
      <c r="C207" s="2306">
        <f t="shared" si="126"/>
        <v>0</v>
      </c>
      <c r="D207" s="2307">
        <f>SUM(F207+H207+J207+L207+N207)</f>
        <v>0</v>
      </c>
      <c r="E207" s="2305">
        <f t="shared" ref="D207:E210" si="130">SUM(G207+I207+K207+M207+O207)</f>
        <v>0</v>
      </c>
      <c r="F207" s="2212"/>
      <c r="G207" s="2223"/>
      <c r="H207" s="2212"/>
      <c r="I207" s="2223"/>
      <c r="J207" s="2212"/>
      <c r="K207" s="2223"/>
      <c r="L207" s="2212"/>
      <c r="M207" s="2223"/>
      <c r="N207" s="2212"/>
      <c r="O207" s="2223"/>
      <c r="P207" s="2317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2318"/>
      <c r="AN207" s="2251"/>
      <c r="AO207" s="2319"/>
      <c r="AP207" s="2212"/>
      <c r="AQ207" s="353"/>
      <c r="AR207" s="353"/>
      <c r="AS207" s="353"/>
      <c r="AT207" s="354"/>
      <c r="AU207" s="2316"/>
      <c r="AV207" s="354"/>
      <c r="AW207" s="2316"/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3084"/>
      <c r="B208" s="2055" t="s">
        <v>216</v>
      </c>
      <c r="C208" s="340">
        <f t="shared" si="126"/>
        <v>0</v>
      </c>
      <c r="D208" s="341">
        <f>SUM(F208+H208+J208+L208+N208)</f>
        <v>0</v>
      </c>
      <c r="E208" s="2055">
        <f t="shared" si="130"/>
        <v>0</v>
      </c>
      <c r="F208" s="16"/>
      <c r="G208" s="37"/>
      <c r="H208" s="16"/>
      <c r="I208" s="37"/>
      <c r="J208" s="16"/>
      <c r="K208" s="37"/>
      <c r="L208" s="16"/>
      <c r="M208" s="37"/>
      <c r="N208" s="16"/>
      <c r="O208" s="37"/>
      <c r="P208" s="92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/>
      <c r="AO208" s="930"/>
      <c r="AP208" s="16"/>
      <c r="AQ208" s="41"/>
      <c r="AR208" s="41"/>
      <c r="AS208" s="41"/>
      <c r="AT208" s="180"/>
      <c r="AU208" s="342"/>
      <c r="AV208" s="180"/>
      <c r="AW208" s="342"/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3084"/>
      <c r="B209" s="2055" t="s">
        <v>217</v>
      </c>
      <c r="C209" s="340">
        <f t="shared" si="126"/>
        <v>0</v>
      </c>
      <c r="D209" s="341">
        <f t="shared" si="130"/>
        <v>0</v>
      </c>
      <c r="E209" s="2055">
        <f t="shared" si="130"/>
        <v>0</v>
      </c>
      <c r="F209" s="16"/>
      <c r="G209" s="37"/>
      <c r="H209" s="16"/>
      <c r="I209" s="37"/>
      <c r="J209" s="16"/>
      <c r="K209" s="37"/>
      <c r="L209" s="16"/>
      <c r="M209" s="37"/>
      <c r="N209" s="16"/>
      <c r="O209" s="37"/>
      <c r="P209" s="92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/>
      <c r="AO209" s="930"/>
      <c r="AP209" s="16"/>
      <c r="AQ209" s="41"/>
      <c r="AR209" s="41"/>
      <c r="AS209" s="41"/>
      <c r="AT209" s="180"/>
      <c r="AU209" s="342"/>
      <c r="AV209" s="180"/>
      <c r="AW209" s="342"/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3638"/>
      <c r="B210" s="2056" t="s">
        <v>218</v>
      </c>
      <c r="C210" s="355">
        <f t="shared" si="126"/>
        <v>1</v>
      </c>
      <c r="D210" s="356">
        <f t="shared" si="130"/>
        <v>1</v>
      </c>
      <c r="E210" s="2056">
        <f t="shared" si="130"/>
        <v>0</v>
      </c>
      <c r="F210" s="22">
        <v>0</v>
      </c>
      <c r="G210" s="43">
        <v>0</v>
      </c>
      <c r="H210" s="22">
        <v>1</v>
      </c>
      <c r="I210" s="43">
        <v>0</v>
      </c>
      <c r="J210" s="22">
        <v>0</v>
      </c>
      <c r="K210" s="43">
        <v>0</v>
      </c>
      <c r="L210" s="22">
        <v>0</v>
      </c>
      <c r="M210" s="43">
        <v>0</v>
      </c>
      <c r="N210" s="22">
        <v>0</v>
      </c>
      <c r="O210" s="43">
        <v>0</v>
      </c>
      <c r="P210" s="2105"/>
      <c r="Q210" s="2320"/>
      <c r="R210" s="2320"/>
      <c r="S210" s="2320"/>
      <c r="T210" s="2320"/>
      <c r="U210" s="2320"/>
      <c r="V210" s="2320"/>
      <c r="W210" s="2320"/>
      <c r="X210" s="2320"/>
      <c r="Y210" s="2320"/>
      <c r="Z210" s="2320"/>
      <c r="AA210" s="2320"/>
      <c r="AB210" s="2320"/>
      <c r="AC210" s="2320"/>
      <c r="AD210" s="2320"/>
      <c r="AE210" s="2320"/>
      <c r="AF210" s="2320"/>
      <c r="AG210" s="2320"/>
      <c r="AH210" s="2320"/>
      <c r="AI210" s="2320"/>
      <c r="AJ210" s="2320"/>
      <c r="AK210" s="2320"/>
      <c r="AL210" s="2320"/>
      <c r="AM210" s="2107"/>
      <c r="AN210" s="200">
        <v>0</v>
      </c>
      <c r="AO210" s="1970"/>
      <c r="AP210" s="22">
        <v>0</v>
      </c>
      <c r="AQ210" s="43">
        <v>0</v>
      </c>
      <c r="AR210" s="43">
        <v>0</v>
      </c>
      <c r="AS210" s="43">
        <v>0</v>
      </c>
      <c r="AT210" s="141">
        <v>0</v>
      </c>
      <c r="AU210" s="26">
        <v>0</v>
      </c>
      <c r="AV210" s="141">
        <v>0</v>
      </c>
      <c r="AW210" s="26"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3806" t="s">
        <v>219</v>
      </c>
      <c r="B211" s="2321" t="s">
        <v>220</v>
      </c>
      <c r="C211" s="335">
        <f t="shared" si="126"/>
        <v>3</v>
      </c>
      <c r="D211" s="336">
        <f t="shared" ref="D211:E230" si="131">SUM(F211+H211+J211+L211+N211+P211+R211+T211+V211+X211+Z211+AB211+AD211+AF211+AH211+AJ211+AL211)</f>
        <v>0</v>
      </c>
      <c r="E211" s="2061">
        <f t="shared" si="131"/>
        <v>3</v>
      </c>
      <c r="F211" s="32">
        <v>0</v>
      </c>
      <c r="G211" s="35">
        <v>0</v>
      </c>
      <c r="H211" s="32">
        <v>0</v>
      </c>
      <c r="I211" s="35">
        <v>0</v>
      </c>
      <c r="J211" s="32">
        <v>0</v>
      </c>
      <c r="K211" s="35">
        <v>0</v>
      </c>
      <c r="L211" s="32">
        <v>0</v>
      </c>
      <c r="M211" s="35">
        <v>0</v>
      </c>
      <c r="N211" s="32">
        <v>0</v>
      </c>
      <c r="O211" s="35">
        <v>1</v>
      </c>
      <c r="P211" s="32">
        <v>0</v>
      </c>
      <c r="Q211" s="35">
        <v>0</v>
      </c>
      <c r="R211" s="32">
        <v>0</v>
      </c>
      <c r="S211" s="35">
        <v>0</v>
      </c>
      <c r="T211" s="32">
        <v>0</v>
      </c>
      <c r="U211" s="35">
        <v>0</v>
      </c>
      <c r="V211" s="32">
        <v>0</v>
      </c>
      <c r="W211" s="35">
        <v>0</v>
      </c>
      <c r="X211" s="32">
        <v>0</v>
      </c>
      <c r="Y211" s="35">
        <v>1</v>
      </c>
      <c r="Z211" s="32">
        <v>0</v>
      </c>
      <c r="AA211" s="35">
        <v>1</v>
      </c>
      <c r="AB211" s="32">
        <v>0</v>
      </c>
      <c r="AC211" s="35">
        <v>0</v>
      </c>
      <c r="AD211" s="32">
        <v>0</v>
      </c>
      <c r="AE211" s="35">
        <v>0</v>
      </c>
      <c r="AF211" s="32">
        <v>0</v>
      </c>
      <c r="AG211" s="35">
        <v>0</v>
      </c>
      <c r="AH211" s="32">
        <v>0</v>
      </c>
      <c r="AI211" s="35">
        <v>0</v>
      </c>
      <c r="AJ211" s="32">
        <v>0</v>
      </c>
      <c r="AK211" s="35">
        <v>0</v>
      </c>
      <c r="AL211" s="32">
        <v>0</v>
      </c>
      <c r="AM211" s="33">
        <v>0</v>
      </c>
      <c r="AN211" s="35">
        <v>0</v>
      </c>
      <c r="AO211" s="2236">
        <v>0</v>
      </c>
      <c r="AP211" s="2226">
        <v>0</v>
      </c>
      <c r="AQ211" s="35">
        <v>0</v>
      </c>
      <c r="AR211" s="35">
        <v>0</v>
      </c>
      <c r="AS211" s="35">
        <v>0</v>
      </c>
      <c r="AT211" s="271">
        <v>0</v>
      </c>
      <c r="AU211" s="291">
        <v>0</v>
      </c>
      <c r="AV211" s="290">
        <v>0</v>
      </c>
      <c r="AW211" s="291"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3228"/>
      <c r="B212" s="2060" t="s">
        <v>221</v>
      </c>
      <c r="C212" s="340">
        <f t="shared" si="126"/>
        <v>0</v>
      </c>
      <c r="D212" s="341">
        <f t="shared" si="131"/>
        <v>0</v>
      </c>
      <c r="E212" s="2055">
        <f t="shared" si="131"/>
        <v>0</v>
      </c>
      <c r="F212" s="16"/>
      <c r="G212" s="37"/>
      <c r="H212" s="16"/>
      <c r="I212" s="37"/>
      <c r="J212" s="16"/>
      <c r="K212" s="37"/>
      <c r="L212" s="16"/>
      <c r="M212" s="37"/>
      <c r="N212" s="16"/>
      <c r="O212" s="37"/>
      <c r="P212" s="16"/>
      <c r="Q212" s="37"/>
      <c r="R212" s="16"/>
      <c r="S212" s="37"/>
      <c r="T212" s="16"/>
      <c r="U212" s="37"/>
      <c r="V212" s="16"/>
      <c r="W212" s="37"/>
      <c r="X212" s="16"/>
      <c r="Y212" s="37"/>
      <c r="Z212" s="16"/>
      <c r="AA212" s="37"/>
      <c r="AB212" s="16"/>
      <c r="AC212" s="37"/>
      <c r="AD212" s="16"/>
      <c r="AE212" s="37"/>
      <c r="AF212" s="16"/>
      <c r="AG212" s="37"/>
      <c r="AH212" s="16"/>
      <c r="AI212" s="37"/>
      <c r="AJ212" s="16"/>
      <c r="AK212" s="37"/>
      <c r="AL212" s="16"/>
      <c r="AM212" s="19"/>
      <c r="AN212" s="37"/>
      <c r="AO212" s="137"/>
      <c r="AP212" s="36"/>
      <c r="AQ212" s="37"/>
      <c r="AR212" s="37"/>
      <c r="AS212" s="37"/>
      <c r="AT212" s="134"/>
      <c r="AU212" s="20"/>
      <c r="AV212" s="136"/>
      <c r="AW212" s="20"/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3228"/>
      <c r="B213" s="344" t="s">
        <v>222</v>
      </c>
      <c r="C213" s="340">
        <f t="shared" si="126"/>
        <v>0</v>
      </c>
      <c r="D213" s="341">
        <f t="shared" si="131"/>
        <v>0</v>
      </c>
      <c r="E213" s="2055">
        <f t="shared" si="131"/>
        <v>0</v>
      </c>
      <c r="F213" s="16"/>
      <c r="G213" s="37"/>
      <c r="H213" s="16"/>
      <c r="I213" s="37"/>
      <c r="J213" s="16"/>
      <c r="K213" s="37"/>
      <c r="L213" s="16"/>
      <c r="M213" s="37"/>
      <c r="N213" s="16"/>
      <c r="O213" s="37"/>
      <c r="P213" s="16"/>
      <c r="Q213" s="37"/>
      <c r="R213" s="16"/>
      <c r="S213" s="37"/>
      <c r="T213" s="16"/>
      <c r="U213" s="37"/>
      <c r="V213" s="16"/>
      <c r="W213" s="37"/>
      <c r="X213" s="16"/>
      <c r="Y213" s="37"/>
      <c r="Z213" s="16"/>
      <c r="AA213" s="37"/>
      <c r="AB213" s="16"/>
      <c r="AC213" s="37"/>
      <c r="AD213" s="16"/>
      <c r="AE213" s="37"/>
      <c r="AF213" s="16"/>
      <c r="AG213" s="37"/>
      <c r="AH213" s="16"/>
      <c r="AI213" s="37"/>
      <c r="AJ213" s="16"/>
      <c r="AK213" s="37"/>
      <c r="AL213" s="16"/>
      <c r="AM213" s="19"/>
      <c r="AN213" s="37"/>
      <c r="AO213" s="137"/>
      <c r="AP213" s="36"/>
      <c r="AQ213" s="37"/>
      <c r="AR213" s="37"/>
      <c r="AS213" s="37"/>
      <c r="AT213" s="134"/>
      <c r="AU213" s="20"/>
      <c r="AV213" s="136"/>
      <c r="AW213" s="20"/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3228"/>
      <c r="B214" s="344" t="s">
        <v>223</v>
      </c>
      <c r="C214" s="340">
        <f t="shared" si="126"/>
        <v>0</v>
      </c>
      <c r="D214" s="341">
        <f t="shared" si="131"/>
        <v>0</v>
      </c>
      <c r="E214" s="2055">
        <f t="shared" si="131"/>
        <v>0</v>
      </c>
      <c r="F214" s="16"/>
      <c r="G214" s="37"/>
      <c r="H214" s="16"/>
      <c r="I214" s="37"/>
      <c r="J214" s="16"/>
      <c r="K214" s="37"/>
      <c r="L214" s="16"/>
      <c r="M214" s="37"/>
      <c r="N214" s="16"/>
      <c r="O214" s="37"/>
      <c r="P214" s="16"/>
      <c r="Q214" s="37"/>
      <c r="R214" s="16"/>
      <c r="S214" s="37"/>
      <c r="T214" s="16"/>
      <c r="U214" s="37"/>
      <c r="V214" s="16"/>
      <c r="W214" s="37"/>
      <c r="X214" s="16"/>
      <c r="Y214" s="37"/>
      <c r="Z214" s="16"/>
      <c r="AA214" s="37"/>
      <c r="AB214" s="16"/>
      <c r="AC214" s="37"/>
      <c r="AD214" s="16"/>
      <c r="AE214" s="37"/>
      <c r="AF214" s="16"/>
      <c r="AG214" s="37"/>
      <c r="AH214" s="16"/>
      <c r="AI214" s="37"/>
      <c r="AJ214" s="16"/>
      <c r="AK214" s="37"/>
      <c r="AL214" s="16"/>
      <c r="AM214" s="19"/>
      <c r="AN214" s="37"/>
      <c r="AO214" s="137"/>
      <c r="AP214" s="36"/>
      <c r="AQ214" s="37"/>
      <c r="AR214" s="37"/>
      <c r="AS214" s="37"/>
      <c r="AT214" s="134"/>
      <c r="AU214" s="20"/>
      <c r="AV214" s="136"/>
      <c r="AW214" s="20"/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3660"/>
      <c r="B215" s="2322" t="s">
        <v>224</v>
      </c>
      <c r="C215" s="925">
        <f t="shared" si="126"/>
        <v>0</v>
      </c>
      <c r="D215" s="326">
        <f t="shared" si="131"/>
        <v>0</v>
      </c>
      <c r="E215" s="308">
        <f t="shared" si="131"/>
        <v>0</v>
      </c>
      <c r="F215" s="16"/>
      <c r="G215" s="37"/>
      <c r="H215" s="16"/>
      <c r="I215" s="37"/>
      <c r="J215" s="16"/>
      <c r="K215" s="37"/>
      <c r="L215" s="16"/>
      <c r="M215" s="37"/>
      <c r="N215" s="16"/>
      <c r="O215" s="37"/>
      <c r="P215" s="16"/>
      <c r="Q215" s="37"/>
      <c r="R215" s="16"/>
      <c r="S215" s="37"/>
      <c r="T215" s="16"/>
      <c r="U215" s="37"/>
      <c r="V215" s="16"/>
      <c r="W215" s="37"/>
      <c r="X215" s="16"/>
      <c r="Y215" s="37"/>
      <c r="Z215" s="16"/>
      <c r="AA215" s="37"/>
      <c r="AB215" s="16"/>
      <c r="AC215" s="37"/>
      <c r="AD215" s="16"/>
      <c r="AE215" s="37"/>
      <c r="AF215" s="16"/>
      <c r="AG215" s="37"/>
      <c r="AH215" s="16"/>
      <c r="AI215" s="37"/>
      <c r="AJ215" s="16"/>
      <c r="AK215" s="37"/>
      <c r="AL215" s="22"/>
      <c r="AM215" s="25"/>
      <c r="AN215" s="43"/>
      <c r="AO215" s="186"/>
      <c r="AP215" s="42"/>
      <c r="AQ215" s="43"/>
      <c r="AR215" s="43"/>
      <c r="AS215" s="43"/>
      <c r="AT215" s="141"/>
      <c r="AU215" s="26"/>
      <c r="AV215" s="143"/>
      <c r="AW215" s="26"/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3776" t="s">
        <v>225</v>
      </c>
      <c r="B216" s="2315" t="s">
        <v>226</v>
      </c>
      <c r="C216" s="2306">
        <f t="shared" si="126"/>
        <v>0</v>
      </c>
      <c r="D216" s="2307">
        <f t="shared" si="131"/>
        <v>0</v>
      </c>
      <c r="E216" s="2305">
        <f t="shared" si="131"/>
        <v>0</v>
      </c>
      <c r="F216" s="2212"/>
      <c r="G216" s="2223"/>
      <c r="H216" s="2212"/>
      <c r="I216" s="2223"/>
      <c r="J216" s="2212"/>
      <c r="K216" s="2223"/>
      <c r="L216" s="2212"/>
      <c r="M216" s="2223"/>
      <c r="N216" s="2212"/>
      <c r="O216" s="2223"/>
      <c r="P216" s="2212"/>
      <c r="Q216" s="2223"/>
      <c r="R216" s="2212"/>
      <c r="S216" s="2223"/>
      <c r="T216" s="2212"/>
      <c r="U216" s="2223"/>
      <c r="V216" s="2212"/>
      <c r="W216" s="2223"/>
      <c r="X216" s="2212"/>
      <c r="Y216" s="2223"/>
      <c r="Z216" s="2212"/>
      <c r="AA216" s="2223"/>
      <c r="AB216" s="2212"/>
      <c r="AC216" s="2223"/>
      <c r="AD216" s="2212"/>
      <c r="AE216" s="2223"/>
      <c r="AF216" s="2212"/>
      <c r="AG216" s="2223"/>
      <c r="AH216" s="2212"/>
      <c r="AI216" s="2223"/>
      <c r="AJ216" s="2212"/>
      <c r="AK216" s="2223"/>
      <c r="AL216" s="2212"/>
      <c r="AM216" s="2215"/>
      <c r="AN216" s="2323"/>
      <c r="AO216" s="367"/>
      <c r="AP216" s="2226"/>
      <c r="AQ216" s="353"/>
      <c r="AR216" s="353"/>
      <c r="AS216" s="353"/>
      <c r="AT216" s="354"/>
      <c r="AU216" s="2316"/>
      <c r="AV216" s="354"/>
      <c r="AW216" s="2316"/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3084"/>
      <c r="B217" s="344" t="s">
        <v>227</v>
      </c>
      <c r="C217" s="340">
        <f t="shared" si="126"/>
        <v>0</v>
      </c>
      <c r="D217" s="341">
        <f>SUM(F217+H217+J217+L217+N217+P217+R217+T217+V217+X217+Z217+AB217+AD217+AF217+AH217+AJ217+AL217)</f>
        <v>0</v>
      </c>
      <c r="E217" s="2055">
        <f t="shared" si="131"/>
        <v>0</v>
      </c>
      <c r="F217" s="16"/>
      <c r="G217" s="37"/>
      <c r="H217" s="16"/>
      <c r="I217" s="37"/>
      <c r="J217" s="16"/>
      <c r="K217" s="37"/>
      <c r="L217" s="16"/>
      <c r="M217" s="37"/>
      <c r="N217" s="16"/>
      <c r="O217" s="37"/>
      <c r="P217" s="16"/>
      <c r="Q217" s="37"/>
      <c r="R217" s="16"/>
      <c r="S217" s="37"/>
      <c r="T217" s="16"/>
      <c r="U217" s="37"/>
      <c r="V217" s="16"/>
      <c r="W217" s="37"/>
      <c r="X217" s="16"/>
      <c r="Y217" s="37"/>
      <c r="Z217" s="16"/>
      <c r="AA217" s="37"/>
      <c r="AB217" s="16"/>
      <c r="AC217" s="37"/>
      <c r="AD217" s="16"/>
      <c r="AE217" s="37"/>
      <c r="AF217" s="16"/>
      <c r="AG217" s="37"/>
      <c r="AH217" s="16"/>
      <c r="AI217" s="37"/>
      <c r="AJ217" s="16"/>
      <c r="AK217" s="37"/>
      <c r="AL217" s="16"/>
      <c r="AM217" s="19"/>
      <c r="AN217" s="368"/>
      <c r="AO217" s="369"/>
      <c r="AP217" s="16"/>
      <c r="AQ217" s="41"/>
      <c r="AR217" s="41"/>
      <c r="AS217" s="41"/>
      <c r="AT217" s="180"/>
      <c r="AU217" s="342"/>
      <c r="AV217" s="180"/>
      <c r="AW217" s="342"/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3638"/>
      <c r="B218" s="370" t="s">
        <v>228</v>
      </c>
      <c r="C218" s="355">
        <f t="shared" si="126"/>
        <v>0</v>
      </c>
      <c r="D218" s="356">
        <f t="shared" si="131"/>
        <v>0</v>
      </c>
      <c r="E218" s="2056">
        <f t="shared" si="131"/>
        <v>0</v>
      </c>
      <c r="F218" s="22"/>
      <c r="G218" s="43"/>
      <c r="H218" s="22"/>
      <c r="I218" s="43"/>
      <c r="J218" s="22"/>
      <c r="K218" s="43"/>
      <c r="L218" s="22"/>
      <c r="M218" s="43"/>
      <c r="N218" s="22"/>
      <c r="O218" s="43"/>
      <c r="P218" s="22"/>
      <c r="Q218" s="43"/>
      <c r="R218" s="22"/>
      <c r="S218" s="43"/>
      <c r="T218" s="22"/>
      <c r="U218" s="43"/>
      <c r="V218" s="22"/>
      <c r="W218" s="43"/>
      <c r="X218" s="22"/>
      <c r="Y218" s="43"/>
      <c r="Z218" s="22"/>
      <c r="AA218" s="43"/>
      <c r="AB218" s="22"/>
      <c r="AC218" s="43"/>
      <c r="AD218" s="22"/>
      <c r="AE218" s="43"/>
      <c r="AF218" s="22"/>
      <c r="AG218" s="43"/>
      <c r="AH218" s="22"/>
      <c r="AI218" s="43"/>
      <c r="AJ218" s="22"/>
      <c r="AK218" s="43"/>
      <c r="AL218" s="22"/>
      <c r="AM218" s="25"/>
      <c r="AN218" s="371"/>
      <c r="AO218" s="2109"/>
      <c r="AP218" s="22"/>
      <c r="AQ218" s="43"/>
      <c r="AR218" s="43"/>
      <c r="AS218" s="43"/>
      <c r="AT218" s="141"/>
      <c r="AU218" s="26"/>
      <c r="AV218" s="141"/>
      <c r="AW218" s="26"/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3807" t="s">
        <v>229</v>
      </c>
      <c r="B219" s="3808"/>
      <c r="C219" s="2306">
        <f>SUM(D219+E219)</f>
        <v>3</v>
      </c>
      <c r="D219" s="2307">
        <f>SUM(F219+H219+J219+L219+N219+P219+R219+T219+V219+X219+Z219+AB219+AD219+AF219+AH219+AJ219+AL219)</f>
        <v>3</v>
      </c>
      <c r="E219" s="2305">
        <f>SUM(G219+I219+K219+M219+O219+Q219+S219+U219+W219+Y219+AA219+AC219+AE219+AG219+AI219+AK219+AM219)</f>
        <v>0</v>
      </c>
      <c r="F219" s="2212">
        <v>0</v>
      </c>
      <c r="G219" s="2223">
        <v>0</v>
      </c>
      <c r="H219" s="2212">
        <v>0</v>
      </c>
      <c r="I219" s="2223">
        <v>0</v>
      </c>
      <c r="J219" s="2212">
        <v>0</v>
      </c>
      <c r="K219" s="2223">
        <v>0</v>
      </c>
      <c r="L219" s="2212">
        <v>1</v>
      </c>
      <c r="M219" s="2223">
        <v>0</v>
      </c>
      <c r="N219" s="2212">
        <v>2</v>
      </c>
      <c r="O219" s="2223">
        <v>0</v>
      </c>
      <c r="P219" s="2212">
        <v>0</v>
      </c>
      <c r="Q219" s="2223">
        <v>0</v>
      </c>
      <c r="R219" s="2212">
        <v>0</v>
      </c>
      <c r="S219" s="2223">
        <v>0</v>
      </c>
      <c r="T219" s="2212">
        <v>0</v>
      </c>
      <c r="U219" s="2223">
        <v>0</v>
      </c>
      <c r="V219" s="2212">
        <v>0</v>
      </c>
      <c r="W219" s="2223">
        <v>0</v>
      </c>
      <c r="X219" s="2212">
        <v>0</v>
      </c>
      <c r="Y219" s="2223">
        <v>0</v>
      </c>
      <c r="Z219" s="2212">
        <v>0</v>
      </c>
      <c r="AA219" s="2223">
        <v>0</v>
      </c>
      <c r="AB219" s="2212">
        <v>0</v>
      </c>
      <c r="AC219" s="2223">
        <v>0</v>
      </c>
      <c r="AD219" s="2212">
        <v>0</v>
      </c>
      <c r="AE219" s="2223">
        <v>0</v>
      </c>
      <c r="AF219" s="2212">
        <v>0</v>
      </c>
      <c r="AG219" s="2223">
        <v>0</v>
      </c>
      <c r="AH219" s="2212">
        <v>0</v>
      </c>
      <c r="AI219" s="2223">
        <v>0</v>
      </c>
      <c r="AJ219" s="2212">
        <v>0</v>
      </c>
      <c r="AK219" s="2223">
        <v>0</v>
      </c>
      <c r="AL219" s="2212">
        <v>0</v>
      </c>
      <c r="AM219" s="2215">
        <v>0</v>
      </c>
      <c r="AN219" s="195">
        <v>0</v>
      </c>
      <c r="AO219" s="137">
        <v>0</v>
      </c>
      <c r="AP219" s="2212">
        <v>0</v>
      </c>
      <c r="AQ219" s="2223">
        <v>0</v>
      </c>
      <c r="AR219" s="2223">
        <v>0</v>
      </c>
      <c r="AS219" s="2223">
        <v>0</v>
      </c>
      <c r="AT219" s="2279">
        <v>0</v>
      </c>
      <c r="AU219" s="2216">
        <v>0</v>
      </c>
      <c r="AV219" s="2279">
        <v>0</v>
      </c>
      <c r="AW219" s="2216">
        <v>0</v>
      </c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1</v>
      </c>
      <c r="D220" s="336">
        <f>SUM(F220+H220+J220+L220+N220+P220+R220+T220+V220+X220+Z220+AB220+AD220+AF220+AH220+AJ220+AL220)</f>
        <v>0</v>
      </c>
      <c r="E220" s="2061">
        <f>SUM(G220+I220+K220+M220+O220+Q220+S220+U220+W220+Y220+AA220+AC220+AE220+AG220+AI220+AK220+AM220)</f>
        <v>1</v>
      </c>
      <c r="F220" s="32">
        <v>0</v>
      </c>
      <c r="G220" s="35">
        <v>0</v>
      </c>
      <c r="H220" s="32">
        <v>0</v>
      </c>
      <c r="I220" s="35">
        <v>0</v>
      </c>
      <c r="J220" s="32">
        <v>0</v>
      </c>
      <c r="K220" s="35">
        <v>0</v>
      </c>
      <c r="L220" s="32">
        <v>0</v>
      </c>
      <c r="M220" s="35">
        <v>0</v>
      </c>
      <c r="N220" s="32">
        <v>0</v>
      </c>
      <c r="O220" s="35">
        <v>1</v>
      </c>
      <c r="P220" s="32">
        <v>0</v>
      </c>
      <c r="Q220" s="35">
        <v>0</v>
      </c>
      <c r="R220" s="32">
        <v>0</v>
      </c>
      <c r="S220" s="35">
        <v>0</v>
      </c>
      <c r="T220" s="32">
        <v>0</v>
      </c>
      <c r="U220" s="35">
        <v>0</v>
      </c>
      <c r="V220" s="32">
        <v>0</v>
      </c>
      <c r="W220" s="35">
        <v>0</v>
      </c>
      <c r="X220" s="32">
        <v>0</v>
      </c>
      <c r="Y220" s="35">
        <v>0</v>
      </c>
      <c r="Z220" s="32">
        <v>0</v>
      </c>
      <c r="AA220" s="35">
        <v>0</v>
      </c>
      <c r="AB220" s="32">
        <v>0</v>
      </c>
      <c r="AC220" s="35">
        <v>0</v>
      </c>
      <c r="AD220" s="32">
        <v>0</v>
      </c>
      <c r="AE220" s="35">
        <v>0</v>
      </c>
      <c r="AF220" s="32">
        <v>0</v>
      </c>
      <c r="AG220" s="35">
        <v>0</v>
      </c>
      <c r="AH220" s="32">
        <v>0</v>
      </c>
      <c r="AI220" s="35">
        <v>0</v>
      </c>
      <c r="AJ220" s="32">
        <v>0</v>
      </c>
      <c r="AK220" s="35">
        <v>0</v>
      </c>
      <c r="AL220" s="32">
        <v>0</v>
      </c>
      <c r="AM220" s="271">
        <v>0</v>
      </c>
      <c r="AN220" s="195">
        <v>0</v>
      </c>
      <c r="AO220" s="137">
        <v>0</v>
      </c>
      <c r="AP220" s="16">
        <v>0</v>
      </c>
      <c r="AQ220" s="37">
        <v>0</v>
      </c>
      <c r="AR220" s="37">
        <v>0</v>
      </c>
      <c r="AS220" s="37">
        <v>0</v>
      </c>
      <c r="AT220" s="134">
        <v>0</v>
      </c>
      <c r="AU220" s="20">
        <v>0</v>
      </c>
      <c r="AV220" s="134">
        <v>0</v>
      </c>
      <c r="AW220" s="20"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1</v>
      </c>
      <c r="D221" s="341">
        <f t="shared" si="131"/>
        <v>0</v>
      </c>
      <c r="E221" s="2055">
        <f t="shared" si="131"/>
        <v>1</v>
      </c>
      <c r="F221" s="16">
        <v>0</v>
      </c>
      <c r="G221" s="37">
        <v>0</v>
      </c>
      <c r="H221" s="16">
        <v>0</v>
      </c>
      <c r="I221" s="37">
        <v>0</v>
      </c>
      <c r="J221" s="16">
        <v>0</v>
      </c>
      <c r="K221" s="37">
        <v>0</v>
      </c>
      <c r="L221" s="16">
        <v>0</v>
      </c>
      <c r="M221" s="37">
        <v>1</v>
      </c>
      <c r="N221" s="16">
        <v>0</v>
      </c>
      <c r="O221" s="37">
        <v>0</v>
      </c>
      <c r="P221" s="16">
        <v>0</v>
      </c>
      <c r="Q221" s="37">
        <v>0</v>
      </c>
      <c r="R221" s="16">
        <v>0</v>
      </c>
      <c r="S221" s="37">
        <v>0</v>
      </c>
      <c r="T221" s="16">
        <v>0</v>
      </c>
      <c r="U221" s="37">
        <v>0</v>
      </c>
      <c r="V221" s="16">
        <v>0</v>
      </c>
      <c r="W221" s="37">
        <v>0</v>
      </c>
      <c r="X221" s="16">
        <v>0</v>
      </c>
      <c r="Y221" s="37">
        <v>0</v>
      </c>
      <c r="Z221" s="16">
        <v>0</v>
      </c>
      <c r="AA221" s="37">
        <v>0</v>
      </c>
      <c r="AB221" s="16">
        <v>0</v>
      </c>
      <c r="AC221" s="37">
        <v>0</v>
      </c>
      <c r="AD221" s="16">
        <v>0</v>
      </c>
      <c r="AE221" s="37">
        <v>0</v>
      </c>
      <c r="AF221" s="16">
        <v>0</v>
      </c>
      <c r="AG221" s="37">
        <v>0</v>
      </c>
      <c r="AH221" s="16">
        <v>0</v>
      </c>
      <c r="AI221" s="37">
        <v>0</v>
      </c>
      <c r="AJ221" s="16">
        <v>0</v>
      </c>
      <c r="AK221" s="37">
        <v>0</v>
      </c>
      <c r="AL221" s="16">
        <v>0</v>
      </c>
      <c r="AM221" s="134">
        <v>0</v>
      </c>
      <c r="AN221" s="195">
        <v>0</v>
      </c>
      <c r="AO221" s="137">
        <v>0</v>
      </c>
      <c r="AP221" s="16">
        <v>0</v>
      </c>
      <c r="AQ221" s="37">
        <v>0</v>
      </c>
      <c r="AR221" s="37">
        <v>0</v>
      </c>
      <c r="AS221" s="37">
        <v>0</v>
      </c>
      <c r="AT221" s="134">
        <v>0</v>
      </c>
      <c r="AU221" s="20">
        <v>0</v>
      </c>
      <c r="AV221" s="134">
        <v>0</v>
      </c>
      <c r="AW221" s="20"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2</v>
      </c>
      <c r="D222" s="341">
        <f t="shared" si="131"/>
        <v>1</v>
      </c>
      <c r="E222" s="2055">
        <f t="shared" si="131"/>
        <v>1</v>
      </c>
      <c r="F222" s="16">
        <v>0</v>
      </c>
      <c r="G222" s="37">
        <v>0</v>
      </c>
      <c r="H222" s="16">
        <v>0</v>
      </c>
      <c r="I222" s="37">
        <v>0</v>
      </c>
      <c r="J222" s="16">
        <v>0</v>
      </c>
      <c r="K222" s="37">
        <v>1</v>
      </c>
      <c r="L222" s="16">
        <v>0</v>
      </c>
      <c r="M222" s="37">
        <v>0</v>
      </c>
      <c r="N222" s="16">
        <v>0</v>
      </c>
      <c r="O222" s="37">
        <v>0</v>
      </c>
      <c r="P222" s="16">
        <v>0</v>
      </c>
      <c r="Q222" s="37">
        <v>0</v>
      </c>
      <c r="R222" s="16">
        <v>1</v>
      </c>
      <c r="S222" s="37">
        <v>0</v>
      </c>
      <c r="T222" s="16">
        <v>0</v>
      </c>
      <c r="U222" s="37">
        <v>0</v>
      </c>
      <c r="V222" s="16">
        <v>0</v>
      </c>
      <c r="W222" s="37">
        <v>0</v>
      </c>
      <c r="X222" s="16">
        <v>0</v>
      </c>
      <c r="Y222" s="37">
        <v>0</v>
      </c>
      <c r="Z222" s="16">
        <v>0</v>
      </c>
      <c r="AA222" s="37">
        <v>0</v>
      </c>
      <c r="AB222" s="16">
        <v>0</v>
      </c>
      <c r="AC222" s="37">
        <v>0</v>
      </c>
      <c r="AD222" s="16">
        <v>0</v>
      </c>
      <c r="AE222" s="37">
        <v>0</v>
      </c>
      <c r="AF222" s="16">
        <v>0</v>
      </c>
      <c r="AG222" s="37">
        <v>0</v>
      </c>
      <c r="AH222" s="16">
        <v>0</v>
      </c>
      <c r="AI222" s="37">
        <v>0</v>
      </c>
      <c r="AJ222" s="16">
        <v>0</v>
      </c>
      <c r="AK222" s="37">
        <v>0</v>
      </c>
      <c r="AL222" s="16">
        <v>0</v>
      </c>
      <c r="AM222" s="134">
        <v>0</v>
      </c>
      <c r="AN222" s="195">
        <v>0</v>
      </c>
      <c r="AO222" s="137">
        <v>0</v>
      </c>
      <c r="AP222" s="16">
        <v>0</v>
      </c>
      <c r="AQ222" s="37">
        <v>0</v>
      </c>
      <c r="AR222" s="37">
        <v>0</v>
      </c>
      <c r="AS222" s="37">
        <v>1</v>
      </c>
      <c r="AT222" s="134">
        <v>0</v>
      </c>
      <c r="AU222" s="20">
        <v>0</v>
      </c>
      <c r="AV222" s="134">
        <v>0</v>
      </c>
      <c r="AW222" s="20"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0</v>
      </c>
      <c r="D223" s="343">
        <f t="shared" si="131"/>
        <v>0</v>
      </c>
      <c r="E223" s="351">
        <f t="shared" si="131"/>
        <v>0</v>
      </c>
      <c r="F223" s="22"/>
      <c r="G223" s="43"/>
      <c r="H223" s="22"/>
      <c r="I223" s="43"/>
      <c r="J223" s="22"/>
      <c r="K223" s="43"/>
      <c r="L223" s="22"/>
      <c r="M223" s="43"/>
      <c r="N223" s="22"/>
      <c r="O223" s="43"/>
      <c r="P223" s="22"/>
      <c r="Q223" s="43"/>
      <c r="R223" s="22"/>
      <c r="S223" s="43"/>
      <c r="T223" s="22"/>
      <c r="U223" s="43"/>
      <c r="V223" s="22"/>
      <c r="W223" s="43"/>
      <c r="X223" s="22"/>
      <c r="Y223" s="43"/>
      <c r="Z223" s="22"/>
      <c r="AA223" s="43"/>
      <c r="AB223" s="22"/>
      <c r="AC223" s="43"/>
      <c r="AD223" s="22"/>
      <c r="AE223" s="43"/>
      <c r="AF223" s="22"/>
      <c r="AG223" s="43"/>
      <c r="AH223" s="22"/>
      <c r="AI223" s="43"/>
      <c r="AJ223" s="22"/>
      <c r="AK223" s="43"/>
      <c r="AL223" s="22"/>
      <c r="AM223" s="141"/>
      <c r="AN223" s="200"/>
      <c r="AO223" s="186"/>
      <c r="AP223" s="22"/>
      <c r="AQ223" s="43"/>
      <c r="AR223" s="43"/>
      <c r="AS223" s="43"/>
      <c r="AT223" s="141"/>
      <c r="AU223" s="26"/>
      <c r="AV223" s="141"/>
      <c r="AW223" s="26"/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3776" t="s">
        <v>234</v>
      </c>
      <c r="B224" s="2321" t="s">
        <v>235</v>
      </c>
      <c r="C224" s="2306">
        <f t="shared" si="126"/>
        <v>0</v>
      </c>
      <c r="D224" s="2307">
        <f t="shared" si="131"/>
        <v>0</v>
      </c>
      <c r="E224" s="2324">
        <f t="shared" si="131"/>
        <v>0</v>
      </c>
      <c r="F224" s="750"/>
      <c r="G224" s="75"/>
      <c r="H224" s="750"/>
      <c r="I224" s="75"/>
      <c r="J224" s="750"/>
      <c r="K224" s="75"/>
      <c r="L224" s="750"/>
      <c r="M224" s="75"/>
      <c r="N224" s="750"/>
      <c r="O224" s="75"/>
      <c r="P224" s="750"/>
      <c r="Q224" s="75"/>
      <c r="R224" s="750"/>
      <c r="S224" s="75"/>
      <c r="T224" s="750"/>
      <c r="U224" s="75"/>
      <c r="V224" s="750"/>
      <c r="W224" s="75"/>
      <c r="X224" s="750"/>
      <c r="Y224" s="75"/>
      <c r="Z224" s="750"/>
      <c r="AA224" s="75"/>
      <c r="AB224" s="750"/>
      <c r="AC224" s="75"/>
      <c r="AD224" s="750"/>
      <c r="AE224" s="75"/>
      <c r="AF224" s="750"/>
      <c r="AG224" s="75"/>
      <c r="AH224" s="750"/>
      <c r="AI224" s="75"/>
      <c r="AJ224" s="750"/>
      <c r="AK224" s="75"/>
      <c r="AL224" s="750"/>
      <c r="AM224" s="292"/>
      <c r="AN224" s="373"/>
      <c r="AO224" s="751"/>
      <c r="AP224" s="750"/>
      <c r="AQ224" s="75"/>
      <c r="AR224" s="75"/>
      <c r="AS224" s="75"/>
      <c r="AT224" s="292"/>
      <c r="AU224" s="338"/>
      <c r="AV224" s="292"/>
      <c r="AW224" s="338"/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3084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/>
      <c r="G225" s="41"/>
      <c r="H225" s="38"/>
      <c r="I225" s="41"/>
      <c r="J225" s="38"/>
      <c r="K225" s="41"/>
      <c r="L225" s="38"/>
      <c r="M225" s="41"/>
      <c r="N225" s="38"/>
      <c r="O225" s="41"/>
      <c r="P225" s="38"/>
      <c r="Q225" s="41"/>
      <c r="R225" s="38"/>
      <c r="S225" s="41"/>
      <c r="T225" s="38"/>
      <c r="U225" s="41"/>
      <c r="V225" s="38"/>
      <c r="W225" s="41"/>
      <c r="X225" s="38"/>
      <c r="Y225" s="41"/>
      <c r="Z225" s="38"/>
      <c r="AA225" s="41"/>
      <c r="AB225" s="38"/>
      <c r="AC225" s="41"/>
      <c r="AD225" s="38"/>
      <c r="AE225" s="41"/>
      <c r="AF225" s="38"/>
      <c r="AG225" s="41"/>
      <c r="AH225" s="38"/>
      <c r="AI225" s="41"/>
      <c r="AJ225" s="38"/>
      <c r="AK225" s="41"/>
      <c r="AL225" s="38"/>
      <c r="AM225" s="180"/>
      <c r="AN225" s="198"/>
      <c r="AO225" s="181"/>
      <c r="AP225" s="38"/>
      <c r="AQ225" s="41"/>
      <c r="AR225" s="41"/>
      <c r="AS225" s="41"/>
      <c r="AT225" s="180"/>
      <c r="AU225" s="342"/>
      <c r="AV225" s="180"/>
      <c r="AW225" s="342"/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3084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/>
      <c r="G226" s="41"/>
      <c r="H226" s="38"/>
      <c r="I226" s="41"/>
      <c r="J226" s="38"/>
      <c r="K226" s="41"/>
      <c r="L226" s="38"/>
      <c r="M226" s="41"/>
      <c r="N226" s="38"/>
      <c r="O226" s="41"/>
      <c r="P226" s="38"/>
      <c r="Q226" s="41"/>
      <c r="R226" s="38"/>
      <c r="S226" s="41"/>
      <c r="T226" s="38"/>
      <c r="U226" s="41"/>
      <c r="V226" s="38"/>
      <c r="W226" s="41"/>
      <c r="X226" s="38"/>
      <c r="Y226" s="41"/>
      <c r="Z226" s="38"/>
      <c r="AA226" s="41"/>
      <c r="AB226" s="38"/>
      <c r="AC226" s="41"/>
      <c r="AD226" s="38"/>
      <c r="AE226" s="41"/>
      <c r="AF226" s="38"/>
      <c r="AG226" s="41"/>
      <c r="AH226" s="38"/>
      <c r="AI226" s="41"/>
      <c r="AJ226" s="38"/>
      <c r="AK226" s="41"/>
      <c r="AL226" s="38"/>
      <c r="AM226" s="180"/>
      <c r="AN226" s="198"/>
      <c r="AO226" s="181"/>
      <c r="AP226" s="38"/>
      <c r="AQ226" s="41"/>
      <c r="AR226" s="41"/>
      <c r="AS226" s="41"/>
      <c r="AT226" s="180"/>
      <c r="AU226" s="342"/>
      <c r="AV226" s="180"/>
      <c r="AW226" s="342"/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3084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/>
      <c r="G227" s="41"/>
      <c r="H227" s="38"/>
      <c r="I227" s="41"/>
      <c r="J227" s="38"/>
      <c r="K227" s="41"/>
      <c r="L227" s="38"/>
      <c r="M227" s="41"/>
      <c r="N227" s="38"/>
      <c r="O227" s="41"/>
      <c r="P227" s="38"/>
      <c r="Q227" s="41"/>
      <c r="R227" s="38"/>
      <c r="S227" s="41"/>
      <c r="T227" s="38"/>
      <c r="U227" s="41"/>
      <c r="V227" s="38"/>
      <c r="W227" s="41"/>
      <c r="X227" s="38"/>
      <c r="Y227" s="41"/>
      <c r="Z227" s="38"/>
      <c r="AA227" s="41"/>
      <c r="AB227" s="38"/>
      <c r="AC227" s="41"/>
      <c r="AD227" s="38"/>
      <c r="AE227" s="41"/>
      <c r="AF227" s="38"/>
      <c r="AG227" s="41"/>
      <c r="AH227" s="38"/>
      <c r="AI227" s="41"/>
      <c r="AJ227" s="38"/>
      <c r="AK227" s="41"/>
      <c r="AL227" s="38"/>
      <c r="AM227" s="180"/>
      <c r="AN227" s="198"/>
      <c r="AO227" s="181"/>
      <c r="AP227" s="38"/>
      <c r="AQ227" s="41"/>
      <c r="AR227" s="41"/>
      <c r="AS227" s="41"/>
      <c r="AT227" s="180"/>
      <c r="AU227" s="342"/>
      <c r="AV227" s="180"/>
      <c r="AW227" s="342"/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3638"/>
      <c r="B228" s="375" t="s">
        <v>239</v>
      </c>
      <c r="C228" s="355">
        <f t="shared" si="126"/>
        <v>0</v>
      </c>
      <c r="D228" s="356">
        <f t="shared" si="131"/>
        <v>0</v>
      </c>
      <c r="E228" s="376">
        <f t="shared" si="131"/>
        <v>0</v>
      </c>
      <c r="F228" s="22"/>
      <c r="G228" s="43"/>
      <c r="H228" s="22"/>
      <c r="I228" s="43"/>
      <c r="J228" s="22"/>
      <c r="K228" s="43"/>
      <c r="L228" s="22"/>
      <c r="M228" s="43"/>
      <c r="N228" s="22"/>
      <c r="O228" s="43"/>
      <c r="P228" s="22"/>
      <c r="Q228" s="43"/>
      <c r="R228" s="22"/>
      <c r="S228" s="43"/>
      <c r="T228" s="22"/>
      <c r="U228" s="43"/>
      <c r="V228" s="22"/>
      <c r="W228" s="43"/>
      <c r="X228" s="22"/>
      <c r="Y228" s="43"/>
      <c r="Z228" s="22"/>
      <c r="AA228" s="43"/>
      <c r="AB228" s="22"/>
      <c r="AC228" s="43"/>
      <c r="AD228" s="22"/>
      <c r="AE228" s="43"/>
      <c r="AF228" s="22"/>
      <c r="AG228" s="43"/>
      <c r="AH228" s="22"/>
      <c r="AI228" s="43"/>
      <c r="AJ228" s="22"/>
      <c r="AK228" s="43"/>
      <c r="AL228" s="22"/>
      <c r="AM228" s="141"/>
      <c r="AN228" s="200"/>
      <c r="AO228" s="186"/>
      <c r="AP228" s="22"/>
      <c r="AQ228" s="43"/>
      <c r="AR228" s="43"/>
      <c r="AS228" s="43"/>
      <c r="AT228" s="141"/>
      <c r="AU228" s="26"/>
      <c r="AV228" s="141"/>
      <c r="AW228" s="26"/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925">
        <f t="shared" si="126"/>
        <v>0</v>
      </c>
      <c r="D229" s="326">
        <f t="shared" si="131"/>
        <v>0</v>
      </c>
      <c r="E229" s="308">
        <f t="shared" si="131"/>
        <v>0</v>
      </c>
      <c r="F229" s="750"/>
      <c r="G229" s="75"/>
      <c r="H229" s="750"/>
      <c r="I229" s="75"/>
      <c r="J229" s="750"/>
      <c r="K229" s="75"/>
      <c r="L229" s="750"/>
      <c r="M229" s="75"/>
      <c r="N229" s="750"/>
      <c r="O229" s="75"/>
      <c r="P229" s="750"/>
      <c r="Q229" s="75"/>
      <c r="R229" s="750"/>
      <c r="S229" s="75"/>
      <c r="T229" s="750"/>
      <c r="U229" s="75"/>
      <c r="V229" s="750"/>
      <c r="W229" s="75"/>
      <c r="X229" s="750"/>
      <c r="Y229" s="75"/>
      <c r="Z229" s="750"/>
      <c r="AA229" s="75"/>
      <c r="AB229" s="750"/>
      <c r="AC229" s="75"/>
      <c r="AD229" s="750"/>
      <c r="AE229" s="75"/>
      <c r="AF229" s="750"/>
      <c r="AG229" s="75"/>
      <c r="AH229" s="750"/>
      <c r="AI229" s="75"/>
      <c r="AJ229" s="750"/>
      <c r="AK229" s="75"/>
      <c r="AL229" s="750"/>
      <c r="AM229" s="292"/>
      <c r="AN229" s="373"/>
      <c r="AO229" s="751"/>
      <c r="AP229" s="750"/>
      <c r="AQ229" s="75"/>
      <c r="AR229" s="75"/>
      <c r="AS229" s="75"/>
      <c r="AT229" s="292"/>
      <c r="AU229" s="338"/>
      <c r="AV229" s="292"/>
      <c r="AW229" s="338"/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1</v>
      </c>
      <c r="D230" s="356">
        <f t="shared" si="131"/>
        <v>1</v>
      </c>
      <c r="E230" s="2056">
        <f t="shared" si="131"/>
        <v>0</v>
      </c>
      <c r="F230" s="22">
        <v>0</v>
      </c>
      <c r="G230" s="43">
        <v>0</v>
      </c>
      <c r="H230" s="22">
        <v>0</v>
      </c>
      <c r="I230" s="43">
        <v>0</v>
      </c>
      <c r="J230" s="22">
        <v>0</v>
      </c>
      <c r="K230" s="43">
        <v>0</v>
      </c>
      <c r="L230" s="22">
        <v>0</v>
      </c>
      <c r="M230" s="43">
        <v>0</v>
      </c>
      <c r="N230" s="22">
        <v>0</v>
      </c>
      <c r="O230" s="43">
        <v>0</v>
      </c>
      <c r="P230" s="22">
        <v>0</v>
      </c>
      <c r="Q230" s="43">
        <v>0</v>
      </c>
      <c r="R230" s="22">
        <v>0</v>
      </c>
      <c r="S230" s="43">
        <v>0</v>
      </c>
      <c r="T230" s="22">
        <v>0</v>
      </c>
      <c r="U230" s="43">
        <v>0</v>
      </c>
      <c r="V230" s="22">
        <v>0</v>
      </c>
      <c r="W230" s="43">
        <v>0</v>
      </c>
      <c r="X230" s="22">
        <v>0</v>
      </c>
      <c r="Y230" s="43">
        <v>0</v>
      </c>
      <c r="Z230" s="22">
        <v>0</v>
      </c>
      <c r="AA230" s="43">
        <v>0</v>
      </c>
      <c r="AB230" s="22">
        <v>1</v>
      </c>
      <c r="AC230" s="43">
        <v>0</v>
      </c>
      <c r="AD230" s="22">
        <v>0</v>
      </c>
      <c r="AE230" s="43">
        <v>0</v>
      </c>
      <c r="AF230" s="22">
        <v>0</v>
      </c>
      <c r="AG230" s="43">
        <v>0</v>
      </c>
      <c r="AH230" s="22">
        <v>0</v>
      </c>
      <c r="AI230" s="43">
        <v>0</v>
      </c>
      <c r="AJ230" s="22">
        <v>0</v>
      </c>
      <c r="AK230" s="43">
        <v>0</v>
      </c>
      <c r="AL230" s="22">
        <v>0</v>
      </c>
      <c r="AM230" s="141">
        <v>0</v>
      </c>
      <c r="AN230" s="380">
        <v>0</v>
      </c>
      <c r="AO230" s="381">
        <v>0</v>
      </c>
      <c r="AP230" s="22">
        <v>0</v>
      </c>
      <c r="AQ230" s="43">
        <v>0</v>
      </c>
      <c r="AR230" s="43">
        <v>0</v>
      </c>
      <c r="AS230" s="43">
        <v>0</v>
      </c>
      <c r="AT230" s="141">
        <v>0</v>
      </c>
      <c r="AU230" s="26">
        <v>0</v>
      </c>
      <c r="AV230" s="141">
        <v>0</v>
      </c>
      <c r="AW230" s="26">
        <v>0</v>
      </c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3778" t="s">
        <v>243</v>
      </c>
      <c r="B232" s="2847"/>
      <c r="C232" s="3782" t="s">
        <v>76</v>
      </c>
      <c r="D232" s="3782"/>
      <c r="E232" s="3782"/>
      <c r="F232" s="3782" t="s">
        <v>178</v>
      </c>
      <c r="G232" s="3782"/>
      <c r="H232" s="3782" t="s">
        <v>179</v>
      </c>
      <c r="I232" s="3782"/>
      <c r="J232" s="3782" t="s">
        <v>180</v>
      </c>
      <c r="K232" s="3782"/>
      <c r="L232" s="3782" t="s">
        <v>12</v>
      </c>
      <c r="M232" s="3782"/>
      <c r="N232" s="3792" t="s">
        <v>13</v>
      </c>
      <c r="O232" s="3793"/>
      <c r="P232" s="3767" t="s">
        <v>14</v>
      </c>
      <c r="Q232" s="3767"/>
      <c r="R232" s="3767" t="s">
        <v>15</v>
      </c>
      <c r="S232" s="3767"/>
      <c r="T232" s="3767" t="s">
        <v>16</v>
      </c>
      <c r="U232" s="3767"/>
      <c r="V232" s="3767" t="s">
        <v>17</v>
      </c>
      <c r="W232" s="3767"/>
      <c r="X232" s="3767" t="s">
        <v>18</v>
      </c>
      <c r="Y232" s="3767"/>
      <c r="Z232" s="3767" t="s">
        <v>19</v>
      </c>
      <c r="AA232" s="3767"/>
      <c r="AB232" s="3767" t="s">
        <v>48</v>
      </c>
      <c r="AC232" s="3767"/>
      <c r="AD232" s="3767" t="s">
        <v>49</v>
      </c>
      <c r="AE232" s="3767"/>
      <c r="AF232" s="3767" t="s">
        <v>50</v>
      </c>
      <c r="AG232" s="3767"/>
      <c r="AH232" s="3767" t="s">
        <v>126</v>
      </c>
      <c r="AI232" s="3767"/>
      <c r="AJ232" s="3767" t="s">
        <v>127</v>
      </c>
      <c r="AK232" s="3767"/>
      <c r="AL232" s="3767" t="s">
        <v>128</v>
      </c>
      <c r="AM232" s="3770"/>
      <c r="AN232" s="3815" t="s">
        <v>244</v>
      </c>
      <c r="AO232" s="3772"/>
      <c r="AP232" s="3775"/>
      <c r="AQ232" s="3816" t="s">
        <v>181</v>
      </c>
      <c r="AR232" s="3817" t="s">
        <v>182</v>
      </c>
      <c r="AS232" s="3767" t="s">
        <v>7</v>
      </c>
      <c r="AT232" s="3767"/>
      <c r="AU232" s="3769" t="s">
        <v>183</v>
      </c>
      <c r="AV232" s="3769" t="s">
        <v>245</v>
      </c>
      <c r="AW232" s="3769" t="s">
        <v>8</v>
      </c>
      <c r="AX232" s="3769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3641"/>
      <c r="B233" s="3636"/>
      <c r="C233" s="2259" t="s">
        <v>96</v>
      </c>
      <c r="D233" s="2325" t="s">
        <v>65</v>
      </c>
      <c r="E233" s="2082" t="s">
        <v>97</v>
      </c>
      <c r="F233" s="2293" t="s">
        <v>65</v>
      </c>
      <c r="G233" s="2082" t="s">
        <v>97</v>
      </c>
      <c r="H233" s="2293" t="s">
        <v>65</v>
      </c>
      <c r="I233" s="2082" t="s">
        <v>97</v>
      </c>
      <c r="J233" s="2293" t="s">
        <v>65</v>
      </c>
      <c r="K233" s="2082" t="s">
        <v>97</v>
      </c>
      <c r="L233" s="2293" t="s">
        <v>65</v>
      </c>
      <c r="M233" s="2082" t="s">
        <v>97</v>
      </c>
      <c r="N233" s="2293" t="s">
        <v>65</v>
      </c>
      <c r="O233" s="2082" t="s">
        <v>97</v>
      </c>
      <c r="P233" s="2293" t="s">
        <v>65</v>
      </c>
      <c r="Q233" s="2082" t="s">
        <v>97</v>
      </c>
      <c r="R233" s="2293" t="s">
        <v>65</v>
      </c>
      <c r="S233" s="2082" t="s">
        <v>97</v>
      </c>
      <c r="T233" s="2293" t="s">
        <v>65</v>
      </c>
      <c r="U233" s="2082" t="s">
        <v>97</v>
      </c>
      <c r="V233" s="2293" t="s">
        <v>65</v>
      </c>
      <c r="W233" s="2082" t="s">
        <v>97</v>
      </c>
      <c r="X233" s="2293" t="s">
        <v>65</v>
      </c>
      <c r="Y233" s="2082" t="s">
        <v>97</v>
      </c>
      <c r="Z233" s="2293" t="s">
        <v>65</v>
      </c>
      <c r="AA233" s="2082" t="s">
        <v>97</v>
      </c>
      <c r="AB233" s="2293" t="s">
        <v>65</v>
      </c>
      <c r="AC233" s="2082" t="s">
        <v>97</v>
      </c>
      <c r="AD233" s="2293" t="s">
        <v>65</v>
      </c>
      <c r="AE233" s="2082" t="s">
        <v>97</v>
      </c>
      <c r="AF233" s="2293" t="s">
        <v>65</v>
      </c>
      <c r="AG233" s="2082" t="s">
        <v>97</v>
      </c>
      <c r="AH233" s="2293" t="s">
        <v>65</v>
      </c>
      <c r="AI233" s="2082" t="s">
        <v>97</v>
      </c>
      <c r="AJ233" s="2293" t="s">
        <v>65</v>
      </c>
      <c r="AK233" s="2082" t="s">
        <v>97</v>
      </c>
      <c r="AL233" s="2293" t="s">
        <v>65</v>
      </c>
      <c r="AM233" s="2081" t="s">
        <v>97</v>
      </c>
      <c r="AN233" s="2273" t="s">
        <v>141</v>
      </c>
      <c r="AO233" s="2326" t="s">
        <v>143</v>
      </c>
      <c r="AP233" s="2262" t="s">
        <v>247</v>
      </c>
      <c r="AQ233" s="2964"/>
      <c r="AR233" s="2966"/>
      <c r="AS233" s="2293" t="s">
        <v>65</v>
      </c>
      <c r="AT233" s="2082" t="s">
        <v>97</v>
      </c>
      <c r="AU233" s="3637"/>
      <c r="AV233" s="3637"/>
      <c r="AW233" s="3637"/>
      <c r="AX233" s="3637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3813" t="s">
        <v>248</v>
      </c>
      <c r="B234" s="3814"/>
      <c r="C234" s="2295">
        <f>SUM(D234+E234)</f>
        <v>14</v>
      </c>
      <c r="D234" s="2296">
        <f>SUM(F234+H234+J234+L234+N234+P234+R234+T234+V234+X234+Z234+AB234+AD234+AF234+AH234+AJ234+AL234)</f>
        <v>4</v>
      </c>
      <c r="E234" s="308">
        <f>SUM(G234+I234+K234+M234+O234+Q234+S234+U234+W234+Y234+AA234+AC234+AE234+AG234+AI234+AK234+AM234)</f>
        <v>10</v>
      </c>
      <c r="F234" s="2297">
        <v>0</v>
      </c>
      <c r="G234" s="2299">
        <v>0</v>
      </c>
      <c r="H234" s="2297">
        <v>0</v>
      </c>
      <c r="I234" s="2299">
        <v>0</v>
      </c>
      <c r="J234" s="2297">
        <v>0</v>
      </c>
      <c r="K234" s="2299">
        <v>1</v>
      </c>
      <c r="L234" s="2297">
        <v>2</v>
      </c>
      <c r="M234" s="2299">
        <v>3</v>
      </c>
      <c r="N234" s="2297">
        <v>0</v>
      </c>
      <c r="O234" s="2299">
        <v>0</v>
      </c>
      <c r="P234" s="2297">
        <v>0</v>
      </c>
      <c r="Q234" s="2299">
        <v>0</v>
      </c>
      <c r="R234" s="2297">
        <v>0</v>
      </c>
      <c r="S234" s="2299">
        <v>1</v>
      </c>
      <c r="T234" s="2297">
        <v>1</v>
      </c>
      <c r="U234" s="2299">
        <v>0</v>
      </c>
      <c r="V234" s="2297">
        <v>0</v>
      </c>
      <c r="W234" s="2299">
        <v>1</v>
      </c>
      <c r="X234" s="2297">
        <v>0</v>
      </c>
      <c r="Y234" s="2299">
        <v>0</v>
      </c>
      <c r="Z234" s="2297">
        <v>1</v>
      </c>
      <c r="AA234" s="2299">
        <v>0</v>
      </c>
      <c r="AB234" s="2297">
        <v>0</v>
      </c>
      <c r="AC234" s="2299">
        <v>1</v>
      </c>
      <c r="AD234" s="2297">
        <v>0</v>
      </c>
      <c r="AE234" s="2299">
        <v>3</v>
      </c>
      <c r="AF234" s="2297">
        <v>0</v>
      </c>
      <c r="AG234" s="2299">
        <v>0</v>
      </c>
      <c r="AH234" s="2297">
        <v>0</v>
      </c>
      <c r="AI234" s="2299">
        <v>0</v>
      </c>
      <c r="AJ234" s="2297">
        <v>0</v>
      </c>
      <c r="AK234" s="2299">
        <v>0</v>
      </c>
      <c r="AL234" s="2297">
        <v>0</v>
      </c>
      <c r="AM234" s="2300">
        <v>0</v>
      </c>
      <c r="AN234" s="384">
        <v>0</v>
      </c>
      <c r="AO234" s="2014">
        <v>1</v>
      </c>
      <c r="AP234" s="142">
        <v>6</v>
      </c>
      <c r="AQ234" s="2299">
        <v>0</v>
      </c>
      <c r="AR234" s="2310">
        <v>0</v>
      </c>
      <c r="AS234" s="2297">
        <v>0</v>
      </c>
      <c r="AT234" s="2299">
        <v>0</v>
      </c>
      <c r="AU234" s="2299">
        <v>0</v>
      </c>
      <c r="AV234" s="2299">
        <v>0</v>
      </c>
      <c r="AW234" s="2299">
        <v>0</v>
      </c>
      <c r="AX234" s="2299">
        <v>1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3809" t="s">
        <v>190</v>
      </c>
      <c r="B235" s="3810"/>
      <c r="C235" s="2328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2329"/>
      <c r="AN235" s="2329"/>
      <c r="AO235" s="2329"/>
      <c r="AP235" s="2330"/>
      <c r="AQ235" s="2329"/>
      <c r="AR235" s="2329"/>
      <c r="AS235" s="2329"/>
      <c r="AT235" s="2329"/>
      <c r="AU235" s="2329"/>
      <c r="AV235" s="2329"/>
      <c r="AW235" s="2329"/>
      <c r="AX235" s="2331"/>
    </row>
    <row r="236" spans="1:89" x14ac:dyDescent="0.25">
      <c r="A236" s="3776" t="s">
        <v>191</v>
      </c>
      <c r="B236" s="2305" t="s">
        <v>192</v>
      </c>
      <c r="C236" s="2306">
        <f>SUM(D236+E236)</f>
        <v>1</v>
      </c>
      <c r="D236" s="2307">
        <f t="shared" ref="D236:E244" si="135">SUM(F236+H236+J236+L236+N236+P236+R236+T236+V236+X236+Z236+AB236+AD236+AF236+AH236+AJ236+AL236)</f>
        <v>0</v>
      </c>
      <c r="E236" s="2305">
        <f t="shared" si="135"/>
        <v>1</v>
      </c>
      <c r="F236" s="2212">
        <v>0</v>
      </c>
      <c r="G236" s="2223">
        <v>0</v>
      </c>
      <c r="H236" s="2212">
        <v>0</v>
      </c>
      <c r="I236" s="2223">
        <v>0</v>
      </c>
      <c r="J236" s="2212">
        <v>0</v>
      </c>
      <c r="K236" s="2223">
        <v>1</v>
      </c>
      <c r="L236" s="2212">
        <v>0</v>
      </c>
      <c r="M236" s="2223">
        <v>0</v>
      </c>
      <c r="N236" s="2212">
        <v>0</v>
      </c>
      <c r="O236" s="2223">
        <v>0</v>
      </c>
      <c r="P236" s="2212">
        <v>0</v>
      </c>
      <c r="Q236" s="2223">
        <v>0</v>
      </c>
      <c r="R236" s="2212">
        <v>0</v>
      </c>
      <c r="S236" s="2223">
        <v>0</v>
      </c>
      <c r="T236" s="2212">
        <v>0</v>
      </c>
      <c r="U236" s="2223">
        <v>0</v>
      </c>
      <c r="V236" s="2212">
        <v>0</v>
      </c>
      <c r="W236" s="2223">
        <v>0</v>
      </c>
      <c r="X236" s="2212">
        <v>0</v>
      </c>
      <c r="Y236" s="2223">
        <v>0</v>
      </c>
      <c r="Z236" s="2212">
        <v>0</v>
      </c>
      <c r="AA236" s="2223">
        <v>0</v>
      </c>
      <c r="AB236" s="2212">
        <v>0</v>
      </c>
      <c r="AC236" s="2223">
        <v>0</v>
      </c>
      <c r="AD236" s="2212">
        <v>0</v>
      </c>
      <c r="AE236" s="2223">
        <v>0</v>
      </c>
      <c r="AF236" s="2212">
        <v>0</v>
      </c>
      <c r="AG236" s="2223">
        <v>0</v>
      </c>
      <c r="AH236" s="2212">
        <v>0</v>
      </c>
      <c r="AI236" s="2223">
        <v>0</v>
      </c>
      <c r="AJ236" s="2212">
        <v>0</v>
      </c>
      <c r="AK236" s="2223">
        <v>0</v>
      </c>
      <c r="AL236" s="2212">
        <v>0</v>
      </c>
      <c r="AM236" s="2279">
        <v>0</v>
      </c>
      <c r="AN236" s="2332">
        <v>0</v>
      </c>
      <c r="AO236" s="2226">
        <v>0</v>
      </c>
      <c r="AP236" s="2234">
        <v>1</v>
      </c>
      <c r="AQ236" s="2299">
        <v>0</v>
      </c>
      <c r="AR236" s="2310">
        <v>0</v>
      </c>
      <c r="AS236" s="2297">
        <v>0</v>
      </c>
      <c r="AT236" s="2299">
        <v>0</v>
      </c>
      <c r="AU236" s="2299">
        <v>0</v>
      </c>
      <c r="AV236" s="2299">
        <v>0</v>
      </c>
      <c r="AW236" s="2299">
        <v>0</v>
      </c>
      <c r="AX236" s="2299">
        <v>0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3638"/>
      <c r="B237" s="2056" t="s">
        <v>193</v>
      </c>
      <c r="C237" s="355">
        <f>SUM(D237+E237)</f>
        <v>0</v>
      </c>
      <c r="D237" s="356">
        <f t="shared" si="135"/>
        <v>0</v>
      </c>
      <c r="E237" s="2056">
        <f t="shared" si="135"/>
        <v>0</v>
      </c>
      <c r="F237" s="22"/>
      <c r="G237" s="43"/>
      <c r="H237" s="22"/>
      <c r="I237" s="43"/>
      <c r="J237" s="22"/>
      <c r="K237" s="43"/>
      <c r="L237" s="22"/>
      <c r="M237" s="43"/>
      <c r="N237" s="22"/>
      <c r="O237" s="43"/>
      <c r="P237" s="22"/>
      <c r="Q237" s="43"/>
      <c r="R237" s="22"/>
      <c r="S237" s="43"/>
      <c r="T237" s="22"/>
      <c r="U237" s="43"/>
      <c r="V237" s="22"/>
      <c r="W237" s="43"/>
      <c r="X237" s="22"/>
      <c r="Y237" s="43"/>
      <c r="Z237" s="22"/>
      <c r="AA237" s="43"/>
      <c r="AB237" s="22"/>
      <c r="AC237" s="43"/>
      <c r="AD237" s="22"/>
      <c r="AE237" s="43"/>
      <c r="AF237" s="22"/>
      <c r="AG237" s="43"/>
      <c r="AH237" s="22"/>
      <c r="AI237" s="43"/>
      <c r="AJ237" s="38"/>
      <c r="AK237" s="41"/>
      <c r="AL237" s="2212"/>
      <c r="AM237" s="2279"/>
      <c r="AN237" s="2332"/>
      <c r="AO237" s="2226"/>
      <c r="AP237" s="2234"/>
      <c r="AQ237" s="2299"/>
      <c r="AR237" s="2310"/>
      <c r="AS237" s="2297"/>
      <c r="AT237" s="2299"/>
      <c r="AU237" s="2299"/>
      <c r="AV237" s="2299"/>
      <c r="AW237" s="2299"/>
      <c r="AX237" s="2299"/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3811" t="s">
        <v>194</v>
      </c>
      <c r="B238" s="3812"/>
      <c r="C238" s="2333">
        <f t="shared" ref="C238:C277" si="152">SUM(D238+E238)</f>
        <v>0</v>
      </c>
      <c r="D238" s="2296">
        <f t="shared" si="135"/>
        <v>0</v>
      </c>
      <c r="E238" s="2309">
        <f t="shared" si="135"/>
        <v>0</v>
      </c>
      <c r="F238" s="2297"/>
      <c r="G238" s="2299"/>
      <c r="H238" s="2297"/>
      <c r="I238" s="2299"/>
      <c r="J238" s="2297"/>
      <c r="K238" s="2299"/>
      <c r="L238" s="2297"/>
      <c r="M238" s="2299"/>
      <c r="N238" s="2297"/>
      <c r="O238" s="2299"/>
      <c r="P238" s="2297"/>
      <c r="Q238" s="2299"/>
      <c r="R238" s="2297"/>
      <c r="S238" s="2299"/>
      <c r="T238" s="2297"/>
      <c r="U238" s="2299"/>
      <c r="V238" s="2297"/>
      <c r="W238" s="2299"/>
      <c r="X238" s="2297"/>
      <c r="Y238" s="2299"/>
      <c r="Z238" s="2297"/>
      <c r="AA238" s="2299"/>
      <c r="AB238" s="2297"/>
      <c r="AC238" s="2299"/>
      <c r="AD238" s="2297"/>
      <c r="AE238" s="2299"/>
      <c r="AF238" s="2297"/>
      <c r="AG238" s="2299"/>
      <c r="AH238" s="2297"/>
      <c r="AI238" s="2299"/>
      <c r="AJ238" s="2297"/>
      <c r="AK238" s="2299"/>
      <c r="AL238" s="2212"/>
      <c r="AM238" s="2279"/>
      <c r="AN238" s="2332"/>
      <c r="AO238" s="2226"/>
      <c r="AP238" s="2234"/>
      <c r="AQ238" s="2299"/>
      <c r="AR238" s="2310"/>
      <c r="AS238" s="2297"/>
      <c r="AT238" s="2299"/>
      <c r="AU238" s="2299"/>
      <c r="AV238" s="2299"/>
      <c r="AW238" s="2299"/>
      <c r="AX238" s="2299"/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3776" t="s">
        <v>195</v>
      </c>
      <c r="B239" s="2305" t="s">
        <v>196</v>
      </c>
      <c r="C239" s="2306">
        <f t="shared" si="152"/>
        <v>0</v>
      </c>
      <c r="D239" s="2307">
        <f>SUM(H239+J239+L239+N239+P239+R239+T239+V239+X239+Z239+AB239+AD239+AF239+AH239+AJ239+AL239)</f>
        <v>0</v>
      </c>
      <c r="E239" s="2305">
        <f>SUM(I239+K239+M239+O239+Q239+S239+U239+W239+Y239+AA239+AC239+AE239+AG239+AI239+AK239+AM239)</f>
        <v>0</v>
      </c>
      <c r="F239" s="2311"/>
      <c r="G239" s="2312"/>
      <c r="H239" s="2212"/>
      <c r="I239" s="2223"/>
      <c r="J239" s="2212"/>
      <c r="K239" s="2223"/>
      <c r="L239" s="2212"/>
      <c r="M239" s="2223"/>
      <c r="N239" s="2212"/>
      <c r="O239" s="2223"/>
      <c r="P239" s="2212"/>
      <c r="Q239" s="2223"/>
      <c r="R239" s="2212"/>
      <c r="S239" s="2223"/>
      <c r="T239" s="2212"/>
      <c r="U239" s="2223"/>
      <c r="V239" s="2212"/>
      <c r="W239" s="2223"/>
      <c r="X239" s="2212"/>
      <c r="Y239" s="2223"/>
      <c r="Z239" s="2212"/>
      <c r="AA239" s="2223"/>
      <c r="AB239" s="2212"/>
      <c r="AC239" s="2223"/>
      <c r="AD239" s="2212"/>
      <c r="AE239" s="2223"/>
      <c r="AF239" s="2212"/>
      <c r="AG239" s="2223"/>
      <c r="AH239" s="2212"/>
      <c r="AI239" s="2223"/>
      <c r="AJ239" s="2212"/>
      <c r="AK239" s="2223"/>
      <c r="AL239" s="2212"/>
      <c r="AM239" s="2279"/>
      <c r="AN239" s="2332"/>
      <c r="AO239" s="2226"/>
      <c r="AP239" s="2234"/>
      <c r="AQ239" s="2299"/>
      <c r="AR239" s="2310"/>
      <c r="AS239" s="2297"/>
      <c r="AT239" s="2299"/>
      <c r="AU239" s="2299"/>
      <c r="AV239" s="2299"/>
      <c r="AW239" s="2299"/>
      <c r="AX239" s="2299"/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3638"/>
      <c r="B240" s="2056" t="s">
        <v>197</v>
      </c>
      <c r="C240" s="325">
        <f t="shared" si="152"/>
        <v>0</v>
      </c>
      <c r="D240" s="326">
        <f>SUM(H240+J240+L240+N240+P240+R240+T240+V240+X240+Z240+AB240+AD240+AF240+AH240+AJ240+AL240)</f>
        <v>0</v>
      </c>
      <c r="E240" s="308">
        <f>SUM(I240+K240+M240+O240+Q240+S240+U240+W240+Y240+AA240+AC240+AE240+AG240+AI240+AK240+AM240)</f>
        <v>0</v>
      </c>
      <c r="F240" s="327"/>
      <c r="G240" s="328"/>
      <c r="H240" s="329"/>
      <c r="I240" s="75"/>
      <c r="J240" s="329"/>
      <c r="K240" s="75"/>
      <c r="L240" s="329"/>
      <c r="M240" s="75"/>
      <c r="N240" s="329"/>
      <c r="O240" s="75"/>
      <c r="P240" s="329"/>
      <c r="Q240" s="75"/>
      <c r="R240" s="329"/>
      <c r="S240" s="75"/>
      <c r="T240" s="329"/>
      <c r="U240" s="75"/>
      <c r="V240" s="329"/>
      <c r="W240" s="75"/>
      <c r="X240" s="329"/>
      <c r="Y240" s="75"/>
      <c r="Z240" s="329"/>
      <c r="AA240" s="75"/>
      <c r="AB240" s="329"/>
      <c r="AC240" s="75"/>
      <c r="AD240" s="329"/>
      <c r="AE240" s="75"/>
      <c r="AF240" s="329"/>
      <c r="AG240" s="75"/>
      <c r="AH240" s="329"/>
      <c r="AI240" s="75"/>
      <c r="AJ240" s="1915"/>
      <c r="AK240" s="2015"/>
      <c r="AL240" s="2212"/>
      <c r="AM240" s="2279"/>
      <c r="AN240" s="2332"/>
      <c r="AO240" s="2226"/>
      <c r="AP240" s="2234"/>
      <c r="AQ240" s="2299"/>
      <c r="AR240" s="2310"/>
      <c r="AS240" s="2297"/>
      <c r="AT240" s="2299"/>
      <c r="AU240" s="2299"/>
      <c r="AV240" s="2299"/>
      <c r="AW240" s="2299"/>
      <c r="AX240" s="2299"/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2313" t="s">
        <v>198</v>
      </c>
      <c r="B241" s="2314"/>
      <c r="C241" s="2267">
        <f t="shared" si="152"/>
        <v>14</v>
      </c>
      <c r="D241" s="2268">
        <f t="shared" si="135"/>
        <v>4</v>
      </c>
      <c r="E241" s="2269">
        <f t="shared" si="135"/>
        <v>10</v>
      </c>
      <c r="F241" s="2334">
        <v>0</v>
      </c>
      <c r="G241" s="2335">
        <v>0</v>
      </c>
      <c r="H241" s="2334">
        <v>0</v>
      </c>
      <c r="I241" s="2335">
        <v>0</v>
      </c>
      <c r="J241" s="2334">
        <v>0</v>
      </c>
      <c r="K241" s="2335">
        <v>1</v>
      </c>
      <c r="L241" s="2334">
        <v>2</v>
      </c>
      <c r="M241" s="2335">
        <v>3</v>
      </c>
      <c r="N241" s="2334">
        <v>0</v>
      </c>
      <c r="O241" s="2335">
        <v>0</v>
      </c>
      <c r="P241" s="2334">
        <v>0</v>
      </c>
      <c r="Q241" s="2335">
        <v>0</v>
      </c>
      <c r="R241" s="2334">
        <v>0</v>
      </c>
      <c r="S241" s="2335">
        <v>1</v>
      </c>
      <c r="T241" s="2334">
        <v>1</v>
      </c>
      <c r="U241" s="2335">
        <v>0</v>
      </c>
      <c r="V241" s="2334">
        <v>0</v>
      </c>
      <c r="W241" s="2335">
        <v>1</v>
      </c>
      <c r="X241" s="2334">
        <v>0</v>
      </c>
      <c r="Y241" s="2335">
        <v>0</v>
      </c>
      <c r="Z241" s="2334">
        <v>1</v>
      </c>
      <c r="AA241" s="2335">
        <v>0</v>
      </c>
      <c r="AB241" s="2334">
        <v>0</v>
      </c>
      <c r="AC241" s="2335">
        <v>1</v>
      </c>
      <c r="AD241" s="2334">
        <v>0</v>
      </c>
      <c r="AE241" s="2335">
        <v>3</v>
      </c>
      <c r="AF241" s="2334">
        <v>0</v>
      </c>
      <c r="AG241" s="2335">
        <v>0</v>
      </c>
      <c r="AH241" s="2334">
        <v>0</v>
      </c>
      <c r="AI241" s="2335">
        <v>0</v>
      </c>
      <c r="AJ241" s="2334">
        <v>0</v>
      </c>
      <c r="AK241" s="2335">
        <v>0</v>
      </c>
      <c r="AL241" s="2212">
        <v>0</v>
      </c>
      <c r="AM241" s="2279">
        <v>0</v>
      </c>
      <c r="AN241" s="2332">
        <v>0</v>
      </c>
      <c r="AO241" s="2226">
        <v>1</v>
      </c>
      <c r="AP241" s="2234">
        <v>6</v>
      </c>
      <c r="AQ241" s="2299">
        <v>0</v>
      </c>
      <c r="AR241" s="2310">
        <v>0</v>
      </c>
      <c r="AS241" s="2297">
        <v>0</v>
      </c>
      <c r="AT241" s="2299">
        <v>0</v>
      </c>
      <c r="AU241" s="2299">
        <v>0</v>
      </c>
      <c r="AV241" s="2299">
        <v>0</v>
      </c>
      <c r="AW241" s="2299">
        <v>0</v>
      </c>
      <c r="AX241" s="2299">
        <v>1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3776" t="s">
        <v>199</v>
      </c>
      <c r="B242" s="2061" t="s">
        <v>200</v>
      </c>
      <c r="C242" s="335">
        <f t="shared" si="152"/>
        <v>3</v>
      </c>
      <c r="D242" s="336">
        <f t="shared" si="135"/>
        <v>0</v>
      </c>
      <c r="E242" s="2061">
        <f t="shared" si="135"/>
        <v>3</v>
      </c>
      <c r="F242" s="32">
        <v>0</v>
      </c>
      <c r="G242" s="35">
        <v>0</v>
      </c>
      <c r="H242" s="32">
        <v>0</v>
      </c>
      <c r="I242" s="35">
        <v>0</v>
      </c>
      <c r="J242" s="32">
        <v>0</v>
      </c>
      <c r="K242" s="35">
        <v>0</v>
      </c>
      <c r="L242" s="32">
        <v>0</v>
      </c>
      <c r="M242" s="35">
        <v>1</v>
      </c>
      <c r="N242" s="32">
        <v>0</v>
      </c>
      <c r="O242" s="35">
        <v>0</v>
      </c>
      <c r="P242" s="32">
        <v>0</v>
      </c>
      <c r="Q242" s="35">
        <v>0</v>
      </c>
      <c r="R242" s="32">
        <v>0</v>
      </c>
      <c r="S242" s="35">
        <v>0</v>
      </c>
      <c r="T242" s="32">
        <v>0</v>
      </c>
      <c r="U242" s="35">
        <v>0</v>
      </c>
      <c r="V242" s="32">
        <v>0</v>
      </c>
      <c r="W242" s="35">
        <v>0</v>
      </c>
      <c r="X242" s="32">
        <v>0</v>
      </c>
      <c r="Y242" s="35">
        <v>0</v>
      </c>
      <c r="Z242" s="32">
        <v>0</v>
      </c>
      <c r="AA242" s="35">
        <v>0</v>
      </c>
      <c r="AB242" s="32">
        <v>0</v>
      </c>
      <c r="AC242" s="35">
        <v>0</v>
      </c>
      <c r="AD242" s="32">
        <v>0</v>
      </c>
      <c r="AE242" s="35">
        <v>2</v>
      </c>
      <c r="AF242" s="32">
        <v>0</v>
      </c>
      <c r="AG242" s="35">
        <v>0</v>
      </c>
      <c r="AH242" s="32">
        <v>0</v>
      </c>
      <c r="AI242" s="35">
        <v>0</v>
      </c>
      <c r="AJ242" s="32">
        <v>0</v>
      </c>
      <c r="AK242" s="35">
        <v>0</v>
      </c>
      <c r="AL242" s="2212">
        <v>0</v>
      </c>
      <c r="AM242" s="2279">
        <v>0</v>
      </c>
      <c r="AN242" s="2332">
        <v>0</v>
      </c>
      <c r="AO242" s="2226">
        <v>0</v>
      </c>
      <c r="AP242" s="2234">
        <v>1</v>
      </c>
      <c r="AQ242" s="2299">
        <v>0</v>
      </c>
      <c r="AR242" s="2310">
        <v>0</v>
      </c>
      <c r="AS242" s="2297">
        <v>0</v>
      </c>
      <c r="AT242" s="2299">
        <v>0</v>
      </c>
      <c r="AU242" s="2299">
        <v>0</v>
      </c>
      <c r="AV242" s="2299">
        <v>0</v>
      </c>
      <c r="AW242" s="2299">
        <v>0</v>
      </c>
      <c r="AX242" s="2299">
        <v>1</v>
      </c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2055" t="s">
        <v>201</v>
      </c>
      <c r="C243" s="340">
        <f t="shared" si="152"/>
        <v>0</v>
      </c>
      <c r="D243" s="341">
        <f t="shared" si="135"/>
        <v>0</v>
      </c>
      <c r="E243" s="2055">
        <f t="shared" si="135"/>
        <v>0</v>
      </c>
      <c r="F243" s="16"/>
      <c r="G243" s="37"/>
      <c r="H243" s="16"/>
      <c r="I243" s="37"/>
      <c r="J243" s="16"/>
      <c r="K243" s="37"/>
      <c r="L243" s="16"/>
      <c r="M243" s="37"/>
      <c r="N243" s="16"/>
      <c r="O243" s="37"/>
      <c r="P243" s="16"/>
      <c r="Q243" s="37"/>
      <c r="R243" s="16"/>
      <c r="S243" s="37"/>
      <c r="T243" s="16"/>
      <c r="U243" s="37"/>
      <c r="V243" s="16"/>
      <c r="W243" s="37"/>
      <c r="X243" s="16"/>
      <c r="Y243" s="37"/>
      <c r="Z243" s="16"/>
      <c r="AA243" s="37"/>
      <c r="AB243" s="16"/>
      <c r="AC243" s="37"/>
      <c r="AD243" s="16"/>
      <c r="AE243" s="37"/>
      <c r="AF243" s="16"/>
      <c r="AG243" s="37"/>
      <c r="AH243" s="16"/>
      <c r="AI243" s="37"/>
      <c r="AJ243" s="16"/>
      <c r="AK243" s="37"/>
      <c r="AL243" s="2212"/>
      <c r="AM243" s="2279"/>
      <c r="AN243" s="2332"/>
      <c r="AO243" s="2226"/>
      <c r="AP243" s="2234"/>
      <c r="AQ243" s="2299"/>
      <c r="AR243" s="2310"/>
      <c r="AS243" s="2297"/>
      <c r="AT243" s="2299"/>
      <c r="AU243" s="2299"/>
      <c r="AV243" s="2299"/>
      <c r="AW243" s="2299"/>
      <c r="AX243" s="2299"/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2055" t="s">
        <v>202</v>
      </c>
      <c r="C244" s="340">
        <f t="shared" si="152"/>
        <v>0</v>
      </c>
      <c r="D244" s="341">
        <f t="shared" si="135"/>
        <v>0</v>
      </c>
      <c r="E244" s="2055">
        <f>SUM(G244+I244+K244+M244+O244+Q244+S244+U244+W244+Y244+AA244+AC244+AE244+AG244+AI244+AK244+AM244)</f>
        <v>0</v>
      </c>
      <c r="F244" s="16"/>
      <c r="G244" s="37"/>
      <c r="H244" s="16"/>
      <c r="I244" s="37"/>
      <c r="J244" s="16"/>
      <c r="K244" s="37"/>
      <c r="L244" s="16"/>
      <c r="M244" s="37"/>
      <c r="N244" s="16"/>
      <c r="O244" s="37"/>
      <c r="P244" s="16"/>
      <c r="Q244" s="37"/>
      <c r="R244" s="16"/>
      <c r="S244" s="37"/>
      <c r="T244" s="16"/>
      <c r="U244" s="37"/>
      <c r="V244" s="16"/>
      <c r="W244" s="37"/>
      <c r="X244" s="16"/>
      <c r="Y244" s="37"/>
      <c r="Z244" s="16"/>
      <c r="AA244" s="37"/>
      <c r="AB244" s="16"/>
      <c r="AC244" s="37"/>
      <c r="AD244" s="16"/>
      <c r="AE244" s="37"/>
      <c r="AF244" s="16"/>
      <c r="AG244" s="37"/>
      <c r="AH244" s="16"/>
      <c r="AI244" s="37"/>
      <c r="AJ244" s="16"/>
      <c r="AK244" s="37"/>
      <c r="AL244" s="2212"/>
      <c r="AM244" s="2279"/>
      <c r="AN244" s="2332"/>
      <c r="AO244" s="2226"/>
      <c r="AP244" s="2234"/>
      <c r="AQ244" s="2299"/>
      <c r="AR244" s="2310"/>
      <c r="AS244" s="2297"/>
      <c r="AT244" s="2299"/>
      <c r="AU244" s="2299"/>
      <c r="AV244" s="2299"/>
      <c r="AW244" s="2299"/>
      <c r="AX244" s="2299"/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2055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/>
      <c r="AO245" s="34"/>
      <c r="AP245" s="226"/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2055" t="s">
        <v>204</v>
      </c>
      <c r="C246" s="340">
        <f t="shared" si="152"/>
        <v>2</v>
      </c>
      <c r="D246" s="341">
        <f t="shared" ref="D246:E254" si="153">SUM(F246+H246+J246+L246+N246+P246+R246+T246+V246+X246+Z246+AB246+AD246+AF246+AH246+AJ246+AL246)</f>
        <v>1</v>
      </c>
      <c r="E246" s="2055">
        <f t="shared" si="153"/>
        <v>1</v>
      </c>
      <c r="F246" s="16">
        <v>0</v>
      </c>
      <c r="G246" s="37">
        <v>0</v>
      </c>
      <c r="H246" s="16">
        <v>0</v>
      </c>
      <c r="I246" s="37">
        <v>0</v>
      </c>
      <c r="J246" s="16">
        <v>0</v>
      </c>
      <c r="K246" s="37">
        <v>0</v>
      </c>
      <c r="L246" s="16">
        <v>0</v>
      </c>
      <c r="M246" s="37">
        <v>1</v>
      </c>
      <c r="N246" s="16">
        <v>0</v>
      </c>
      <c r="O246" s="37">
        <v>0</v>
      </c>
      <c r="P246" s="16">
        <v>0</v>
      </c>
      <c r="Q246" s="37">
        <v>0</v>
      </c>
      <c r="R246" s="16">
        <v>0</v>
      </c>
      <c r="S246" s="37">
        <v>0</v>
      </c>
      <c r="T246" s="16">
        <v>0</v>
      </c>
      <c r="U246" s="37">
        <v>0</v>
      </c>
      <c r="V246" s="16">
        <v>0</v>
      </c>
      <c r="W246" s="37">
        <v>0</v>
      </c>
      <c r="X246" s="16">
        <v>0</v>
      </c>
      <c r="Y246" s="37">
        <v>0</v>
      </c>
      <c r="Z246" s="16">
        <v>1</v>
      </c>
      <c r="AA246" s="37">
        <v>0</v>
      </c>
      <c r="AB246" s="16">
        <v>0</v>
      </c>
      <c r="AC246" s="37">
        <v>0</v>
      </c>
      <c r="AD246" s="16">
        <v>0</v>
      </c>
      <c r="AE246" s="37">
        <v>0</v>
      </c>
      <c r="AF246" s="16">
        <v>0</v>
      </c>
      <c r="AG246" s="37">
        <v>0</v>
      </c>
      <c r="AH246" s="16">
        <v>0</v>
      </c>
      <c r="AI246" s="37">
        <v>0</v>
      </c>
      <c r="AJ246" s="16">
        <v>0</v>
      </c>
      <c r="AK246" s="37">
        <v>0</v>
      </c>
      <c r="AL246" s="16">
        <v>0</v>
      </c>
      <c r="AM246" s="134">
        <v>0</v>
      </c>
      <c r="AN246" s="272">
        <v>0</v>
      </c>
      <c r="AO246" s="34">
        <v>0</v>
      </c>
      <c r="AP246" s="226">
        <v>1</v>
      </c>
      <c r="AQ246" s="37">
        <v>0</v>
      </c>
      <c r="AR246" s="137">
        <v>0</v>
      </c>
      <c r="AS246" s="16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2055">
        <f t="shared" si="153"/>
        <v>0</v>
      </c>
      <c r="F247" s="16"/>
      <c r="G247" s="37"/>
      <c r="H247" s="16"/>
      <c r="I247" s="37"/>
      <c r="J247" s="16"/>
      <c r="K247" s="37"/>
      <c r="L247" s="16"/>
      <c r="M247" s="37"/>
      <c r="N247" s="16"/>
      <c r="O247" s="37"/>
      <c r="P247" s="16"/>
      <c r="Q247" s="37"/>
      <c r="R247" s="16"/>
      <c r="S247" s="37"/>
      <c r="T247" s="16"/>
      <c r="U247" s="37"/>
      <c r="V247" s="16"/>
      <c r="W247" s="37"/>
      <c r="X247" s="16"/>
      <c r="Y247" s="37"/>
      <c r="Z247" s="16"/>
      <c r="AA247" s="37"/>
      <c r="AB247" s="16"/>
      <c r="AC247" s="37"/>
      <c r="AD247" s="16"/>
      <c r="AE247" s="37"/>
      <c r="AF247" s="16"/>
      <c r="AG247" s="37"/>
      <c r="AH247" s="16"/>
      <c r="AI247" s="37"/>
      <c r="AJ247" s="16"/>
      <c r="AK247" s="37"/>
      <c r="AL247" s="16"/>
      <c r="AM247" s="134"/>
      <c r="AN247" s="272"/>
      <c r="AO247" s="34"/>
      <c r="AP247" s="226"/>
      <c r="AQ247" s="37"/>
      <c r="AR247" s="137"/>
      <c r="AS247" s="16"/>
      <c r="AT247" s="37"/>
      <c r="AU247" s="37"/>
      <c r="AV247" s="37"/>
      <c r="AW247" s="37"/>
      <c r="AX247" s="37"/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0</v>
      </c>
      <c r="D248" s="341">
        <f t="shared" si="153"/>
        <v>0</v>
      </c>
      <c r="E248" s="2055">
        <f t="shared" si="153"/>
        <v>0</v>
      </c>
      <c r="F248" s="16"/>
      <c r="G248" s="37"/>
      <c r="H248" s="16"/>
      <c r="I248" s="37"/>
      <c r="J248" s="16"/>
      <c r="K248" s="37"/>
      <c r="L248" s="16"/>
      <c r="M248" s="37"/>
      <c r="N248" s="16"/>
      <c r="O248" s="37"/>
      <c r="P248" s="16"/>
      <c r="Q248" s="37"/>
      <c r="R248" s="16"/>
      <c r="S248" s="37"/>
      <c r="T248" s="16"/>
      <c r="U248" s="37"/>
      <c r="V248" s="16"/>
      <c r="W248" s="37"/>
      <c r="X248" s="16"/>
      <c r="Y248" s="37"/>
      <c r="Z248" s="16"/>
      <c r="AA248" s="37"/>
      <c r="AB248" s="16"/>
      <c r="AC248" s="37"/>
      <c r="AD248" s="16"/>
      <c r="AE248" s="37"/>
      <c r="AF248" s="16"/>
      <c r="AG248" s="37"/>
      <c r="AH248" s="16"/>
      <c r="AI248" s="37"/>
      <c r="AJ248" s="16"/>
      <c r="AK248" s="37"/>
      <c r="AL248" s="16"/>
      <c r="AM248" s="134"/>
      <c r="AN248" s="272"/>
      <c r="AO248" s="34"/>
      <c r="AP248" s="226"/>
      <c r="AQ248" s="37"/>
      <c r="AR248" s="137"/>
      <c r="AS248" s="16"/>
      <c r="AT248" s="37"/>
      <c r="AU248" s="37"/>
      <c r="AV248" s="37"/>
      <c r="AW248" s="37"/>
      <c r="AX248" s="37"/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3638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/>
      <c r="G249" s="41"/>
      <c r="H249" s="38"/>
      <c r="I249" s="41"/>
      <c r="J249" s="38"/>
      <c r="K249" s="41"/>
      <c r="L249" s="38"/>
      <c r="M249" s="41"/>
      <c r="N249" s="38"/>
      <c r="O249" s="41"/>
      <c r="P249" s="38"/>
      <c r="Q249" s="41"/>
      <c r="R249" s="38"/>
      <c r="S249" s="41"/>
      <c r="T249" s="38"/>
      <c r="U249" s="41"/>
      <c r="V249" s="38"/>
      <c r="W249" s="41"/>
      <c r="X249" s="38"/>
      <c r="Y249" s="41"/>
      <c r="Z249" s="38"/>
      <c r="AA249" s="41"/>
      <c r="AB249" s="38"/>
      <c r="AC249" s="41"/>
      <c r="AD249" s="38"/>
      <c r="AE249" s="41"/>
      <c r="AF249" s="38"/>
      <c r="AG249" s="41"/>
      <c r="AH249" s="38"/>
      <c r="AI249" s="41"/>
      <c r="AJ249" s="38"/>
      <c r="AK249" s="41"/>
      <c r="AL249" s="38"/>
      <c r="AM249" s="180"/>
      <c r="AN249" s="391"/>
      <c r="AO249" s="42"/>
      <c r="AP249" s="142"/>
      <c r="AQ249" s="41"/>
      <c r="AR249" s="181"/>
      <c r="AS249" s="38"/>
      <c r="AT249" s="41"/>
      <c r="AU249" s="41"/>
      <c r="AV249" s="41"/>
      <c r="AW249" s="41"/>
      <c r="AX249" s="41"/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3776" t="s">
        <v>208</v>
      </c>
      <c r="B250" s="2315" t="s">
        <v>209</v>
      </c>
      <c r="C250" s="2306">
        <f t="shared" si="152"/>
        <v>0</v>
      </c>
      <c r="D250" s="2307">
        <f t="shared" si="153"/>
        <v>0</v>
      </c>
      <c r="E250" s="2305">
        <f t="shared" si="153"/>
        <v>0</v>
      </c>
      <c r="F250" s="2212"/>
      <c r="G250" s="2223"/>
      <c r="H250" s="2212"/>
      <c r="I250" s="2223"/>
      <c r="J250" s="2212"/>
      <c r="K250" s="2223"/>
      <c r="L250" s="2212"/>
      <c r="M250" s="2223"/>
      <c r="N250" s="2212"/>
      <c r="O250" s="2223"/>
      <c r="P250" s="2212"/>
      <c r="Q250" s="2223"/>
      <c r="R250" s="2212"/>
      <c r="S250" s="2223"/>
      <c r="T250" s="2212"/>
      <c r="U250" s="2223"/>
      <c r="V250" s="2212"/>
      <c r="W250" s="2223"/>
      <c r="X250" s="2212"/>
      <c r="Y250" s="2223"/>
      <c r="Z250" s="2212"/>
      <c r="AA250" s="2223"/>
      <c r="AB250" s="2212"/>
      <c r="AC250" s="2223"/>
      <c r="AD250" s="2212"/>
      <c r="AE250" s="2223"/>
      <c r="AF250" s="2212"/>
      <c r="AG250" s="2223"/>
      <c r="AH250" s="2212"/>
      <c r="AI250" s="2223"/>
      <c r="AJ250" s="2336"/>
      <c r="AK250" s="353"/>
      <c r="AL250" s="2212"/>
      <c r="AM250" s="2279"/>
      <c r="AN250" s="272"/>
      <c r="AO250" s="34"/>
      <c r="AP250" s="226"/>
      <c r="AQ250" s="2223"/>
      <c r="AR250" s="2236"/>
      <c r="AS250" s="2212"/>
      <c r="AT250" s="2223"/>
      <c r="AU250" s="2223"/>
      <c r="AV250" s="2223"/>
      <c r="AW250" s="2223"/>
      <c r="AX250" s="2223"/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2055" t="s">
        <v>210</v>
      </c>
      <c r="C251" s="340">
        <f t="shared" si="152"/>
        <v>0</v>
      </c>
      <c r="D251" s="341">
        <f t="shared" si="153"/>
        <v>0</v>
      </c>
      <c r="E251" s="2055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/>
      <c r="AR251" s="137"/>
      <c r="AS251" s="16"/>
      <c r="AT251" s="37"/>
      <c r="AU251" s="37"/>
      <c r="AV251" s="37"/>
      <c r="AW251" s="37"/>
      <c r="AX251" s="37"/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/>
      <c r="AR252" s="181"/>
      <c r="AS252" s="38"/>
      <c r="AT252" s="41"/>
      <c r="AU252" s="41"/>
      <c r="AV252" s="41"/>
      <c r="AW252" s="41"/>
      <c r="AX252" s="41"/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0</v>
      </c>
      <c r="D253" s="343">
        <f>SUM(F253+H253+J253+L253+N253+P253+R253+T253+V253+X253+Z253+AB253+AD253+AF253+AH253+AJ253+AL253)</f>
        <v>0</v>
      </c>
      <c r="E253" s="351">
        <f>SUM(G253+I253+K253+M253+O253+Q253+S253+U253+W253+Y253+AA253+AC253+AE253+AG253+AI253+AK253+AM253)</f>
        <v>0</v>
      </c>
      <c r="F253" s="38"/>
      <c r="G253" s="41"/>
      <c r="H253" s="38"/>
      <c r="I253" s="41"/>
      <c r="J253" s="38"/>
      <c r="K253" s="41"/>
      <c r="L253" s="38"/>
      <c r="M253" s="41"/>
      <c r="N253" s="38"/>
      <c r="O253" s="41"/>
      <c r="P253" s="38"/>
      <c r="Q253" s="41"/>
      <c r="R253" s="38"/>
      <c r="S253" s="41"/>
      <c r="T253" s="38"/>
      <c r="U253" s="41"/>
      <c r="V253" s="38"/>
      <c r="W253" s="41"/>
      <c r="X253" s="38"/>
      <c r="Y253" s="41"/>
      <c r="Z253" s="38"/>
      <c r="AA253" s="41"/>
      <c r="AB253" s="38"/>
      <c r="AC253" s="41"/>
      <c r="AD253" s="38"/>
      <c r="AE253" s="41"/>
      <c r="AF253" s="38"/>
      <c r="AG253" s="41"/>
      <c r="AH253" s="38"/>
      <c r="AI253" s="41"/>
      <c r="AJ253" s="38"/>
      <c r="AK253" s="41"/>
      <c r="AL253" s="38"/>
      <c r="AM253" s="180"/>
      <c r="AN253" s="392"/>
      <c r="AO253" s="393"/>
      <c r="AP253" s="394"/>
      <c r="AQ253" s="41"/>
      <c r="AR253" s="181"/>
      <c r="AS253" s="38"/>
      <c r="AT253" s="41"/>
      <c r="AU253" s="41"/>
      <c r="AV253" s="41"/>
      <c r="AW253" s="41"/>
      <c r="AX253" s="41"/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3638"/>
      <c r="B254" s="2056" t="s">
        <v>213</v>
      </c>
      <c r="C254" s="355">
        <f t="shared" si="152"/>
        <v>0</v>
      </c>
      <c r="D254" s="356">
        <f t="shared" si="153"/>
        <v>0</v>
      </c>
      <c r="E254" s="2056">
        <f t="shared" si="153"/>
        <v>0</v>
      </c>
      <c r="F254" s="22"/>
      <c r="G254" s="43"/>
      <c r="H254" s="22"/>
      <c r="I254" s="43"/>
      <c r="J254" s="22"/>
      <c r="K254" s="43"/>
      <c r="L254" s="22"/>
      <c r="M254" s="43"/>
      <c r="N254" s="22"/>
      <c r="O254" s="43"/>
      <c r="P254" s="22"/>
      <c r="Q254" s="43"/>
      <c r="R254" s="22"/>
      <c r="S254" s="43"/>
      <c r="T254" s="22"/>
      <c r="U254" s="43"/>
      <c r="V254" s="22"/>
      <c r="W254" s="43"/>
      <c r="X254" s="22"/>
      <c r="Y254" s="43"/>
      <c r="Z254" s="22"/>
      <c r="AA254" s="43"/>
      <c r="AB254" s="22"/>
      <c r="AC254" s="43"/>
      <c r="AD254" s="22"/>
      <c r="AE254" s="43"/>
      <c r="AF254" s="22"/>
      <c r="AG254" s="43"/>
      <c r="AH254" s="22"/>
      <c r="AI254" s="43"/>
      <c r="AJ254" s="22"/>
      <c r="AK254" s="43"/>
      <c r="AL254" s="22"/>
      <c r="AM254" s="141"/>
      <c r="AN254" s="391"/>
      <c r="AO254" s="42"/>
      <c r="AP254" s="142"/>
      <c r="AQ254" s="43"/>
      <c r="AR254" s="186"/>
      <c r="AS254" s="22"/>
      <c r="AT254" s="43"/>
      <c r="AU254" s="43"/>
      <c r="AV254" s="43"/>
      <c r="AW254" s="43"/>
      <c r="AX254" s="43"/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3776" t="s">
        <v>250</v>
      </c>
      <c r="B255" s="2305" t="s">
        <v>215</v>
      </c>
      <c r="C255" s="2306">
        <f t="shared" si="152"/>
        <v>0</v>
      </c>
      <c r="D255" s="2307">
        <f>SUM(F255+H255+J255+L255+N255)</f>
        <v>0</v>
      </c>
      <c r="E255" s="2305">
        <f>SUM(G255+I255+K255+M255+O255)</f>
        <v>0</v>
      </c>
      <c r="F255" s="2212"/>
      <c r="G255" s="2223"/>
      <c r="H255" s="2212"/>
      <c r="I255" s="2223"/>
      <c r="J255" s="2212"/>
      <c r="K255" s="2223"/>
      <c r="L255" s="2212"/>
      <c r="M255" s="2223"/>
      <c r="N255" s="2212"/>
      <c r="O255" s="2223"/>
      <c r="P255" s="2317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2318"/>
      <c r="AN255" s="2332"/>
      <c r="AO255" s="2226"/>
      <c r="AP255" s="2234"/>
      <c r="AQ255" s="2223"/>
      <c r="AR255" s="2319"/>
      <c r="AS255" s="2212"/>
      <c r="AT255" s="2223"/>
      <c r="AU255" s="2223"/>
      <c r="AV255" s="2223"/>
      <c r="AW255" s="2223"/>
      <c r="AX255" s="2223"/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2055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2055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/>
      <c r="AR256" s="361"/>
      <c r="AS256" s="16"/>
      <c r="AT256" s="37"/>
      <c r="AU256" s="37"/>
      <c r="AV256" s="37"/>
      <c r="AW256" s="37"/>
      <c r="AX256" s="37"/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2055" t="s">
        <v>217</v>
      </c>
      <c r="C257" s="340">
        <f t="shared" si="152"/>
        <v>0</v>
      </c>
      <c r="D257" s="341">
        <f t="shared" si="154"/>
        <v>0</v>
      </c>
      <c r="E257" s="2055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/>
      <c r="AR257" s="361"/>
      <c r="AS257" s="16"/>
      <c r="AT257" s="37"/>
      <c r="AU257" s="37"/>
      <c r="AV257" s="37"/>
      <c r="AW257" s="37"/>
      <c r="AX257" s="37"/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3638"/>
      <c r="B258" s="2056" t="s">
        <v>218</v>
      </c>
      <c r="C258" s="355">
        <f t="shared" si="152"/>
        <v>0</v>
      </c>
      <c r="D258" s="356">
        <f t="shared" si="154"/>
        <v>0</v>
      </c>
      <c r="E258" s="2056">
        <f t="shared" si="154"/>
        <v>0</v>
      </c>
      <c r="F258" s="22"/>
      <c r="G258" s="43"/>
      <c r="H258" s="22"/>
      <c r="I258" s="43"/>
      <c r="J258" s="22"/>
      <c r="K258" s="43"/>
      <c r="L258" s="22"/>
      <c r="M258" s="43"/>
      <c r="N258" s="22"/>
      <c r="O258" s="43"/>
      <c r="P258" s="2105"/>
      <c r="Q258" s="2320"/>
      <c r="R258" s="2320"/>
      <c r="S258" s="2320"/>
      <c r="T258" s="2320"/>
      <c r="U258" s="2320"/>
      <c r="V258" s="2320"/>
      <c r="W258" s="2320"/>
      <c r="X258" s="2320"/>
      <c r="Y258" s="2320"/>
      <c r="Z258" s="2320"/>
      <c r="AA258" s="2320"/>
      <c r="AB258" s="2320"/>
      <c r="AC258" s="2320"/>
      <c r="AD258" s="2320"/>
      <c r="AE258" s="2320"/>
      <c r="AF258" s="2320"/>
      <c r="AG258" s="2320"/>
      <c r="AH258" s="2320"/>
      <c r="AI258" s="2320"/>
      <c r="AJ258" s="2320"/>
      <c r="AK258" s="2320"/>
      <c r="AL258" s="2320"/>
      <c r="AM258" s="2107"/>
      <c r="AN258" s="272"/>
      <c r="AO258" s="34"/>
      <c r="AP258" s="25"/>
      <c r="AQ258" s="42"/>
      <c r="AR258" s="1970"/>
      <c r="AS258" s="22"/>
      <c r="AT258" s="43"/>
      <c r="AU258" s="43"/>
      <c r="AV258" s="43"/>
      <c r="AW258" s="43"/>
      <c r="AX258" s="43"/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3806" t="s">
        <v>251</v>
      </c>
      <c r="B259" s="2321" t="s">
        <v>220</v>
      </c>
      <c r="C259" s="335">
        <f t="shared" si="152"/>
        <v>1</v>
      </c>
      <c r="D259" s="336">
        <f t="shared" ref="D259:E277" si="155">SUM(F259+H259+J259+L259+N259+P259+R259+T259+V259+X259+Z259+AB259+AD259+AF259+AH259+AJ259+AL259)</f>
        <v>0</v>
      </c>
      <c r="E259" s="2061">
        <f>SUM(G259+I259+K259+M259+O259+Q259+S259+U259+W259+Y259+AA259+AC259+AE259+AG259+AI259+AK259+AM259)</f>
        <v>1</v>
      </c>
      <c r="F259" s="32">
        <v>0</v>
      </c>
      <c r="G259" s="35">
        <v>0</v>
      </c>
      <c r="H259" s="32">
        <v>0</v>
      </c>
      <c r="I259" s="35">
        <v>0</v>
      </c>
      <c r="J259" s="32">
        <v>0</v>
      </c>
      <c r="K259" s="35">
        <v>0</v>
      </c>
      <c r="L259" s="32">
        <v>0</v>
      </c>
      <c r="M259" s="35">
        <v>0</v>
      </c>
      <c r="N259" s="32">
        <v>0</v>
      </c>
      <c r="O259" s="35">
        <v>0</v>
      </c>
      <c r="P259" s="32">
        <v>0</v>
      </c>
      <c r="Q259" s="35">
        <v>0</v>
      </c>
      <c r="R259" s="32">
        <v>0</v>
      </c>
      <c r="S259" s="35">
        <v>0</v>
      </c>
      <c r="T259" s="32">
        <v>0</v>
      </c>
      <c r="U259" s="35">
        <v>0</v>
      </c>
      <c r="V259" s="32">
        <v>0</v>
      </c>
      <c r="W259" s="35">
        <v>0</v>
      </c>
      <c r="X259" s="32">
        <v>0</v>
      </c>
      <c r="Y259" s="35">
        <v>0</v>
      </c>
      <c r="Z259" s="32">
        <v>0</v>
      </c>
      <c r="AA259" s="35">
        <v>0</v>
      </c>
      <c r="AB259" s="32">
        <v>0</v>
      </c>
      <c r="AC259" s="35">
        <v>1</v>
      </c>
      <c r="AD259" s="32">
        <v>0</v>
      </c>
      <c r="AE259" s="35">
        <v>0</v>
      </c>
      <c r="AF259" s="32">
        <v>0</v>
      </c>
      <c r="AG259" s="35">
        <v>0</v>
      </c>
      <c r="AH259" s="32">
        <v>0</v>
      </c>
      <c r="AI259" s="35">
        <v>0</v>
      </c>
      <c r="AJ259" s="32">
        <v>0</v>
      </c>
      <c r="AK259" s="35">
        <v>0</v>
      </c>
      <c r="AL259" s="32">
        <v>0</v>
      </c>
      <c r="AM259" s="2215">
        <v>0</v>
      </c>
      <c r="AN259" s="2226">
        <v>0</v>
      </c>
      <c r="AO259" s="2213">
        <v>0</v>
      </c>
      <c r="AP259" s="2215">
        <v>0</v>
      </c>
      <c r="AQ259" s="35">
        <v>0</v>
      </c>
      <c r="AR259" s="35">
        <v>0</v>
      </c>
      <c r="AS259" s="2212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2060" t="s">
        <v>221</v>
      </c>
      <c r="C260" s="340">
        <f t="shared" si="152"/>
        <v>0</v>
      </c>
      <c r="D260" s="341">
        <f t="shared" si="155"/>
        <v>0</v>
      </c>
      <c r="E260" s="2055">
        <f t="shared" si="155"/>
        <v>0</v>
      </c>
      <c r="F260" s="16"/>
      <c r="G260" s="37"/>
      <c r="H260" s="16"/>
      <c r="I260" s="37"/>
      <c r="J260" s="16"/>
      <c r="K260" s="37"/>
      <c r="L260" s="16"/>
      <c r="M260" s="37"/>
      <c r="N260" s="16"/>
      <c r="O260" s="37"/>
      <c r="P260" s="16"/>
      <c r="Q260" s="37"/>
      <c r="R260" s="16"/>
      <c r="S260" s="37"/>
      <c r="T260" s="16"/>
      <c r="U260" s="37"/>
      <c r="V260" s="16"/>
      <c r="W260" s="37"/>
      <c r="X260" s="16"/>
      <c r="Y260" s="37"/>
      <c r="Z260" s="16"/>
      <c r="AA260" s="37"/>
      <c r="AB260" s="16"/>
      <c r="AC260" s="37"/>
      <c r="AD260" s="16"/>
      <c r="AE260" s="37"/>
      <c r="AF260" s="16"/>
      <c r="AG260" s="37"/>
      <c r="AH260" s="16"/>
      <c r="AI260" s="37"/>
      <c r="AJ260" s="16"/>
      <c r="AK260" s="37"/>
      <c r="AL260" s="16"/>
      <c r="AM260" s="19"/>
      <c r="AN260" s="36"/>
      <c r="AO260" s="17"/>
      <c r="AP260" s="19"/>
      <c r="AQ260" s="37"/>
      <c r="AR260" s="37"/>
      <c r="AS260" s="16"/>
      <c r="AT260" s="37"/>
      <c r="AU260" s="37"/>
      <c r="AV260" s="37"/>
      <c r="AW260" s="37"/>
      <c r="AX260" s="37"/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2055">
        <f t="shared" si="155"/>
        <v>0</v>
      </c>
      <c r="F261" s="16"/>
      <c r="G261" s="37"/>
      <c r="H261" s="16"/>
      <c r="I261" s="37"/>
      <c r="J261" s="16"/>
      <c r="K261" s="37"/>
      <c r="L261" s="16"/>
      <c r="M261" s="37"/>
      <c r="N261" s="16"/>
      <c r="O261" s="37"/>
      <c r="P261" s="16"/>
      <c r="Q261" s="37"/>
      <c r="R261" s="16"/>
      <c r="S261" s="37"/>
      <c r="T261" s="16"/>
      <c r="U261" s="37"/>
      <c r="V261" s="16"/>
      <c r="W261" s="37"/>
      <c r="X261" s="16"/>
      <c r="Y261" s="37"/>
      <c r="Z261" s="16"/>
      <c r="AA261" s="37"/>
      <c r="AB261" s="16"/>
      <c r="AC261" s="37"/>
      <c r="AD261" s="16"/>
      <c r="AE261" s="37"/>
      <c r="AF261" s="16"/>
      <c r="AG261" s="37"/>
      <c r="AH261" s="16"/>
      <c r="AI261" s="37"/>
      <c r="AJ261" s="16"/>
      <c r="AK261" s="37"/>
      <c r="AL261" s="16"/>
      <c r="AM261" s="19"/>
      <c r="AN261" s="36"/>
      <c r="AO261" s="17"/>
      <c r="AP261" s="19"/>
      <c r="AQ261" s="37"/>
      <c r="AR261" s="37"/>
      <c r="AS261" s="16"/>
      <c r="AT261" s="37"/>
      <c r="AU261" s="37"/>
      <c r="AV261" s="37"/>
      <c r="AW261" s="37"/>
      <c r="AX261" s="37"/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1</v>
      </c>
      <c r="D262" s="336">
        <f t="shared" si="155"/>
        <v>1</v>
      </c>
      <c r="E262" s="2061">
        <f t="shared" si="155"/>
        <v>0</v>
      </c>
      <c r="F262" s="16">
        <v>0</v>
      </c>
      <c r="G262" s="37">
        <v>0</v>
      </c>
      <c r="H262" s="16">
        <v>0</v>
      </c>
      <c r="I262" s="37">
        <v>0</v>
      </c>
      <c r="J262" s="16">
        <v>0</v>
      </c>
      <c r="K262" s="37">
        <v>0</v>
      </c>
      <c r="L262" s="16">
        <v>1</v>
      </c>
      <c r="M262" s="37">
        <v>0</v>
      </c>
      <c r="N262" s="16">
        <v>0</v>
      </c>
      <c r="O262" s="37">
        <v>0</v>
      </c>
      <c r="P262" s="16">
        <v>0</v>
      </c>
      <c r="Q262" s="37">
        <v>0</v>
      </c>
      <c r="R262" s="16">
        <v>0</v>
      </c>
      <c r="S262" s="37">
        <v>0</v>
      </c>
      <c r="T262" s="16">
        <v>0</v>
      </c>
      <c r="U262" s="37">
        <v>0</v>
      </c>
      <c r="V262" s="16">
        <v>0</v>
      </c>
      <c r="W262" s="37">
        <v>0</v>
      </c>
      <c r="X262" s="16">
        <v>0</v>
      </c>
      <c r="Y262" s="37">
        <v>0</v>
      </c>
      <c r="Z262" s="16">
        <v>0</v>
      </c>
      <c r="AA262" s="37">
        <v>0</v>
      </c>
      <c r="AB262" s="16">
        <v>0</v>
      </c>
      <c r="AC262" s="37">
        <v>0</v>
      </c>
      <c r="AD262" s="16">
        <v>0</v>
      </c>
      <c r="AE262" s="37">
        <v>0</v>
      </c>
      <c r="AF262" s="16">
        <v>0</v>
      </c>
      <c r="AG262" s="37">
        <v>0</v>
      </c>
      <c r="AH262" s="16">
        <v>0</v>
      </c>
      <c r="AI262" s="37">
        <v>0</v>
      </c>
      <c r="AJ262" s="16">
        <v>0</v>
      </c>
      <c r="AK262" s="37">
        <v>0</v>
      </c>
      <c r="AL262" s="16">
        <v>0</v>
      </c>
      <c r="AM262" s="19">
        <v>0</v>
      </c>
      <c r="AN262" s="36">
        <v>0</v>
      </c>
      <c r="AO262" s="17">
        <v>0</v>
      </c>
      <c r="AP262" s="19">
        <v>1</v>
      </c>
      <c r="AQ262" s="37">
        <v>0</v>
      </c>
      <c r="AR262" s="37">
        <v>0</v>
      </c>
      <c r="AS262" s="16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3660"/>
      <c r="B263" s="2322" t="s">
        <v>224</v>
      </c>
      <c r="C263" s="325">
        <f t="shared" si="152"/>
        <v>1</v>
      </c>
      <c r="D263" s="326">
        <f t="shared" si="155"/>
        <v>0</v>
      </c>
      <c r="E263" s="308">
        <f t="shared" si="155"/>
        <v>1</v>
      </c>
      <c r="F263" s="16">
        <v>0</v>
      </c>
      <c r="G263" s="37">
        <v>0</v>
      </c>
      <c r="H263" s="16">
        <v>0</v>
      </c>
      <c r="I263" s="37">
        <v>0</v>
      </c>
      <c r="J263" s="16">
        <v>0</v>
      </c>
      <c r="K263" s="37">
        <v>1</v>
      </c>
      <c r="L263" s="16">
        <v>0</v>
      </c>
      <c r="M263" s="37">
        <v>0</v>
      </c>
      <c r="N263" s="16">
        <v>0</v>
      </c>
      <c r="O263" s="37">
        <v>0</v>
      </c>
      <c r="P263" s="16">
        <v>0</v>
      </c>
      <c r="Q263" s="37">
        <v>0</v>
      </c>
      <c r="R263" s="16">
        <v>0</v>
      </c>
      <c r="S263" s="37">
        <v>0</v>
      </c>
      <c r="T263" s="16">
        <v>0</v>
      </c>
      <c r="U263" s="37">
        <v>0</v>
      </c>
      <c r="V263" s="16">
        <v>0</v>
      </c>
      <c r="W263" s="37">
        <v>0</v>
      </c>
      <c r="X263" s="16">
        <v>0</v>
      </c>
      <c r="Y263" s="37">
        <v>0</v>
      </c>
      <c r="Z263" s="16">
        <v>0</v>
      </c>
      <c r="AA263" s="37">
        <v>0</v>
      </c>
      <c r="AB263" s="16">
        <v>0</v>
      </c>
      <c r="AC263" s="37">
        <v>0</v>
      </c>
      <c r="AD263" s="16">
        <v>0</v>
      </c>
      <c r="AE263" s="37">
        <v>0</v>
      </c>
      <c r="AF263" s="16">
        <v>0</v>
      </c>
      <c r="AG263" s="37">
        <v>0</v>
      </c>
      <c r="AH263" s="16">
        <v>0</v>
      </c>
      <c r="AI263" s="37">
        <v>0</v>
      </c>
      <c r="AJ263" s="16">
        <v>0</v>
      </c>
      <c r="AK263" s="37">
        <v>0</v>
      </c>
      <c r="AL263" s="22">
        <v>0</v>
      </c>
      <c r="AM263" s="25">
        <v>0</v>
      </c>
      <c r="AN263" s="42">
        <v>0</v>
      </c>
      <c r="AO263" s="23">
        <v>0</v>
      </c>
      <c r="AP263" s="25">
        <v>1</v>
      </c>
      <c r="AQ263" s="43">
        <v>0</v>
      </c>
      <c r="AR263" s="43">
        <v>0</v>
      </c>
      <c r="AS263" s="16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3776" t="s">
        <v>225</v>
      </c>
      <c r="B264" s="2315" t="s">
        <v>226</v>
      </c>
      <c r="C264" s="2306">
        <f t="shared" si="152"/>
        <v>0</v>
      </c>
      <c r="D264" s="2307">
        <f t="shared" si="155"/>
        <v>0</v>
      </c>
      <c r="E264" s="2305">
        <f t="shared" si="155"/>
        <v>0</v>
      </c>
      <c r="F264" s="2212"/>
      <c r="G264" s="2223"/>
      <c r="H264" s="2212"/>
      <c r="I264" s="2223"/>
      <c r="J264" s="2212"/>
      <c r="K264" s="2223"/>
      <c r="L264" s="2212"/>
      <c r="M264" s="2223"/>
      <c r="N264" s="2212"/>
      <c r="O264" s="2223"/>
      <c r="P264" s="2212"/>
      <c r="Q264" s="2223"/>
      <c r="R264" s="2212"/>
      <c r="S264" s="2223"/>
      <c r="T264" s="2212"/>
      <c r="U264" s="2223"/>
      <c r="V264" s="2212"/>
      <c r="W264" s="2223"/>
      <c r="X264" s="2212"/>
      <c r="Y264" s="2223"/>
      <c r="Z264" s="2212"/>
      <c r="AA264" s="2223"/>
      <c r="AB264" s="2212"/>
      <c r="AC264" s="2223"/>
      <c r="AD264" s="2212"/>
      <c r="AE264" s="2223"/>
      <c r="AF264" s="2212"/>
      <c r="AG264" s="2223"/>
      <c r="AH264" s="2212"/>
      <c r="AI264" s="2223"/>
      <c r="AJ264" s="2212"/>
      <c r="AK264" s="2223"/>
      <c r="AL264" s="2212"/>
      <c r="AM264" s="2279"/>
      <c r="AN264" s="272"/>
      <c r="AO264" s="34"/>
      <c r="AP264" s="226"/>
      <c r="AQ264" s="357"/>
      <c r="AR264" s="367"/>
      <c r="AS264" s="2212"/>
      <c r="AT264" s="2223"/>
      <c r="AU264" s="2223"/>
      <c r="AV264" s="2223"/>
      <c r="AW264" s="2223"/>
      <c r="AX264" s="2223"/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0</v>
      </c>
      <c r="D265" s="336">
        <f t="shared" si="155"/>
        <v>0</v>
      </c>
      <c r="E265" s="2061">
        <f t="shared" si="155"/>
        <v>0</v>
      </c>
      <c r="F265" s="32"/>
      <c r="G265" s="35"/>
      <c r="H265" s="32"/>
      <c r="I265" s="35"/>
      <c r="J265" s="32"/>
      <c r="K265" s="35"/>
      <c r="L265" s="32"/>
      <c r="M265" s="35"/>
      <c r="N265" s="32"/>
      <c r="O265" s="35"/>
      <c r="P265" s="32"/>
      <c r="Q265" s="35"/>
      <c r="R265" s="32"/>
      <c r="S265" s="35"/>
      <c r="T265" s="32"/>
      <c r="U265" s="35"/>
      <c r="V265" s="32"/>
      <c r="W265" s="35"/>
      <c r="X265" s="32"/>
      <c r="Y265" s="35"/>
      <c r="Z265" s="32"/>
      <c r="AA265" s="35"/>
      <c r="AB265" s="32"/>
      <c r="AC265" s="35"/>
      <c r="AD265" s="32"/>
      <c r="AE265" s="35"/>
      <c r="AF265" s="32"/>
      <c r="AG265" s="35"/>
      <c r="AH265" s="32"/>
      <c r="AI265" s="35"/>
      <c r="AJ265" s="32"/>
      <c r="AK265" s="35"/>
      <c r="AL265" s="32"/>
      <c r="AM265" s="271"/>
      <c r="AN265" s="272"/>
      <c r="AO265" s="34"/>
      <c r="AP265" s="226"/>
      <c r="AQ265" s="359"/>
      <c r="AR265" s="369"/>
      <c r="AS265" s="32"/>
      <c r="AT265" s="35"/>
      <c r="AU265" s="35"/>
      <c r="AV265" s="35"/>
      <c r="AW265" s="35"/>
      <c r="AX265" s="35"/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3638"/>
      <c r="B266" s="370" t="s">
        <v>228</v>
      </c>
      <c r="C266" s="1963">
        <f t="shared" si="152"/>
        <v>0</v>
      </c>
      <c r="D266" s="320">
        <f t="shared" si="155"/>
        <v>0</v>
      </c>
      <c r="E266" s="2008">
        <f t="shared" si="155"/>
        <v>0</v>
      </c>
      <c r="F266" s="1915"/>
      <c r="G266" s="2015"/>
      <c r="H266" s="1915"/>
      <c r="I266" s="2015"/>
      <c r="J266" s="1915"/>
      <c r="K266" s="2015"/>
      <c r="L266" s="1915"/>
      <c r="M266" s="2015"/>
      <c r="N266" s="1915"/>
      <c r="O266" s="2015"/>
      <c r="P266" s="1915"/>
      <c r="Q266" s="2015"/>
      <c r="R266" s="1915"/>
      <c r="S266" s="2015"/>
      <c r="T266" s="1915"/>
      <c r="U266" s="2015"/>
      <c r="V266" s="1915"/>
      <c r="W266" s="2015"/>
      <c r="X266" s="1915"/>
      <c r="Y266" s="2015"/>
      <c r="Z266" s="1915"/>
      <c r="AA266" s="2015"/>
      <c r="AB266" s="1915"/>
      <c r="AC266" s="2015"/>
      <c r="AD266" s="1915"/>
      <c r="AE266" s="2015"/>
      <c r="AF266" s="1915"/>
      <c r="AG266" s="2015"/>
      <c r="AH266" s="1915"/>
      <c r="AI266" s="2015"/>
      <c r="AJ266" s="1915"/>
      <c r="AK266" s="2015"/>
      <c r="AL266" s="1915"/>
      <c r="AM266" s="2308"/>
      <c r="AN266" s="384"/>
      <c r="AO266" s="2014"/>
      <c r="AP266" s="2016"/>
      <c r="AQ266" s="2320"/>
      <c r="AR266" s="2109"/>
      <c r="AS266" s="1915"/>
      <c r="AT266" s="2015"/>
      <c r="AU266" s="2015"/>
      <c r="AV266" s="2015"/>
      <c r="AW266" s="2015"/>
      <c r="AX266" s="2015"/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3807" t="s">
        <v>229</v>
      </c>
      <c r="B267" s="3808"/>
      <c r="C267" s="2306">
        <f>SUM(D267+E267)</f>
        <v>0</v>
      </c>
      <c r="D267" s="2307">
        <f>SUM(F267+H267+J267+L267+N267+P267+R267+T267+V267+X267+Z267+AB267+AD267+AF267+AH267+AJ267+AL267)</f>
        <v>0</v>
      </c>
      <c r="E267" s="2305">
        <f>SUM(G267+I267+K267+M267+O267+Q267+S267+U267+W267+Y267+AA267+AC267+AE267+AG267+AI267+AK267+AM267)</f>
        <v>0</v>
      </c>
      <c r="F267" s="2212"/>
      <c r="G267" s="2223"/>
      <c r="H267" s="2212"/>
      <c r="I267" s="2223"/>
      <c r="J267" s="2212"/>
      <c r="K267" s="2223"/>
      <c r="L267" s="2212"/>
      <c r="M267" s="2223"/>
      <c r="N267" s="2212"/>
      <c r="O267" s="2223"/>
      <c r="P267" s="2212"/>
      <c r="Q267" s="2223"/>
      <c r="R267" s="2212"/>
      <c r="S267" s="2223"/>
      <c r="T267" s="2212"/>
      <c r="U267" s="2223"/>
      <c r="V267" s="2212"/>
      <c r="W267" s="2223"/>
      <c r="X267" s="2212"/>
      <c r="Y267" s="2223"/>
      <c r="Z267" s="2212"/>
      <c r="AA267" s="2223"/>
      <c r="AB267" s="2212"/>
      <c r="AC267" s="2223"/>
      <c r="AD267" s="2212"/>
      <c r="AE267" s="2223"/>
      <c r="AF267" s="2212"/>
      <c r="AG267" s="2223"/>
      <c r="AH267" s="2212"/>
      <c r="AI267" s="2223"/>
      <c r="AJ267" s="2212"/>
      <c r="AK267" s="2223"/>
      <c r="AL267" s="2212"/>
      <c r="AM267" s="2279"/>
      <c r="AN267" s="2332"/>
      <c r="AO267" s="2226"/>
      <c r="AP267" s="2234"/>
      <c r="AQ267" s="2223"/>
      <c r="AR267" s="2223"/>
      <c r="AS267" s="2212"/>
      <c r="AT267" s="2223"/>
      <c r="AU267" s="2223"/>
      <c r="AV267" s="2223"/>
      <c r="AW267" s="2223"/>
      <c r="AX267" s="2223"/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1</v>
      </c>
      <c r="D268" s="341">
        <f>SUM(F268+H268+J268+L268+N268+P268+R268+T268+V268+X268+Z268+AB268+AD268+AF268+AH268+AJ268+AL268)</f>
        <v>0</v>
      </c>
      <c r="E268" s="2055">
        <f>SUM(G268+I268+K268+M268+O268+Q268+S268+U268+W268+Y268+AA268+AC268+AE268+AG268+AI268+AK268+AM268)</f>
        <v>1</v>
      </c>
      <c r="F268" s="32">
        <v>0</v>
      </c>
      <c r="G268" s="35">
        <v>0</v>
      </c>
      <c r="H268" s="32">
        <v>0</v>
      </c>
      <c r="I268" s="35">
        <v>0</v>
      </c>
      <c r="J268" s="32">
        <v>0</v>
      </c>
      <c r="K268" s="35">
        <v>0</v>
      </c>
      <c r="L268" s="32">
        <v>0</v>
      </c>
      <c r="M268" s="35">
        <v>0</v>
      </c>
      <c r="N268" s="32">
        <v>0</v>
      </c>
      <c r="O268" s="35">
        <v>0</v>
      </c>
      <c r="P268" s="32">
        <v>0</v>
      </c>
      <c r="Q268" s="35">
        <v>0</v>
      </c>
      <c r="R268" s="32">
        <v>0</v>
      </c>
      <c r="S268" s="35">
        <v>1</v>
      </c>
      <c r="T268" s="32">
        <v>0</v>
      </c>
      <c r="U268" s="35">
        <v>0</v>
      </c>
      <c r="V268" s="32">
        <v>0</v>
      </c>
      <c r="W268" s="35">
        <v>0</v>
      </c>
      <c r="X268" s="32">
        <v>0</v>
      </c>
      <c r="Y268" s="35">
        <v>0</v>
      </c>
      <c r="Z268" s="32">
        <v>0</v>
      </c>
      <c r="AA268" s="35">
        <v>0</v>
      </c>
      <c r="AB268" s="32">
        <v>0</v>
      </c>
      <c r="AC268" s="35">
        <v>0</v>
      </c>
      <c r="AD268" s="32">
        <v>0</v>
      </c>
      <c r="AE268" s="35">
        <v>0</v>
      </c>
      <c r="AF268" s="32">
        <v>0</v>
      </c>
      <c r="AG268" s="35">
        <v>0</v>
      </c>
      <c r="AH268" s="32">
        <v>0</v>
      </c>
      <c r="AI268" s="35">
        <v>0</v>
      </c>
      <c r="AJ268" s="32">
        <v>0</v>
      </c>
      <c r="AK268" s="35">
        <v>0</v>
      </c>
      <c r="AL268" s="32">
        <v>0</v>
      </c>
      <c r="AM268" s="271">
        <v>0</v>
      </c>
      <c r="AN268" s="272">
        <v>0</v>
      </c>
      <c r="AO268" s="34">
        <v>0</v>
      </c>
      <c r="AP268" s="226">
        <v>0</v>
      </c>
      <c r="AQ268" s="35">
        <v>0</v>
      </c>
      <c r="AR268" s="35">
        <v>0</v>
      </c>
      <c r="AS268" s="32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1</v>
      </c>
      <c r="D269" s="341">
        <f t="shared" si="155"/>
        <v>0</v>
      </c>
      <c r="E269" s="2055">
        <f t="shared" si="155"/>
        <v>1</v>
      </c>
      <c r="F269" s="16">
        <v>0</v>
      </c>
      <c r="G269" s="37">
        <v>0</v>
      </c>
      <c r="H269" s="16">
        <v>0</v>
      </c>
      <c r="I269" s="37">
        <v>0</v>
      </c>
      <c r="J269" s="16">
        <v>0</v>
      </c>
      <c r="K269" s="37">
        <v>0</v>
      </c>
      <c r="L269" s="16">
        <v>0</v>
      </c>
      <c r="M269" s="37">
        <v>1</v>
      </c>
      <c r="N269" s="16">
        <v>0</v>
      </c>
      <c r="O269" s="37">
        <v>0</v>
      </c>
      <c r="P269" s="16">
        <v>0</v>
      </c>
      <c r="Q269" s="37">
        <v>0</v>
      </c>
      <c r="R269" s="16">
        <v>0</v>
      </c>
      <c r="S269" s="37">
        <v>0</v>
      </c>
      <c r="T269" s="16">
        <v>0</v>
      </c>
      <c r="U269" s="37">
        <v>0</v>
      </c>
      <c r="V269" s="16">
        <v>0</v>
      </c>
      <c r="W269" s="37">
        <v>0</v>
      </c>
      <c r="X269" s="16">
        <v>0</v>
      </c>
      <c r="Y269" s="37">
        <v>0</v>
      </c>
      <c r="Z269" s="16">
        <v>0</v>
      </c>
      <c r="AA269" s="37">
        <v>0</v>
      </c>
      <c r="AB269" s="16">
        <v>0</v>
      </c>
      <c r="AC269" s="37">
        <v>0</v>
      </c>
      <c r="AD269" s="16">
        <v>0</v>
      </c>
      <c r="AE269" s="37">
        <v>0</v>
      </c>
      <c r="AF269" s="16">
        <v>0</v>
      </c>
      <c r="AG269" s="37">
        <v>0</v>
      </c>
      <c r="AH269" s="16">
        <v>0</v>
      </c>
      <c r="AI269" s="37">
        <v>0</v>
      </c>
      <c r="AJ269" s="16">
        <v>0</v>
      </c>
      <c r="AK269" s="37">
        <v>0</v>
      </c>
      <c r="AL269" s="16">
        <v>0</v>
      </c>
      <c r="AM269" s="134">
        <v>0</v>
      </c>
      <c r="AN269" s="272">
        <v>0</v>
      </c>
      <c r="AO269" s="34">
        <v>0</v>
      </c>
      <c r="AP269" s="226">
        <v>1</v>
      </c>
      <c r="AQ269" s="37">
        <v>0</v>
      </c>
      <c r="AR269" s="137">
        <v>0</v>
      </c>
      <c r="AS269" s="16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0</v>
      </c>
      <c r="D270" s="341">
        <f t="shared" si="155"/>
        <v>0</v>
      </c>
      <c r="E270" s="2055">
        <f t="shared" si="155"/>
        <v>0</v>
      </c>
      <c r="F270" s="16">
        <v>0</v>
      </c>
      <c r="G270" s="37">
        <v>0</v>
      </c>
      <c r="H270" s="16">
        <v>0</v>
      </c>
      <c r="I270" s="37">
        <v>0</v>
      </c>
      <c r="J270" s="16">
        <v>0</v>
      </c>
      <c r="K270" s="37">
        <v>0</v>
      </c>
      <c r="L270" s="16">
        <v>0</v>
      </c>
      <c r="M270" s="37">
        <v>0</v>
      </c>
      <c r="N270" s="16">
        <v>0</v>
      </c>
      <c r="O270" s="37">
        <v>0</v>
      </c>
      <c r="P270" s="16">
        <v>0</v>
      </c>
      <c r="Q270" s="37">
        <v>0</v>
      </c>
      <c r="R270" s="16">
        <v>0</v>
      </c>
      <c r="S270" s="37">
        <v>0</v>
      </c>
      <c r="T270" s="16">
        <v>0</v>
      </c>
      <c r="U270" s="37">
        <v>0</v>
      </c>
      <c r="V270" s="16">
        <v>0</v>
      </c>
      <c r="W270" s="37">
        <v>0</v>
      </c>
      <c r="X270" s="16">
        <v>0</v>
      </c>
      <c r="Y270" s="37">
        <v>0</v>
      </c>
      <c r="Z270" s="16">
        <v>0</v>
      </c>
      <c r="AA270" s="37">
        <v>0</v>
      </c>
      <c r="AB270" s="16">
        <v>0</v>
      </c>
      <c r="AC270" s="37">
        <v>0</v>
      </c>
      <c r="AD270" s="16">
        <v>0</v>
      </c>
      <c r="AE270" s="37">
        <v>0</v>
      </c>
      <c r="AF270" s="16">
        <v>0</v>
      </c>
      <c r="AG270" s="37">
        <v>0</v>
      </c>
      <c r="AH270" s="16">
        <v>0</v>
      </c>
      <c r="AI270" s="37">
        <v>0</v>
      </c>
      <c r="AJ270" s="16">
        <v>0</v>
      </c>
      <c r="AK270" s="37">
        <v>0</v>
      </c>
      <c r="AL270" s="16">
        <v>0</v>
      </c>
      <c r="AM270" s="134">
        <v>0</v>
      </c>
      <c r="AN270" s="272">
        <v>0</v>
      </c>
      <c r="AO270" s="34">
        <v>1</v>
      </c>
      <c r="AP270" s="226">
        <v>0</v>
      </c>
      <c r="AQ270" s="37">
        <v>0</v>
      </c>
      <c r="AR270" s="137">
        <v>0</v>
      </c>
      <c r="AS270" s="16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3</v>
      </c>
      <c r="D271" s="356">
        <f t="shared" si="155"/>
        <v>1</v>
      </c>
      <c r="E271" s="2056">
        <f t="shared" si="155"/>
        <v>2</v>
      </c>
      <c r="F271" s="16">
        <v>0</v>
      </c>
      <c r="G271" s="37">
        <v>0</v>
      </c>
      <c r="H271" s="16">
        <v>0</v>
      </c>
      <c r="I271" s="37">
        <v>0</v>
      </c>
      <c r="J271" s="16">
        <v>0</v>
      </c>
      <c r="K271" s="37">
        <v>0</v>
      </c>
      <c r="L271" s="16">
        <v>0</v>
      </c>
      <c r="M271" s="37">
        <v>0</v>
      </c>
      <c r="N271" s="16">
        <v>0</v>
      </c>
      <c r="O271" s="37">
        <v>0</v>
      </c>
      <c r="P271" s="16">
        <v>0</v>
      </c>
      <c r="Q271" s="37">
        <v>0</v>
      </c>
      <c r="R271" s="16">
        <v>0</v>
      </c>
      <c r="S271" s="37">
        <v>0</v>
      </c>
      <c r="T271" s="16">
        <v>1</v>
      </c>
      <c r="U271" s="37">
        <v>0</v>
      </c>
      <c r="V271" s="16">
        <v>0</v>
      </c>
      <c r="W271" s="37">
        <v>1</v>
      </c>
      <c r="X271" s="16">
        <v>0</v>
      </c>
      <c r="Y271" s="37">
        <v>0</v>
      </c>
      <c r="Z271" s="16">
        <v>0</v>
      </c>
      <c r="AA271" s="37">
        <v>0</v>
      </c>
      <c r="AB271" s="16">
        <v>0</v>
      </c>
      <c r="AC271" s="37">
        <v>0</v>
      </c>
      <c r="AD271" s="16">
        <v>0</v>
      </c>
      <c r="AE271" s="37">
        <v>1</v>
      </c>
      <c r="AF271" s="16">
        <v>0</v>
      </c>
      <c r="AG271" s="37">
        <v>0</v>
      </c>
      <c r="AH271" s="16">
        <v>0</v>
      </c>
      <c r="AI271" s="37">
        <v>0</v>
      </c>
      <c r="AJ271" s="16">
        <v>0</v>
      </c>
      <c r="AK271" s="37">
        <v>0</v>
      </c>
      <c r="AL271" s="16">
        <v>0</v>
      </c>
      <c r="AM271" s="134">
        <v>0</v>
      </c>
      <c r="AN271" s="272">
        <v>0</v>
      </c>
      <c r="AO271" s="34">
        <v>0</v>
      </c>
      <c r="AP271" s="226">
        <v>0</v>
      </c>
      <c r="AQ271" s="37">
        <v>0</v>
      </c>
      <c r="AR271" s="137">
        <v>0</v>
      </c>
      <c r="AS271" s="16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3776" t="s">
        <v>234</v>
      </c>
      <c r="B272" s="2321" t="s">
        <v>235</v>
      </c>
      <c r="C272" s="335">
        <f t="shared" si="152"/>
        <v>1</v>
      </c>
      <c r="D272" s="336">
        <f t="shared" si="155"/>
        <v>1</v>
      </c>
      <c r="E272" s="2061">
        <f t="shared" si="155"/>
        <v>0</v>
      </c>
      <c r="F272" s="38">
        <v>0</v>
      </c>
      <c r="G272" s="41">
        <v>0</v>
      </c>
      <c r="H272" s="38">
        <v>0</v>
      </c>
      <c r="I272" s="41">
        <v>0</v>
      </c>
      <c r="J272" s="38">
        <v>0</v>
      </c>
      <c r="K272" s="41">
        <v>0</v>
      </c>
      <c r="L272" s="38">
        <v>1</v>
      </c>
      <c r="M272" s="41">
        <v>0</v>
      </c>
      <c r="N272" s="38">
        <v>0</v>
      </c>
      <c r="O272" s="41">
        <v>0</v>
      </c>
      <c r="P272" s="38">
        <v>0</v>
      </c>
      <c r="Q272" s="41">
        <v>0</v>
      </c>
      <c r="R272" s="38">
        <v>0</v>
      </c>
      <c r="S272" s="41">
        <v>0</v>
      </c>
      <c r="T272" s="38">
        <v>0</v>
      </c>
      <c r="U272" s="41">
        <v>0</v>
      </c>
      <c r="V272" s="38">
        <v>0</v>
      </c>
      <c r="W272" s="41">
        <v>0</v>
      </c>
      <c r="X272" s="38">
        <v>0</v>
      </c>
      <c r="Y272" s="41">
        <v>0</v>
      </c>
      <c r="Z272" s="38">
        <v>0</v>
      </c>
      <c r="AA272" s="41">
        <v>0</v>
      </c>
      <c r="AB272" s="38">
        <v>0</v>
      </c>
      <c r="AC272" s="41">
        <v>0</v>
      </c>
      <c r="AD272" s="38">
        <v>0</v>
      </c>
      <c r="AE272" s="41">
        <v>0</v>
      </c>
      <c r="AF272" s="38">
        <v>0</v>
      </c>
      <c r="AG272" s="41">
        <v>0</v>
      </c>
      <c r="AH272" s="38">
        <v>0</v>
      </c>
      <c r="AI272" s="41">
        <v>0</v>
      </c>
      <c r="AJ272" s="38">
        <v>0</v>
      </c>
      <c r="AK272" s="41">
        <v>0</v>
      </c>
      <c r="AL272" s="38">
        <v>0</v>
      </c>
      <c r="AM272" s="180">
        <v>0</v>
      </c>
      <c r="AN272" s="272">
        <v>0</v>
      </c>
      <c r="AO272" s="34">
        <v>0</v>
      </c>
      <c r="AP272" s="226">
        <v>1</v>
      </c>
      <c r="AQ272" s="41">
        <v>0</v>
      </c>
      <c r="AR272" s="181">
        <v>0</v>
      </c>
      <c r="AS272" s="38">
        <v>0</v>
      </c>
      <c r="AT272" s="41">
        <v>0</v>
      </c>
      <c r="AU272" s="41">
        <v>0</v>
      </c>
      <c r="AV272" s="41">
        <v>0</v>
      </c>
      <c r="AW272" s="41">
        <v>0</v>
      </c>
      <c r="AX272" s="41">
        <v>0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0</v>
      </c>
      <c r="D273" s="341">
        <f t="shared" si="155"/>
        <v>0</v>
      </c>
      <c r="E273" s="2055">
        <f t="shared" si="155"/>
        <v>0</v>
      </c>
      <c r="F273" s="38"/>
      <c r="G273" s="41"/>
      <c r="H273" s="38"/>
      <c r="I273" s="41"/>
      <c r="J273" s="38"/>
      <c r="K273" s="41"/>
      <c r="L273" s="38"/>
      <c r="M273" s="41"/>
      <c r="N273" s="38"/>
      <c r="O273" s="41"/>
      <c r="P273" s="38"/>
      <c r="Q273" s="41"/>
      <c r="R273" s="38"/>
      <c r="S273" s="41"/>
      <c r="T273" s="38"/>
      <c r="U273" s="41"/>
      <c r="V273" s="38"/>
      <c r="W273" s="41"/>
      <c r="X273" s="38"/>
      <c r="Y273" s="41"/>
      <c r="Z273" s="38"/>
      <c r="AA273" s="41"/>
      <c r="AB273" s="38"/>
      <c r="AC273" s="41"/>
      <c r="AD273" s="38"/>
      <c r="AE273" s="41"/>
      <c r="AF273" s="38"/>
      <c r="AG273" s="41"/>
      <c r="AH273" s="38"/>
      <c r="AI273" s="41"/>
      <c r="AJ273" s="38"/>
      <c r="AK273" s="41"/>
      <c r="AL273" s="38"/>
      <c r="AM273" s="180"/>
      <c r="AN273" s="272"/>
      <c r="AO273" s="34"/>
      <c r="AP273" s="226"/>
      <c r="AQ273" s="41"/>
      <c r="AR273" s="181"/>
      <c r="AS273" s="38"/>
      <c r="AT273" s="41"/>
      <c r="AU273" s="41"/>
      <c r="AV273" s="41"/>
      <c r="AW273" s="41"/>
      <c r="AX273" s="41"/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2055">
        <f t="shared" si="155"/>
        <v>0</v>
      </c>
      <c r="F274" s="38"/>
      <c r="G274" s="41"/>
      <c r="H274" s="38"/>
      <c r="I274" s="41"/>
      <c r="J274" s="38"/>
      <c r="K274" s="41"/>
      <c r="L274" s="38"/>
      <c r="M274" s="41"/>
      <c r="N274" s="38"/>
      <c r="O274" s="41"/>
      <c r="P274" s="38"/>
      <c r="Q274" s="41"/>
      <c r="R274" s="38"/>
      <c r="S274" s="41"/>
      <c r="T274" s="38"/>
      <c r="U274" s="41"/>
      <c r="V274" s="38"/>
      <c r="W274" s="41"/>
      <c r="X274" s="38"/>
      <c r="Y274" s="41"/>
      <c r="Z274" s="38"/>
      <c r="AA274" s="41"/>
      <c r="AB274" s="38"/>
      <c r="AC274" s="41"/>
      <c r="AD274" s="38"/>
      <c r="AE274" s="41"/>
      <c r="AF274" s="38"/>
      <c r="AG274" s="41"/>
      <c r="AH274" s="38"/>
      <c r="AI274" s="41"/>
      <c r="AJ274" s="38"/>
      <c r="AK274" s="41"/>
      <c r="AL274" s="38"/>
      <c r="AM274" s="180"/>
      <c r="AN274" s="272"/>
      <c r="AO274" s="34"/>
      <c r="AP274" s="226"/>
      <c r="AQ274" s="41"/>
      <c r="AR274" s="181"/>
      <c r="AS274" s="38"/>
      <c r="AT274" s="41"/>
      <c r="AU274" s="41"/>
      <c r="AV274" s="41"/>
      <c r="AW274" s="41"/>
      <c r="AX274" s="41"/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2055">
        <f t="shared" si="155"/>
        <v>0</v>
      </c>
      <c r="F275" s="38"/>
      <c r="G275" s="41"/>
      <c r="H275" s="38"/>
      <c r="I275" s="41"/>
      <c r="J275" s="38"/>
      <c r="K275" s="41"/>
      <c r="L275" s="38"/>
      <c r="M275" s="41"/>
      <c r="N275" s="38"/>
      <c r="O275" s="41"/>
      <c r="P275" s="38"/>
      <c r="Q275" s="41"/>
      <c r="R275" s="38"/>
      <c r="S275" s="41"/>
      <c r="T275" s="38"/>
      <c r="U275" s="41"/>
      <c r="V275" s="38"/>
      <c r="W275" s="41"/>
      <c r="X275" s="38"/>
      <c r="Y275" s="41"/>
      <c r="Z275" s="38"/>
      <c r="AA275" s="41"/>
      <c r="AB275" s="38"/>
      <c r="AC275" s="41"/>
      <c r="AD275" s="38"/>
      <c r="AE275" s="41"/>
      <c r="AF275" s="38"/>
      <c r="AG275" s="41"/>
      <c r="AH275" s="38"/>
      <c r="AI275" s="41"/>
      <c r="AJ275" s="38"/>
      <c r="AK275" s="41"/>
      <c r="AL275" s="38"/>
      <c r="AM275" s="180"/>
      <c r="AN275" s="272"/>
      <c r="AO275" s="34"/>
      <c r="AP275" s="226"/>
      <c r="AQ275" s="41"/>
      <c r="AR275" s="181"/>
      <c r="AS275" s="38"/>
      <c r="AT275" s="41"/>
      <c r="AU275" s="41"/>
      <c r="AV275" s="41"/>
      <c r="AW275" s="41"/>
      <c r="AX275" s="41"/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3638"/>
      <c r="B276" s="375" t="s">
        <v>239</v>
      </c>
      <c r="C276" s="355">
        <f t="shared" si="152"/>
        <v>0</v>
      </c>
      <c r="D276" s="356">
        <f t="shared" si="155"/>
        <v>0</v>
      </c>
      <c r="E276" s="2056">
        <f t="shared" si="155"/>
        <v>0</v>
      </c>
      <c r="F276" s="22"/>
      <c r="G276" s="43"/>
      <c r="H276" s="22"/>
      <c r="I276" s="43"/>
      <c r="J276" s="22"/>
      <c r="K276" s="43"/>
      <c r="L276" s="22"/>
      <c r="M276" s="43"/>
      <c r="N276" s="22"/>
      <c r="O276" s="43"/>
      <c r="P276" s="22"/>
      <c r="Q276" s="43"/>
      <c r="R276" s="22"/>
      <c r="S276" s="43"/>
      <c r="T276" s="22"/>
      <c r="U276" s="43"/>
      <c r="V276" s="22"/>
      <c r="W276" s="43"/>
      <c r="X276" s="22"/>
      <c r="Y276" s="43"/>
      <c r="Z276" s="22"/>
      <c r="AA276" s="43"/>
      <c r="AB276" s="22"/>
      <c r="AC276" s="43"/>
      <c r="AD276" s="22"/>
      <c r="AE276" s="43"/>
      <c r="AF276" s="22"/>
      <c r="AG276" s="43"/>
      <c r="AH276" s="22"/>
      <c r="AI276" s="43"/>
      <c r="AJ276" s="22"/>
      <c r="AK276" s="43"/>
      <c r="AL276" s="22"/>
      <c r="AM276" s="141"/>
      <c r="AN276" s="391"/>
      <c r="AO276" s="42"/>
      <c r="AP276" s="142"/>
      <c r="AQ276" s="43"/>
      <c r="AR276" s="186"/>
      <c r="AS276" s="22"/>
      <c r="AT276" s="43"/>
      <c r="AU276" s="43"/>
      <c r="AV276" s="43"/>
      <c r="AW276" s="43"/>
      <c r="AX276" s="43"/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/>
      <c r="G277" s="75"/>
      <c r="H277" s="329"/>
      <c r="I277" s="75"/>
      <c r="J277" s="329"/>
      <c r="K277" s="75"/>
      <c r="L277" s="329"/>
      <c r="M277" s="75"/>
      <c r="N277" s="329"/>
      <c r="O277" s="75"/>
      <c r="P277" s="329"/>
      <c r="Q277" s="75"/>
      <c r="R277" s="329"/>
      <c r="S277" s="75"/>
      <c r="T277" s="329"/>
      <c r="U277" s="75"/>
      <c r="V277" s="329"/>
      <c r="W277" s="75"/>
      <c r="X277" s="329"/>
      <c r="Y277" s="75"/>
      <c r="Z277" s="329"/>
      <c r="AA277" s="75"/>
      <c r="AB277" s="329"/>
      <c r="AC277" s="75"/>
      <c r="AD277" s="329"/>
      <c r="AE277" s="75"/>
      <c r="AF277" s="329"/>
      <c r="AG277" s="75"/>
      <c r="AH277" s="329"/>
      <c r="AI277" s="75"/>
      <c r="AJ277" s="329"/>
      <c r="AK277" s="75"/>
      <c r="AL277" s="329"/>
      <c r="AM277" s="292"/>
      <c r="AN277" s="272"/>
      <c r="AO277" s="34"/>
      <c r="AP277" s="226"/>
      <c r="AQ277" s="75"/>
      <c r="AR277" s="309"/>
      <c r="AS277" s="329"/>
      <c r="AT277" s="75"/>
      <c r="AU277" s="75"/>
      <c r="AV277" s="75"/>
      <c r="AW277" s="75"/>
      <c r="AX277" s="75"/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0</v>
      </c>
      <c r="D278" s="356">
        <f>SUM(F278+H278+J278+L278+N278+P278+R278+T278+V278+X278+Z278+AB278+AD278+AF278+AH278+AJ278+AL278)</f>
        <v>0</v>
      </c>
      <c r="E278" s="2056">
        <f t="shared" ref="E278" si="156">SUM(G278+I278+K278+M278+O278+Q278+S278+U278+W278+Y278+AA278+AC278+AE278+AG278+AI278+AK278+AM278)</f>
        <v>0</v>
      </c>
      <c r="F278" s="22"/>
      <c r="G278" s="43"/>
      <c r="H278" s="22"/>
      <c r="I278" s="43"/>
      <c r="J278" s="22"/>
      <c r="K278" s="43"/>
      <c r="L278" s="22"/>
      <c r="M278" s="43"/>
      <c r="N278" s="22"/>
      <c r="O278" s="43"/>
      <c r="P278" s="22"/>
      <c r="Q278" s="43"/>
      <c r="R278" s="22"/>
      <c r="S278" s="43"/>
      <c r="T278" s="22"/>
      <c r="U278" s="43"/>
      <c r="V278" s="22"/>
      <c r="W278" s="43"/>
      <c r="X278" s="22"/>
      <c r="Y278" s="43"/>
      <c r="Z278" s="22"/>
      <c r="AA278" s="43"/>
      <c r="AB278" s="22"/>
      <c r="AC278" s="43"/>
      <c r="AD278" s="22"/>
      <c r="AE278" s="43"/>
      <c r="AF278" s="22"/>
      <c r="AG278" s="43"/>
      <c r="AH278" s="22"/>
      <c r="AI278" s="43"/>
      <c r="AJ278" s="22"/>
      <c r="AK278" s="43"/>
      <c r="AL278" s="22"/>
      <c r="AM278" s="141"/>
      <c r="AN278" s="384"/>
      <c r="AO278" s="2014"/>
      <c r="AP278" s="2016"/>
      <c r="AQ278" s="395"/>
      <c r="AR278" s="381"/>
      <c r="AS278" s="22"/>
      <c r="AT278" s="43"/>
      <c r="AU278" s="43"/>
      <c r="AV278" s="43"/>
      <c r="AW278" s="43"/>
      <c r="AX278" s="43"/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3804" t="s">
        <v>253</v>
      </c>
      <c r="B280" s="3805" t="s">
        <v>254</v>
      </c>
      <c r="C280" s="3778" t="s">
        <v>4</v>
      </c>
      <c r="D280" s="2869"/>
      <c r="E280" s="2847"/>
      <c r="F280" s="3801" t="s">
        <v>117</v>
      </c>
      <c r="G280" s="3802"/>
      <c r="H280" s="3802"/>
      <c r="I280" s="3802"/>
      <c r="J280" s="3802"/>
      <c r="K280" s="3802"/>
      <c r="L280" s="3802"/>
      <c r="M280" s="3802"/>
      <c r="N280" s="3802"/>
      <c r="O280" s="3802"/>
      <c r="P280" s="3802"/>
      <c r="Q280" s="3802"/>
      <c r="R280" s="3802"/>
      <c r="S280" s="3802"/>
      <c r="T280" s="3802"/>
      <c r="U280" s="3802"/>
      <c r="V280" s="3802"/>
      <c r="W280" s="3802"/>
      <c r="X280" s="3802"/>
      <c r="Y280" s="3802"/>
      <c r="Z280" s="3802"/>
      <c r="AA280" s="3802"/>
      <c r="AB280" s="3802"/>
      <c r="AC280" s="3802"/>
      <c r="AD280" s="3802"/>
      <c r="AE280" s="3802"/>
      <c r="AF280" s="3802"/>
      <c r="AG280" s="3802"/>
      <c r="AH280" s="3802"/>
      <c r="AI280" s="3802"/>
      <c r="AJ280" s="3802"/>
      <c r="AK280" s="3803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3641"/>
      <c r="D281" s="3651"/>
      <c r="E281" s="3636"/>
      <c r="F281" s="3782" t="s">
        <v>179</v>
      </c>
      <c r="G281" s="3782"/>
      <c r="H281" s="3782" t="s">
        <v>180</v>
      </c>
      <c r="I281" s="3782"/>
      <c r="J281" s="3782" t="s">
        <v>12</v>
      </c>
      <c r="K281" s="3782"/>
      <c r="L281" s="3792" t="s">
        <v>13</v>
      </c>
      <c r="M281" s="3793"/>
      <c r="N281" s="3767" t="s">
        <v>14</v>
      </c>
      <c r="O281" s="3767"/>
      <c r="P281" s="3767" t="s">
        <v>15</v>
      </c>
      <c r="Q281" s="3767"/>
      <c r="R281" s="3767" t="s">
        <v>16</v>
      </c>
      <c r="S281" s="3767"/>
      <c r="T281" s="3767" t="s">
        <v>17</v>
      </c>
      <c r="U281" s="3767"/>
      <c r="V281" s="3767" t="s">
        <v>18</v>
      </c>
      <c r="W281" s="3767"/>
      <c r="X281" s="3767" t="s">
        <v>19</v>
      </c>
      <c r="Y281" s="3767"/>
      <c r="Z281" s="3767" t="s">
        <v>48</v>
      </c>
      <c r="AA281" s="3767"/>
      <c r="AB281" s="3767" t="s">
        <v>49</v>
      </c>
      <c r="AC281" s="3767"/>
      <c r="AD281" s="3767" t="s">
        <v>50</v>
      </c>
      <c r="AE281" s="3767"/>
      <c r="AF281" s="3767" t="s">
        <v>126</v>
      </c>
      <c r="AG281" s="3767"/>
      <c r="AH281" s="3767" t="s">
        <v>127</v>
      </c>
      <c r="AI281" s="3767"/>
      <c r="AJ281" s="3767" t="s">
        <v>128</v>
      </c>
      <c r="AK281" s="3796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3658"/>
      <c r="B282" s="3659"/>
      <c r="C282" s="2337" t="s">
        <v>96</v>
      </c>
      <c r="D282" s="2338" t="s">
        <v>65</v>
      </c>
      <c r="E282" s="2052" t="s">
        <v>97</v>
      </c>
      <c r="F282" s="2339" t="s">
        <v>65</v>
      </c>
      <c r="G282" s="400" t="s">
        <v>97</v>
      </c>
      <c r="H282" s="2339" t="s">
        <v>65</v>
      </c>
      <c r="I282" s="400" t="s">
        <v>97</v>
      </c>
      <c r="J282" s="2339" t="s">
        <v>65</v>
      </c>
      <c r="K282" s="400" t="s">
        <v>97</v>
      </c>
      <c r="L282" s="2339" t="s">
        <v>65</v>
      </c>
      <c r="M282" s="400" t="s">
        <v>97</v>
      </c>
      <c r="N282" s="2339" t="s">
        <v>65</v>
      </c>
      <c r="O282" s="400" t="s">
        <v>97</v>
      </c>
      <c r="P282" s="2339" t="s">
        <v>65</v>
      </c>
      <c r="Q282" s="400" t="s">
        <v>97</v>
      </c>
      <c r="R282" s="2339" t="s">
        <v>65</v>
      </c>
      <c r="S282" s="400" t="s">
        <v>97</v>
      </c>
      <c r="T282" s="2340" t="s">
        <v>65</v>
      </c>
      <c r="U282" s="2340" t="s">
        <v>97</v>
      </c>
      <c r="V282" s="2341" t="s">
        <v>65</v>
      </c>
      <c r="W282" s="400" t="s">
        <v>97</v>
      </c>
      <c r="X282" s="2339" t="s">
        <v>65</v>
      </c>
      <c r="Y282" s="400" t="s">
        <v>97</v>
      </c>
      <c r="Z282" s="2339" t="s">
        <v>65</v>
      </c>
      <c r="AA282" s="400" t="s">
        <v>97</v>
      </c>
      <c r="AB282" s="2339" t="s">
        <v>65</v>
      </c>
      <c r="AC282" s="400" t="s">
        <v>97</v>
      </c>
      <c r="AD282" s="2339" t="s">
        <v>65</v>
      </c>
      <c r="AE282" s="400" t="s">
        <v>97</v>
      </c>
      <c r="AF282" s="2339" t="s">
        <v>65</v>
      </c>
      <c r="AG282" s="400" t="s">
        <v>97</v>
      </c>
      <c r="AH282" s="2339" t="s">
        <v>65</v>
      </c>
      <c r="AI282" s="400" t="s">
        <v>97</v>
      </c>
      <c r="AJ282" s="2339" t="s">
        <v>65</v>
      </c>
      <c r="AK282" s="2342" t="s">
        <v>97</v>
      </c>
      <c r="AL282" s="3636"/>
      <c r="AM282" s="3636"/>
      <c r="AN282" s="3636"/>
      <c r="AO282" s="3636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3800" t="s">
        <v>255</v>
      </c>
      <c r="B283" s="2343" t="s">
        <v>77</v>
      </c>
      <c r="C283" s="2344">
        <f>SUM(D283+E283)</f>
        <v>0</v>
      </c>
      <c r="D283" s="2345">
        <f>SUM(F283+H283+J283+L283+N283+P283+R283+T283+V283+X283+Z283+AB283+AD283+AF283+AH283+AJ283)</f>
        <v>0</v>
      </c>
      <c r="E283" s="2346">
        <f>SUM(G283+I283+K283+M283+O283+Q283+S283+U283+W283+Y283+AA283+AC283+AE283+AG283+AI283+AK283)</f>
        <v>0</v>
      </c>
      <c r="F283" s="2212"/>
      <c r="G283" s="2223"/>
      <c r="H283" s="2212"/>
      <c r="I283" s="2223"/>
      <c r="J283" s="2212"/>
      <c r="K283" s="2223"/>
      <c r="L283" s="2212"/>
      <c r="M283" s="2223"/>
      <c r="N283" s="2212"/>
      <c r="O283" s="2223"/>
      <c r="P283" s="2212"/>
      <c r="Q283" s="2223"/>
      <c r="R283" s="2212"/>
      <c r="S283" s="2223"/>
      <c r="T283" s="2212"/>
      <c r="U283" s="2223"/>
      <c r="V283" s="2212"/>
      <c r="W283" s="2223"/>
      <c r="X283" s="2212"/>
      <c r="Y283" s="2223"/>
      <c r="Z283" s="2212"/>
      <c r="AA283" s="2223"/>
      <c r="AB283" s="2212"/>
      <c r="AC283" s="2223"/>
      <c r="AD283" s="2212"/>
      <c r="AE283" s="2223"/>
      <c r="AF283" s="2212"/>
      <c r="AG283" s="2223"/>
      <c r="AH283" s="2212"/>
      <c r="AI283" s="2223"/>
      <c r="AJ283" s="2212"/>
      <c r="AK283" s="2234"/>
      <c r="AL283" s="2223"/>
      <c r="AM283" s="2223"/>
      <c r="AN283" s="2223"/>
      <c r="AO283" s="2223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3656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3800" t="s">
        <v>256</v>
      </c>
      <c r="B285" s="2343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3656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2347"/>
    </row>
    <row r="288" spans="1:87" ht="15" customHeight="1" x14ac:dyDescent="0.25">
      <c r="A288" s="3778" t="s">
        <v>258</v>
      </c>
      <c r="B288" s="2847"/>
      <c r="C288" s="3782" t="s">
        <v>259</v>
      </c>
      <c r="D288" s="3782"/>
      <c r="E288" s="3782"/>
      <c r="F288" s="3792" t="s">
        <v>117</v>
      </c>
      <c r="G288" s="3794"/>
      <c r="H288" s="3794"/>
      <c r="I288" s="3794"/>
      <c r="J288" s="3794"/>
      <c r="K288" s="3794"/>
      <c r="L288" s="3794"/>
      <c r="M288" s="3794"/>
      <c r="N288" s="3794"/>
      <c r="O288" s="3794"/>
      <c r="P288" s="3794"/>
      <c r="Q288" s="3794"/>
      <c r="R288" s="3794"/>
      <c r="S288" s="3794"/>
      <c r="T288" s="3794"/>
      <c r="U288" s="3794"/>
      <c r="V288" s="3794"/>
      <c r="W288" s="3794"/>
      <c r="X288" s="3794"/>
      <c r="Y288" s="3794"/>
      <c r="Z288" s="3794"/>
      <c r="AA288" s="3794"/>
      <c r="AB288" s="3794"/>
      <c r="AC288" s="3794"/>
      <c r="AD288" s="3794"/>
      <c r="AE288" s="3794"/>
      <c r="AF288" s="3794"/>
      <c r="AG288" s="3794"/>
      <c r="AH288" s="3794"/>
      <c r="AI288" s="3794"/>
      <c r="AJ288" s="3794"/>
      <c r="AK288" s="3794"/>
      <c r="AL288" s="3794"/>
      <c r="AM288" s="3795"/>
      <c r="AN288" s="3772" t="s">
        <v>244</v>
      </c>
      <c r="AO288" s="3772"/>
      <c r="AP288" s="3771"/>
      <c r="AQ288" s="3778" t="s">
        <v>185</v>
      </c>
      <c r="AR288" s="2847"/>
      <c r="AS288" s="3769" t="s">
        <v>7</v>
      </c>
      <c r="AT288" s="3769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3782"/>
      <c r="D289" s="3782"/>
      <c r="E289" s="3782"/>
      <c r="F289" s="3782" t="s">
        <v>178</v>
      </c>
      <c r="G289" s="3782"/>
      <c r="H289" s="3782" t="s">
        <v>179</v>
      </c>
      <c r="I289" s="3782"/>
      <c r="J289" s="3782" t="s">
        <v>180</v>
      </c>
      <c r="K289" s="3782"/>
      <c r="L289" s="3782" t="s">
        <v>12</v>
      </c>
      <c r="M289" s="3782"/>
      <c r="N289" s="3792" t="s">
        <v>13</v>
      </c>
      <c r="O289" s="3793"/>
      <c r="P289" s="3767" t="s">
        <v>14</v>
      </c>
      <c r="Q289" s="3767"/>
      <c r="R289" s="3767" t="s">
        <v>15</v>
      </c>
      <c r="S289" s="3767"/>
      <c r="T289" s="3767" t="s">
        <v>16</v>
      </c>
      <c r="U289" s="3767"/>
      <c r="V289" s="3767" t="s">
        <v>17</v>
      </c>
      <c r="W289" s="3767"/>
      <c r="X289" s="3767" t="s">
        <v>18</v>
      </c>
      <c r="Y289" s="3767"/>
      <c r="Z289" s="3767" t="s">
        <v>19</v>
      </c>
      <c r="AA289" s="3767"/>
      <c r="AB289" s="3767" t="s">
        <v>48</v>
      </c>
      <c r="AC289" s="3767"/>
      <c r="AD289" s="3767" t="s">
        <v>49</v>
      </c>
      <c r="AE289" s="3767"/>
      <c r="AF289" s="3767" t="s">
        <v>50</v>
      </c>
      <c r="AG289" s="3767"/>
      <c r="AH289" s="3767" t="s">
        <v>126</v>
      </c>
      <c r="AI289" s="3767"/>
      <c r="AJ289" s="3767" t="s">
        <v>127</v>
      </c>
      <c r="AK289" s="3767"/>
      <c r="AL289" s="3767" t="s">
        <v>128</v>
      </c>
      <c r="AM289" s="3796"/>
      <c r="AN289" s="3786" t="s">
        <v>261</v>
      </c>
      <c r="AO289" s="3786" t="s">
        <v>262</v>
      </c>
      <c r="AP289" s="2847" t="s">
        <v>263</v>
      </c>
      <c r="AQ289" s="3641"/>
      <c r="AR289" s="3636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3641"/>
      <c r="B290" s="3636"/>
      <c r="C290" s="2259" t="s">
        <v>96</v>
      </c>
      <c r="D290" s="2260" t="s">
        <v>65</v>
      </c>
      <c r="E290" s="2348" t="s">
        <v>97</v>
      </c>
      <c r="F290" s="2259" t="s">
        <v>264</v>
      </c>
      <c r="G290" s="2349" t="s">
        <v>97</v>
      </c>
      <c r="H290" s="2259" t="s">
        <v>264</v>
      </c>
      <c r="I290" s="2349" t="s">
        <v>97</v>
      </c>
      <c r="J290" s="2259" t="s">
        <v>264</v>
      </c>
      <c r="K290" s="2349" t="s">
        <v>97</v>
      </c>
      <c r="L290" s="2259" t="s">
        <v>264</v>
      </c>
      <c r="M290" s="2349" t="s">
        <v>97</v>
      </c>
      <c r="N290" s="2259" t="s">
        <v>264</v>
      </c>
      <c r="O290" s="2349" t="s">
        <v>97</v>
      </c>
      <c r="P290" s="2259" t="s">
        <v>264</v>
      </c>
      <c r="Q290" s="2349" t="s">
        <v>97</v>
      </c>
      <c r="R290" s="2259" t="s">
        <v>264</v>
      </c>
      <c r="S290" s="2349" t="s">
        <v>97</v>
      </c>
      <c r="T290" s="2259" t="s">
        <v>264</v>
      </c>
      <c r="U290" s="2349" t="s">
        <v>97</v>
      </c>
      <c r="V290" s="2259" t="s">
        <v>264</v>
      </c>
      <c r="W290" s="2349" t="s">
        <v>97</v>
      </c>
      <c r="X290" s="2259" t="s">
        <v>264</v>
      </c>
      <c r="Y290" s="2349" t="s">
        <v>97</v>
      </c>
      <c r="Z290" s="2259" t="s">
        <v>264</v>
      </c>
      <c r="AA290" s="2349" t="s">
        <v>97</v>
      </c>
      <c r="AB290" s="2259" t="s">
        <v>264</v>
      </c>
      <c r="AC290" s="2349" t="s">
        <v>97</v>
      </c>
      <c r="AD290" s="2259" t="s">
        <v>264</v>
      </c>
      <c r="AE290" s="2349" t="s">
        <v>97</v>
      </c>
      <c r="AF290" s="2259" t="s">
        <v>264</v>
      </c>
      <c r="AG290" s="2349" t="s">
        <v>97</v>
      </c>
      <c r="AH290" s="2259" t="s">
        <v>264</v>
      </c>
      <c r="AI290" s="2349" t="s">
        <v>97</v>
      </c>
      <c r="AJ290" s="2259" t="s">
        <v>264</v>
      </c>
      <c r="AK290" s="2349" t="s">
        <v>97</v>
      </c>
      <c r="AL290" s="2259" t="s">
        <v>264</v>
      </c>
      <c r="AM290" s="2290" t="s">
        <v>97</v>
      </c>
      <c r="AN290" s="3725"/>
      <c r="AO290" s="3725"/>
      <c r="AP290" s="3636"/>
      <c r="AQ290" s="2259" t="s">
        <v>187</v>
      </c>
      <c r="AR290" s="2080" t="s">
        <v>188</v>
      </c>
      <c r="AS290" s="3637"/>
      <c r="AT290" s="3637"/>
      <c r="AU290" s="3636"/>
      <c r="AV290" s="3636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3770" t="s">
        <v>265</v>
      </c>
      <c r="B291" s="3771"/>
      <c r="C291" s="2295">
        <f>SUM(D291+E291)</f>
        <v>5</v>
      </c>
      <c r="D291" s="2296">
        <f>SUM(F291+H291+J291+L291+N291+P291+R291+T291+V291+X291+Z291+AB291+AD291+AF291+AH291+AJ291+AL291)</f>
        <v>3</v>
      </c>
      <c r="E291" s="2309">
        <f>SUM(G291+I291+K291+M291+O291+Q291+S291+U291+W291+Y291+AA291+AC291+AE291+AG291+AI291+AK291+AM291)</f>
        <v>2</v>
      </c>
      <c r="F291" s="2295">
        <f>SUM(F301:F309)</f>
        <v>0</v>
      </c>
      <c r="G291" s="2350">
        <f>SUM(G301:G309)</f>
        <v>0</v>
      </c>
      <c r="H291" s="2295">
        <f>SUM(H301:H309)</f>
        <v>0</v>
      </c>
      <c r="I291" s="2350">
        <f>SUM(I301:I309)</f>
        <v>0</v>
      </c>
      <c r="J291" s="2295">
        <f>SUM(J301:J309)</f>
        <v>0</v>
      </c>
      <c r="K291" s="2350">
        <f>SUM(K292:K309)</f>
        <v>0</v>
      </c>
      <c r="L291" s="2295">
        <f>SUM(L301:L309)</f>
        <v>0</v>
      </c>
      <c r="M291" s="2350">
        <f>SUM(M292:M309)</f>
        <v>0</v>
      </c>
      <c r="N291" s="2295">
        <f>SUM(N301:N309)</f>
        <v>1</v>
      </c>
      <c r="O291" s="2350">
        <f>SUM(O292:O309)</f>
        <v>1</v>
      </c>
      <c r="P291" s="2295">
        <f>SUM(P301:P309)</f>
        <v>1</v>
      </c>
      <c r="Q291" s="2350">
        <f>SUM(Q292:Q309)</f>
        <v>0</v>
      </c>
      <c r="R291" s="2295">
        <f>SUM(R301:R309)</f>
        <v>0</v>
      </c>
      <c r="S291" s="2350">
        <f>SUM(S292:S309)</f>
        <v>0</v>
      </c>
      <c r="T291" s="2295">
        <f>SUM(T301:T309)</f>
        <v>1</v>
      </c>
      <c r="U291" s="2350">
        <f>SUM(U292:U309)</f>
        <v>0</v>
      </c>
      <c r="V291" s="2295">
        <f>SUM(V301:V309)</f>
        <v>0</v>
      </c>
      <c r="W291" s="2350">
        <f>SUM(W292:W309)</f>
        <v>0</v>
      </c>
      <c r="X291" s="2295">
        <f>SUM(X301:X309)</f>
        <v>0</v>
      </c>
      <c r="Y291" s="2350">
        <f>SUM(Y292:Y309)</f>
        <v>0</v>
      </c>
      <c r="Z291" s="2295">
        <f>SUM(Z301:Z309)</f>
        <v>0</v>
      </c>
      <c r="AA291" s="2350">
        <f>SUM(AA292:AA309)</f>
        <v>0</v>
      </c>
      <c r="AB291" s="2295">
        <f t="shared" ref="AB291:AM291" si="167">SUM(AB301:AB309)</f>
        <v>0</v>
      </c>
      <c r="AC291" s="2350">
        <f>SUM(AC292:AC309)</f>
        <v>1</v>
      </c>
      <c r="AD291" s="2295">
        <f t="shared" si="167"/>
        <v>0</v>
      </c>
      <c r="AE291" s="2350">
        <f t="shared" si="167"/>
        <v>0</v>
      </c>
      <c r="AF291" s="2295">
        <f t="shared" si="167"/>
        <v>0</v>
      </c>
      <c r="AG291" s="2350">
        <f t="shared" si="167"/>
        <v>0</v>
      </c>
      <c r="AH291" s="2295">
        <f t="shared" si="167"/>
        <v>0</v>
      </c>
      <c r="AI291" s="2350">
        <f t="shared" si="167"/>
        <v>0</v>
      </c>
      <c r="AJ291" s="2295">
        <f t="shared" si="167"/>
        <v>0</v>
      </c>
      <c r="AK291" s="2350">
        <f t="shared" si="167"/>
        <v>0</v>
      </c>
      <c r="AL291" s="2295">
        <f>SUM(AL301:AL309)</f>
        <v>0</v>
      </c>
      <c r="AM291" s="2351">
        <f t="shared" si="167"/>
        <v>0</v>
      </c>
      <c r="AN291" s="2333">
        <f t="shared" ref="AN291:AU291" si="168">SUM(AN292:AN309)</f>
        <v>4</v>
      </c>
      <c r="AO291" s="2333">
        <f t="shared" si="168"/>
        <v>4</v>
      </c>
      <c r="AP291" s="2352">
        <f t="shared" si="168"/>
        <v>0</v>
      </c>
      <c r="AQ291" s="2295">
        <f t="shared" si="168"/>
        <v>0</v>
      </c>
      <c r="AR291" s="2352">
        <f t="shared" si="168"/>
        <v>0</v>
      </c>
      <c r="AS291" s="2353">
        <f t="shared" si="168"/>
        <v>0</v>
      </c>
      <c r="AT291" s="2353">
        <f t="shared" si="168"/>
        <v>0</v>
      </c>
      <c r="AU291" s="2309">
        <f t="shared" si="168"/>
        <v>0</v>
      </c>
      <c r="AV291" s="2309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0</v>
      </c>
      <c r="D292" s="426"/>
      <c r="E292" s="2061">
        <f t="shared" ref="E292:E300" si="169">SUM(K292+M292+O292+Q292+S292+U292+W292+Y292+AA292+AC292)</f>
        <v>0</v>
      </c>
      <c r="F292" s="358"/>
      <c r="G292" s="359"/>
      <c r="H292" s="359"/>
      <c r="I292" s="359"/>
      <c r="J292" s="427"/>
      <c r="K292" s="35"/>
      <c r="L292" s="742"/>
      <c r="M292" s="35"/>
      <c r="N292" s="742"/>
      <c r="O292" s="35"/>
      <c r="P292" s="742"/>
      <c r="Q292" s="35"/>
      <c r="R292" s="742"/>
      <c r="S292" s="35"/>
      <c r="T292" s="742"/>
      <c r="U292" s="35"/>
      <c r="V292" s="742"/>
      <c r="W292" s="35"/>
      <c r="X292" s="742"/>
      <c r="Y292" s="35"/>
      <c r="Z292" s="742"/>
      <c r="AA292" s="35"/>
      <c r="AB292" s="742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/>
      <c r="AO292" s="34"/>
      <c r="AP292" s="35"/>
      <c r="AQ292" s="32"/>
      <c r="AR292" s="359"/>
      <c r="AS292" s="337"/>
      <c r="AT292" s="337"/>
      <c r="AU292" s="35"/>
      <c r="AV292" s="35"/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2055">
        <f t="shared" si="169"/>
        <v>0</v>
      </c>
      <c r="F293" s="358"/>
      <c r="G293" s="359"/>
      <c r="H293" s="359"/>
      <c r="I293" s="359"/>
      <c r="J293" s="427"/>
      <c r="K293" s="35"/>
      <c r="L293" s="742"/>
      <c r="M293" s="35"/>
      <c r="N293" s="742"/>
      <c r="O293" s="35"/>
      <c r="P293" s="742"/>
      <c r="Q293" s="35"/>
      <c r="R293" s="742"/>
      <c r="S293" s="35"/>
      <c r="T293" s="742"/>
      <c r="U293" s="35"/>
      <c r="V293" s="742"/>
      <c r="W293" s="35"/>
      <c r="X293" s="742"/>
      <c r="Y293" s="35"/>
      <c r="Z293" s="742"/>
      <c r="AA293" s="35"/>
      <c r="AB293" s="742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1</v>
      </c>
      <c r="D294" s="426"/>
      <c r="E294" s="2055">
        <f t="shared" si="169"/>
        <v>1</v>
      </c>
      <c r="F294" s="358"/>
      <c r="G294" s="359"/>
      <c r="H294" s="359"/>
      <c r="I294" s="359"/>
      <c r="J294" s="427"/>
      <c r="K294" s="37"/>
      <c r="L294" s="742"/>
      <c r="M294" s="37"/>
      <c r="N294" s="742"/>
      <c r="O294" s="37">
        <v>1</v>
      </c>
      <c r="P294" s="742"/>
      <c r="Q294" s="37"/>
      <c r="R294" s="742"/>
      <c r="S294" s="37"/>
      <c r="T294" s="742"/>
      <c r="U294" s="37"/>
      <c r="V294" s="742"/>
      <c r="W294" s="37"/>
      <c r="X294" s="742"/>
      <c r="Y294" s="37"/>
      <c r="Z294" s="742"/>
      <c r="AA294" s="37"/>
      <c r="AB294" s="742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/>
      <c r="AO294" s="36"/>
      <c r="AP294" s="37"/>
      <c r="AQ294" s="16">
        <v>0</v>
      </c>
      <c r="AR294" s="359"/>
      <c r="AS294" s="137">
        <v>0</v>
      </c>
      <c r="AT294" s="137">
        <v>0</v>
      </c>
      <c r="AU294" s="37">
        <v>0</v>
      </c>
      <c r="AV294" s="37">
        <v>0</v>
      </c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2055">
        <f t="shared" si="169"/>
        <v>0</v>
      </c>
      <c r="F295" s="358"/>
      <c r="G295" s="359"/>
      <c r="H295" s="359"/>
      <c r="I295" s="359"/>
      <c r="J295" s="427"/>
      <c r="K295" s="37"/>
      <c r="L295" s="742"/>
      <c r="M295" s="37"/>
      <c r="N295" s="742"/>
      <c r="O295" s="37"/>
      <c r="P295" s="742"/>
      <c r="Q295" s="37"/>
      <c r="R295" s="742"/>
      <c r="S295" s="37"/>
      <c r="T295" s="742"/>
      <c r="U295" s="37"/>
      <c r="V295" s="742"/>
      <c r="W295" s="37"/>
      <c r="X295" s="742"/>
      <c r="Y295" s="37"/>
      <c r="Z295" s="742"/>
      <c r="AA295" s="37"/>
      <c r="AB295" s="742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2055">
        <f t="shared" si="169"/>
        <v>0</v>
      </c>
      <c r="F296" s="358"/>
      <c r="G296" s="359"/>
      <c r="H296" s="359"/>
      <c r="I296" s="359"/>
      <c r="J296" s="427"/>
      <c r="K296" s="37"/>
      <c r="L296" s="742"/>
      <c r="M296" s="37"/>
      <c r="N296" s="742"/>
      <c r="O296" s="37"/>
      <c r="P296" s="742"/>
      <c r="Q296" s="37"/>
      <c r="R296" s="742"/>
      <c r="S296" s="37"/>
      <c r="T296" s="742"/>
      <c r="U296" s="37"/>
      <c r="V296" s="742"/>
      <c r="W296" s="37"/>
      <c r="X296" s="742"/>
      <c r="Y296" s="37"/>
      <c r="Z296" s="742"/>
      <c r="AA296" s="37"/>
      <c r="AB296" s="742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2055">
        <f t="shared" si="169"/>
        <v>0</v>
      </c>
      <c r="F297" s="358"/>
      <c r="G297" s="359"/>
      <c r="H297" s="359"/>
      <c r="I297" s="359"/>
      <c r="J297" s="427"/>
      <c r="K297" s="37"/>
      <c r="L297" s="742"/>
      <c r="M297" s="37"/>
      <c r="N297" s="742"/>
      <c r="O297" s="37"/>
      <c r="P297" s="742"/>
      <c r="Q297" s="37"/>
      <c r="R297" s="742"/>
      <c r="S297" s="37"/>
      <c r="T297" s="742"/>
      <c r="U297" s="37"/>
      <c r="V297" s="742"/>
      <c r="W297" s="37"/>
      <c r="X297" s="742"/>
      <c r="Y297" s="37"/>
      <c r="Z297" s="742"/>
      <c r="AA297" s="37"/>
      <c r="AB297" s="742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2055">
        <f t="shared" si="169"/>
        <v>0</v>
      </c>
      <c r="F298" s="358"/>
      <c r="G298" s="359"/>
      <c r="H298" s="359"/>
      <c r="I298" s="359"/>
      <c r="J298" s="427"/>
      <c r="K298" s="37"/>
      <c r="L298" s="742"/>
      <c r="M298" s="37"/>
      <c r="N298" s="742"/>
      <c r="O298" s="37"/>
      <c r="P298" s="742"/>
      <c r="Q298" s="37"/>
      <c r="R298" s="742"/>
      <c r="S298" s="37"/>
      <c r="T298" s="742"/>
      <c r="U298" s="37"/>
      <c r="V298" s="742"/>
      <c r="W298" s="37"/>
      <c r="X298" s="742"/>
      <c r="Y298" s="37"/>
      <c r="Z298" s="742"/>
      <c r="AA298" s="37"/>
      <c r="AB298" s="742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2055">
        <f t="shared" si="169"/>
        <v>0</v>
      </c>
      <c r="F299" s="358"/>
      <c r="G299" s="359"/>
      <c r="H299" s="359"/>
      <c r="I299" s="359"/>
      <c r="J299" s="427"/>
      <c r="K299" s="37"/>
      <c r="L299" s="742"/>
      <c r="M299" s="37"/>
      <c r="N299" s="742"/>
      <c r="O299" s="37"/>
      <c r="P299" s="742"/>
      <c r="Q299" s="37"/>
      <c r="R299" s="742"/>
      <c r="S299" s="37"/>
      <c r="T299" s="742"/>
      <c r="U299" s="37"/>
      <c r="V299" s="742"/>
      <c r="W299" s="37"/>
      <c r="X299" s="742"/>
      <c r="Y299" s="37"/>
      <c r="Z299" s="742"/>
      <c r="AA299" s="37"/>
      <c r="AB299" s="742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653"/>
      <c r="B300" s="2057" t="s">
        <v>274</v>
      </c>
      <c r="C300" s="139">
        <f t="shared" si="184"/>
        <v>0</v>
      </c>
      <c r="D300" s="430"/>
      <c r="E300" s="2056">
        <f t="shared" si="169"/>
        <v>0</v>
      </c>
      <c r="F300" s="2105"/>
      <c r="G300" s="2320"/>
      <c r="H300" s="2320"/>
      <c r="I300" s="2320"/>
      <c r="J300" s="2116"/>
      <c r="K300" s="43"/>
      <c r="L300" s="1987"/>
      <c r="M300" s="43"/>
      <c r="N300" s="1987"/>
      <c r="O300" s="43"/>
      <c r="P300" s="1987"/>
      <c r="Q300" s="43"/>
      <c r="R300" s="1987"/>
      <c r="S300" s="43"/>
      <c r="T300" s="1987"/>
      <c r="U300" s="43"/>
      <c r="V300" s="1987"/>
      <c r="W300" s="43"/>
      <c r="X300" s="1987"/>
      <c r="Y300" s="43"/>
      <c r="Z300" s="1987"/>
      <c r="AA300" s="43"/>
      <c r="AB300" s="1987"/>
      <c r="AC300" s="43"/>
      <c r="AD300" s="2105"/>
      <c r="AE300" s="2320"/>
      <c r="AF300" s="2320"/>
      <c r="AG300" s="2320"/>
      <c r="AH300" s="2320"/>
      <c r="AI300" s="2320"/>
      <c r="AJ300" s="2320"/>
      <c r="AK300" s="2320"/>
      <c r="AL300" s="2320"/>
      <c r="AM300" s="2107"/>
      <c r="AN300" s="42"/>
      <c r="AO300" s="42"/>
      <c r="AP300" s="43"/>
      <c r="AQ300" s="22"/>
      <c r="AR300" s="2320"/>
      <c r="AS300" s="186"/>
      <c r="AT300" s="186"/>
      <c r="AU300" s="43"/>
      <c r="AV300" s="43"/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2219" t="s">
        <v>266</v>
      </c>
      <c r="C301" s="335">
        <f t="shared" si="183"/>
        <v>1</v>
      </c>
      <c r="D301" s="336">
        <f>SUM(F301+H301+J301+L301+N301+P301+R301+T301+V301+X301+Z301+AB301+AD301+AF301+AH301+AJ301+AL301)</f>
        <v>1</v>
      </c>
      <c r="E301" s="2061">
        <f>SUM(G301+I301+K301+M301+O301+Q301+S301+U301+W301+Y301+AA301+AC301+AE301+AG301+AI301+AK301+AM301)</f>
        <v>0</v>
      </c>
      <c r="F301" s="1989"/>
      <c r="G301" s="1990"/>
      <c r="H301" s="1991"/>
      <c r="I301" s="1990"/>
      <c r="J301" s="1991"/>
      <c r="K301" s="291"/>
      <c r="L301" s="1992"/>
      <c r="M301" s="1990"/>
      <c r="N301" s="1991"/>
      <c r="O301" s="1993"/>
      <c r="P301" s="1989">
        <v>1</v>
      </c>
      <c r="Q301" s="1990"/>
      <c r="R301" s="1991"/>
      <c r="S301" s="1993"/>
      <c r="T301" s="1989"/>
      <c r="U301" s="1990"/>
      <c r="V301" s="1991"/>
      <c r="W301" s="1993"/>
      <c r="X301" s="1989"/>
      <c r="Y301" s="1990"/>
      <c r="Z301" s="1991"/>
      <c r="AA301" s="1993"/>
      <c r="AB301" s="1989"/>
      <c r="AC301" s="1990"/>
      <c r="AD301" s="1991"/>
      <c r="AE301" s="1993"/>
      <c r="AF301" s="1989"/>
      <c r="AG301" s="1990"/>
      <c r="AH301" s="1991"/>
      <c r="AI301" s="1993"/>
      <c r="AJ301" s="1989"/>
      <c r="AK301" s="1990"/>
      <c r="AL301" s="1991"/>
      <c r="AM301" s="1994"/>
      <c r="AN301" s="2226"/>
      <c r="AO301" s="34"/>
      <c r="AP301" s="35"/>
      <c r="AQ301" s="32">
        <v>0</v>
      </c>
      <c r="AR301" s="35">
        <v>0</v>
      </c>
      <c r="AS301" s="337">
        <v>0</v>
      </c>
      <c r="AT301" s="337">
        <v>0</v>
      </c>
      <c r="AU301" s="35">
        <v>0</v>
      </c>
      <c r="AV301" s="35">
        <v>0</v>
      </c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0</v>
      </c>
      <c r="D302" s="176">
        <f t="shared" ref="D302:E309" si="185">SUM(F302+H302+J302+L302+N302+P302+R302+T302+V302+X302+Z302+AB302+AD302+AF302+AH302+AJ302+AL302)</f>
        <v>0</v>
      </c>
      <c r="E302" s="2061">
        <f t="shared" si="185"/>
        <v>0</v>
      </c>
      <c r="F302" s="32"/>
      <c r="G302" s="291"/>
      <c r="H302" s="32"/>
      <c r="I302" s="291"/>
      <c r="J302" s="32"/>
      <c r="K302" s="291"/>
      <c r="L302" s="32"/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/>
      <c r="AR302" s="35"/>
      <c r="AS302" s="337"/>
      <c r="AT302" s="337"/>
      <c r="AU302" s="35"/>
      <c r="AV302" s="35"/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2</v>
      </c>
      <c r="D303" s="178">
        <f t="shared" si="185"/>
        <v>2</v>
      </c>
      <c r="E303" s="2055">
        <f t="shared" si="185"/>
        <v>0</v>
      </c>
      <c r="F303" s="16"/>
      <c r="G303" s="20"/>
      <c r="H303" s="16"/>
      <c r="I303" s="20"/>
      <c r="J303" s="16"/>
      <c r="K303" s="20"/>
      <c r="L303" s="16"/>
      <c r="M303" s="20"/>
      <c r="N303" s="16">
        <v>1</v>
      </c>
      <c r="O303" s="18"/>
      <c r="P303" s="16"/>
      <c r="Q303" s="20"/>
      <c r="R303" s="36"/>
      <c r="S303" s="18"/>
      <c r="T303" s="16">
        <v>1</v>
      </c>
      <c r="U303" s="20"/>
      <c r="V303" s="36"/>
      <c r="W303" s="18"/>
      <c r="X303" s="16"/>
      <c r="Y303" s="20"/>
      <c r="Z303" s="36"/>
      <c r="AA303" s="18"/>
      <c r="AB303" s="16"/>
      <c r="AC303" s="20"/>
      <c r="AD303" s="36"/>
      <c r="AE303" s="18"/>
      <c r="AF303" s="16"/>
      <c r="AG303" s="20"/>
      <c r="AH303" s="36"/>
      <c r="AI303" s="18"/>
      <c r="AJ303" s="16"/>
      <c r="AK303" s="20"/>
      <c r="AL303" s="36"/>
      <c r="AM303" s="19"/>
      <c r="AN303" s="36">
        <v>4</v>
      </c>
      <c r="AO303" s="36">
        <v>4</v>
      </c>
      <c r="AP303" s="37">
        <v>0</v>
      </c>
      <c r="AQ303" s="16">
        <v>0</v>
      </c>
      <c r="AR303" s="37">
        <v>0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0</v>
      </c>
      <c r="D304" s="178">
        <f t="shared" si="185"/>
        <v>0</v>
      </c>
      <c r="E304" s="2055">
        <f t="shared" si="185"/>
        <v>0</v>
      </c>
      <c r="F304" s="16"/>
      <c r="G304" s="20"/>
      <c r="H304" s="16"/>
      <c r="I304" s="20"/>
      <c r="J304" s="16"/>
      <c r="K304" s="20"/>
      <c r="L304" s="16"/>
      <c r="M304" s="20"/>
      <c r="N304" s="16"/>
      <c r="O304" s="18"/>
      <c r="P304" s="16"/>
      <c r="Q304" s="20"/>
      <c r="R304" s="36"/>
      <c r="S304" s="18"/>
      <c r="T304" s="16"/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/>
      <c r="AO304" s="36"/>
      <c r="AP304" s="37"/>
      <c r="AQ304" s="16"/>
      <c r="AR304" s="37"/>
      <c r="AS304" s="137"/>
      <c r="AT304" s="137"/>
      <c r="AU304" s="37"/>
      <c r="AV304" s="37"/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0</v>
      </c>
      <c r="D305" s="178">
        <f t="shared" si="185"/>
        <v>0</v>
      </c>
      <c r="E305" s="2055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/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/>
      <c r="AR305" s="37"/>
      <c r="AS305" s="137"/>
      <c r="AT305" s="137"/>
      <c r="AU305" s="37"/>
      <c r="AV305" s="37"/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2055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/>
      <c r="AR306" s="37"/>
      <c r="AS306" s="137"/>
      <c r="AT306" s="137"/>
      <c r="AU306" s="37"/>
      <c r="AV306" s="37"/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2055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/>
      <c r="AR307" s="37"/>
      <c r="AS307" s="137"/>
      <c r="AT307" s="137"/>
      <c r="AU307" s="37"/>
      <c r="AV307" s="37"/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2055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/>
      <c r="AR308" s="37"/>
      <c r="AS308" s="137"/>
      <c r="AT308" s="137"/>
      <c r="AU308" s="37"/>
      <c r="AV308" s="37"/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3653"/>
      <c r="B309" s="2057" t="s">
        <v>274</v>
      </c>
      <c r="C309" s="139">
        <f t="shared" si="183"/>
        <v>1</v>
      </c>
      <c r="D309" s="199">
        <f t="shared" si="185"/>
        <v>0</v>
      </c>
      <c r="E309" s="2056">
        <f t="shared" si="185"/>
        <v>1</v>
      </c>
      <c r="F309" s="22"/>
      <c r="G309" s="26"/>
      <c r="H309" s="22"/>
      <c r="I309" s="26"/>
      <c r="J309" s="22"/>
      <c r="K309" s="26"/>
      <c r="L309" s="22"/>
      <c r="M309" s="26"/>
      <c r="N309" s="22"/>
      <c r="O309" s="24"/>
      <c r="P309" s="22"/>
      <c r="Q309" s="26"/>
      <c r="R309" s="42"/>
      <c r="S309" s="24"/>
      <c r="T309" s="22"/>
      <c r="U309" s="26"/>
      <c r="V309" s="42"/>
      <c r="W309" s="24"/>
      <c r="X309" s="22"/>
      <c r="Y309" s="26"/>
      <c r="Z309" s="42"/>
      <c r="AA309" s="24"/>
      <c r="AB309" s="22"/>
      <c r="AC309" s="26">
        <v>1</v>
      </c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/>
      <c r="AO309" s="42"/>
      <c r="AP309" s="43"/>
      <c r="AQ309" s="22">
        <v>0</v>
      </c>
      <c r="AR309" s="43">
        <v>0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1996"/>
    </row>
    <row r="311" spans="1:86" ht="15" customHeight="1" x14ac:dyDescent="0.25">
      <c r="A311" s="3778" t="s">
        <v>75</v>
      </c>
      <c r="B311" s="2847"/>
      <c r="C311" s="3788" t="s">
        <v>259</v>
      </c>
      <c r="D311" s="2917"/>
      <c r="E311" s="2888"/>
      <c r="F311" s="3792" t="s">
        <v>117</v>
      </c>
      <c r="G311" s="3794"/>
      <c r="H311" s="3794"/>
      <c r="I311" s="3794"/>
      <c r="J311" s="3794"/>
      <c r="K311" s="3794"/>
      <c r="L311" s="3794"/>
      <c r="M311" s="3794"/>
      <c r="N311" s="3794"/>
      <c r="O311" s="3794"/>
      <c r="P311" s="3794"/>
      <c r="Q311" s="3794"/>
      <c r="R311" s="3794"/>
      <c r="S311" s="3794"/>
      <c r="T311" s="3794"/>
      <c r="U311" s="3794"/>
      <c r="V311" s="3794"/>
      <c r="W311" s="3794"/>
      <c r="X311" s="3794"/>
      <c r="Y311" s="3794"/>
      <c r="Z311" s="3794"/>
      <c r="AA311" s="3794"/>
      <c r="AB311" s="3794"/>
      <c r="AC311" s="3794"/>
      <c r="AD311" s="3794"/>
      <c r="AE311" s="3794"/>
      <c r="AF311" s="3794"/>
      <c r="AG311" s="3794"/>
      <c r="AH311" s="3794"/>
      <c r="AI311" s="3794"/>
      <c r="AJ311" s="3794"/>
      <c r="AK311" s="3794"/>
      <c r="AL311" s="3794"/>
      <c r="AM311" s="3794"/>
      <c r="AN311" s="3794"/>
      <c r="AO311" s="3794"/>
      <c r="AP311" s="3794"/>
      <c r="AQ311" s="3795"/>
      <c r="AR311" s="2869" t="s">
        <v>185</v>
      </c>
      <c r="AS311" s="2847"/>
      <c r="AT311" s="3769" t="s">
        <v>7</v>
      </c>
      <c r="AU311" s="3769" t="s">
        <v>8</v>
      </c>
      <c r="AV311" s="3769" t="s">
        <v>260</v>
      </c>
      <c r="AW311" s="3769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644"/>
      <c r="D312" s="3650"/>
      <c r="E312" s="3645"/>
      <c r="F312" s="3770" t="s">
        <v>277</v>
      </c>
      <c r="G312" s="3772"/>
      <c r="H312" s="3770" t="s">
        <v>278</v>
      </c>
      <c r="I312" s="3772"/>
      <c r="J312" s="3770" t="s">
        <v>279</v>
      </c>
      <c r="K312" s="3772"/>
      <c r="L312" s="3770" t="s">
        <v>280</v>
      </c>
      <c r="M312" s="3772"/>
      <c r="N312" s="3770" t="s">
        <v>179</v>
      </c>
      <c r="O312" s="3772"/>
      <c r="P312" s="3770" t="s">
        <v>180</v>
      </c>
      <c r="Q312" s="3772"/>
      <c r="R312" s="3770" t="s">
        <v>12</v>
      </c>
      <c r="S312" s="3772"/>
      <c r="T312" s="3770" t="s">
        <v>13</v>
      </c>
      <c r="U312" s="3772"/>
      <c r="V312" s="3770" t="s">
        <v>14</v>
      </c>
      <c r="W312" s="3771"/>
      <c r="X312" s="3770" t="s">
        <v>15</v>
      </c>
      <c r="Y312" s="3771"/>
      <c r="Z312" s="3770" t="s">
        <v>16</v>
      </c>
      <c r="AA312" s="3771"/>
      <c r="AB312" s="3770" t="s">
        <v>17</v>
      </c>
      <c r="AC312" s="3771"/>
      <c r="AD312" s="3770" t="s">
        <v>18</v>
      </c>
      <c r="AE312" s="3771"/>
      <c r="AF312" s="3770" t="s">
        <v>19</v>
      </c>
      <c r="AG312" s="3771"/>
      <c r="AH312" s="3770" t="s">
        <v>48</v>
      </c>
      <c r="AI312" s="3771"/>
      <c r="AJ312" s="3770" t="s">
        <v>49</v>
      </c>
      <c r="AK312" s="3771"/>
      <c r="AL312" s="3770" t="s">
        <v>50</v>
      </c>
      <c r="AM312" s="3771"/>
      <c r="AN312" s="3770" t="s">
        <v>126</v>
      </c>
      <c r="AO312" s="3771"/>
      <c r="AP312" s="3770" t="s">
        <v>281</v>
      </c>
      <c r="AQ312" s="3775"/>
      <c r="AR312" s="3651"/>
      <c r="AS312" s="3636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641"/>
      <c r="B313" s="3636"/>
      <c r="C313" s="2259" t="s">
        <v>96</v>
      </c>
      <c r="D313" s="2354" t="s">
        <v>65</v>
      </c>
      <c r="E313" s="2063" t="s">
        <v>97</v>
      </c>
      <c r="F313" s="2259" t="s">
        <v>264</v>
      </c>
      <c r="G313" s="2349" t="s">
        <v>97</v>
      </c>
      <c r="H313" s="2259" t="s">
        <v>264</v>
      </c>
      <c r="I313" s="2349" t="s">
        <v>97</v>
      </c>
      <c r="J313" s="2259" t="s">
        <v>264</v>
      </c>
      <c r="K313" s="2349" t="s">
        <v>97</v>
      </c>
      <c r="L313" s="2259" t="s">
        <v>264</v>
      </c>
      <c r="M313" s="2349" t="s">
        <v>97</v>
      </c>
      <c r="N313" s="2259" t="s">
        <v>264</v>
      </c>
      <c r="O313" s="2349" t="s">
        <v>97</v>
      </c>
      <c r="P313" s="2259" t="s">
        <v>264</v>
      </c>
      <c r="Q313" s="2349" t="s">
        <v>97</v>
      </c>
      <c r="R313" s="2259" t="s">
        <v>264</v>
      </c>
      <c r="S313" s="2349" t="s">
        <v>97</v>
      </c>
      <c r="T313" s="2259" t="s">
        <v>264</v>
      </c>
      <c r="U313" s="2349" t="s">
        <v>97</v>
      </c>
      <c r="V313" s="2259" t="s">
        <v>264</v>
      </c>
      <c r="W313" s="2349" t="s">
        <v>97</v>
      </c>
      <c r="X313" s="2259" t="s">
        <v>264</v>
      </c>
      <c r="Y313" s="2349" t="s">
        <v>97</v>
      </c>
      <c r="Z313" s="2259" t="s">
        <v>264</v>
      </c>
      <c r="AA313" s="2349" t="s">
        <v>97</v>
      </c>
      <c r="AB313" s="2259" t="s">
        <v>264</v>
      </c>
      <c r="AC313" s="2349" t="s">
        <v>97</v>
      </c>
      <c r="AD313" s="2259" t="s">
        <v>264</v>
      </c>
      <c r="AE313" s="2349" t="s">
        <v>97</v>
      </c>
      <c r="AF313" s="2259" t="s">
        <v>264</v>
      </c>
      <c r="AG313" s="2349" t="s">
        <v>97</v>
      </c>
      <c r="AH313" s="2259" t="s">
        <v>264</v>
      </c>
      <c r="AI313" s="2349" t="s">
        <v>97</v>
      </c>
      <c r="AJ313" s="2259" t="s">
        <v>264</v>
      </c>
      <c r="AK313" s="2349" t="s">
        <v>97</v>
      </c>
      <c r="AL313" s="2259" t="s">
        <v>264</v>
      </c>
      <c r="AM313" s="2349" t="s">
        <v>97</v>
      </c>
      <c r="AN313" s="2259" t="s">
        <v>264</v>
      </c>
      <c r="AO313" s="2349" t="s">
        <v>97</v>
      </c>
      <c r="AP313" s="2259" t="s">
        <v>264</v>
      </c>
      <c r="AQ313" s="2290" t="s">
        <v>97</v>
      </c>
      <c r="AR313" s="2273" t="s">
        <v>187</v>
      </c>
      <c r="AS313" s="2349" t="s">
        <v>188</v>
      </c>
      <c r="AT313" s="3637"/>
      <c r="AU313" s="3637"/>
      <c r="AV313" s="3637"/>
      <c r="AW313" s="3637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3776" t="s">
        <v>282</v>
      </c>
      <c r="B314" s="2305" t="s">
        <v>181</v>
      </c>
      <c r="C314" s="175">
        <f>SUM(E314)</f>
        <v>0</v>
      </c>
      <c r="D314" s="2221"/>
      <c r="E314" s="2254">
        <f>+Q314+S314+U314+W314+Y314+AA314+AC314+AE314+AG314+AI314</f>
        <v>0</v>
      </c>
      <c r="F314" s="2355"/>
      <c r="G314" s="2356"/>
      <c r="H314" s="2356"/>
      <c r="I314" s="2356"/>
      <c r="J314" s="2356"/>
      <c r="K314" s="2356"/>
      <c r="L314" s="2356"/>
      <c r="M314" s="2356"/>
      <c r="N314" s="2356"/>
      <c r="O314" s="2356"/>
      <c r="P314" s="2220"/>
      <c r="Q314" s="2226"/>
      <c r="R314" s="2311"/>
      <c r="S314" s="2226"/>
      <c r="T314" s="2311"/>
      <c r="U314" s="2226"/>
      <c r="V314" s="2311"/>
      <c r="W314" s="2226"/>
      <c r="X314" s="2311"/>
      <c r="Y314" s="2226"/>
      <c r="Z314" s="2311"/>
      <c r="AA314" s="2226"/>
      <c r="AB314" s="2311"/>
      <c r="AC314" s="2226"/>
      <c r="AD314" s="2311"/>
      <c r="AE314" s="2226"/>
      <c r="AF314" s="2311"/>
      <c r="AG314" s="2226"/>
      <c r="AH314" s="2311"/>
      <c r="AI314" s="2226"/>
      <c r="AJ314" s="2311"/>
      <c r="AK314" s="2220"/>
      <c r="AL314" s="2311"/>
      <c r="AM314" s="2220"/>
      <c r="AN314" s="2311"/>
      <c r="AO314" s="2220"/>
      <c r="AP314" s="2311"/>
      <c r="AQ314" s="2357"/>
      <c r="AR314" s="2226"/>
      <c r="AS314" s="2356"/>
      <c r="AT314" s="2236"/>
      <c r="AU314" s="2223"/>
      <c r="AV314" s="2236"/>
      <c r="AW314" s="2223"/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3638"/>
      <c r="B315" s="2008" t="s">
        <v>275</v>
      </c>
      <c r="C315" s="183">
        <f t="shared" ref="C315:C324" si="188">SUM(D315+E315)</f>
        <v>0</v>
      </c>
      <c r="D315" s="184">
        <f t="shared" ref="D315:E318" si="189">SUM(F315+H315+J315+L315+N315+P315+R315+T315+V315+X315+Z315+AB315+AD315+AF315+AH315+AJ315+AL315+AN315+AP315)</f>
        <v>0</v>
      </c>
      <c r="E315" s="203">
        <f t="shared" si="189"/>
        <v>0</v>
      </c>
      <c r="F315" s="329"/>
      <c r="G315" s="393"/>
      <c r="H315" s="329"/>
      <c r="I315" s="393"/>
      <c r="J315" s="329"/>
      <c r="K315" s="75"/>
      <c r="L315" s="329"/>
      <c r="M315" s="292"/>
      <c r="N315" s="329"/>
      <c r="O315" s="75"/>
      <c r="P315" s="329"/>
      <c r="Q315" s="393"/>
      <c r="R315" s="329"/>
      <c r="S315" s="393"/>
      <c r="T315" s="329"/>
      <c r="U315" s="393"/>
      <c r="V315" s="329"/>
      <c r="W315" s="393"/>
      <c r="X315" s="329"/>
      <c r="Y315" s="393"/>
      <c r="Z315" s="329"/>
      <c r="AA315" s="393"/>
      <c r="AB315" s="329"/>
      <c r="AC315" s="393"/>
      <c r="AD315" s="329"/>
      <c r="AE315" s="393"/>
      <c r="AF315" s="329"/>
      <c r="AG315" s="393"/>
      <c r="AH315" s="329"/>
      <c r="AI315" s="393"/>
      <c r="AJ315" s="329"/>
      <c r="AK315" s="393"/>
      <c r="AL315" s="329"/>
      <c r="AM315" s="393"/>
      <c r="AN315" s="329"/>
      <c r="AO315" s="393"/>
      <c r="AP315" s="329"/>
      <c r="AQ315" s="394"/>
      <c r="AR315" s="393"/>
      <c r="AS315" s="75"/>
      <c r="AT315" s="309"/>
      <c r="AU315" s="75"/>
      <c r="AV315" s="309"/>
      <c r="AW315" s="75"/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3797" t="s">
        <v>283</v>
      </c>
      <c r="B316" s="3798"/>
      <c r="C316" s="2267">
        <f t="shared" si="188"/>
        <v>2</v>
      </c>
      <c r="D316" s="2268">
        <f t="shared" si="189"/>
        <v>1</v>
      </c>
      <c r="E316" s="2269">
        <f t="shared" si="189"/>
        <v>1</v>
      </c>
      <c r="F316" s="2297"/>
      <c r="G316" s="2358"/>
      <c r="H316" s="2297"/>
      <c r="I316" s="2358"/>
      <c r="J316" s="2297"/>
      <c r="K316" s="2299"/>
      <c r="L316" s="2297"/>
      <c r="M316" s="2300"/>
      <c r="N316" s="2297"/>
      <c r="O316" s="2299"/>
      <c r="P316" s="2297"/>
      <c r="Q316" s="2358"/>
      <c r="R316" s="2297"/>
      <c r="S316" s="2358"/>
      <c r="T316" s="2297"/>
      <c r="U316" s="2358"/>
      <c r="V316" s="2297"/>
      <c r="W316" s="2358"/>
      <c r="X316" s="2297">
        <v>1</v>
      </c>
      <c r="Y316" s="2358"/>
      <c r="Z316" s="2297"/>
      <c r="AA316" s="2358"/>
      <c r="AB316" s="2297"/>
      <c r="AC316" s="2358"/>
      <c r="AD316" s="2297"/>
      <c r="AE316" s="2358">
        <v>1</v>
      </c>
      <c r="AF316" s="2297"/>
      <c r="AG316" s="2358"/>
      <c r="AH316" s="2297"/>
      <c r="AI316" s="2358"/>
      <c r="AJ316" s="2297"/>
      <c r="AK316" s="2358"/>
      <c r="AL316" s="2297"/>
      <c r="AM316" s="2358"/>
      <c r="AN316" s="2297"/>
      <c r="AO316" s="2358"/>
      <c r="AP316" s="2297"/>
      <c r="AQ316" s="2359"/>
      <c r="AR316" s="2358">
        <v>0</v>
      </c>
      <c r="AS316" s="2299">
        <v>0</v>
      </c>
      <c r="AT316" s="2310">
        <v>0</v>
      </c>
      <c r="AU316" s="2299">
        <v>0</v>
      </c>
      <c r="AV316" s="2310">
        <v>0</v>
      </c>
      <c r="AW316" s="2299">
        <v>0</v>
      </c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3799" t="s">
        <v>284</v>
      </c>
      <c r="B317" s="3799"/>
      <c r="C317" s="2267">
        <f t="shared" si="188"/>
        <v>0</v>
      </c>
      <c r="D317" s="2268">
        <f t="shared" si="189"/>
        <v>0</v>
      </c>
      <c r="E317" s="2269">
        <f t="shared" si="189"/>
        <v>0</v>
      </c>
      <c r="F317" s="2297"/>
      <c r="G317" s="2358"/>
      <c r="H317" s="2297"/>
      <c r="I317" s="2358"/>
      <c r="J317" s="2297"/>
      <c r="K317" s="2299"/>
      <c r="L317" s="2297"/>
      <c r="M317" s="2300"/>
      <c r="N317" s="2297"/>
      <c r="O317" s="2299"/>
      <c r="P317" s="2297"/>
      <c r="Q317" s="2358"/>
      <c r="R317" s="2297"/>
      <c r="S317" s="2358"/>
      <c r="T317" s="2297"/>
      <c r="U317" s="2358"/>
      <c r="V317" s="2297"/>
      <c r="W317" s="2358"/>
      <c r="X317" s="2297"/>
      <c r="Y317" s="2358"/>
      <c r="Z317" s="2297"/>
      <c r="AA317" s="2358"/>
      <c r="AB317" s="2297"/>
      <c r="AC317" s="2358"/>
      <c r="AD317" s="2297"/>
      <c r="AE317" s="2358"/>
      <c r="AF317" s="2297"/>
      <c r="AG317" s="2358"/>
      <c r="AH317" s="2297"/>
      <c r="AI317" s="2358"/>
      <c r="AJ317" s="2297"/>
      <c r="AK317" s="2358"/>
      <c r="AL317" s="2297"/>
      <c r="AM317" s="2358"/>
      <c r="AN317" s="2297"/>
      <c r="AO317" s="2358"/>
      <c r="AP317" s="2297"/>
      <c r="AQ317" s="2359"/>
      <c r="AR317" s="2358"/>
      <c r="AS317" s="2299"/>
      <c r="AT317" s="2310"/>
      <c r="AU317" s="2299"/>
      <c r="AV317" s="2310"/>
      <c r="AW317" s="2299"/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0</v>
      </c>
      <c r="D318" s="176">
        <f t="shared" si="189"/>
        <v>0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/>
      <c r="AG318" s="34"/>
      <c r="AH318" s="32"/>
      <c r="AI318" s="34"/>
      <c r="AJ318" s="32"/>
      <c r="AK318" s="34"/>
      <c r="AL318" s="32"/>
      <c r="AM318" s="34"/>
      <c r="AN318" s="32"/>
      <c r="AO318" s="34"/>
      <c r="AP318" s="32"/>
      <c r="AQ318" s="226"/>
      <c r="AR318" s="34"/>
      <c r="AS318" s="35"/>
      <c r="AT318" s="337"/>
      <c r="AU318" s="35"/>
      <c r="AV318" s="337"/>
      <c r="AW318" s="35"/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2058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2060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2054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2054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1</v>
      </c>
      <c r="D323" s="176">
        <f t="shared" si="203"/>
        <v>1</v>
      </c>
      <c r="E323" s="233">
        <f t="shared" si="203"/>
        <v>0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/>
      <c r="Y323" s="36"/>
      <c r="Z323" s="16">
        <v>1</v>
      </c>
      <c r="AA323" s="36"/>
      <c r="AB323" s="16"/>
      <c r="AC323" s="36"/>
      <c r="AD323" s="16"/>
      <c r="AE323" s="36"/>
      <c r="AF323" s="16"/>
      <c r="AG323" s="36"/>
      <c r="AH323" s="16"/>
      <c r="AI323" s="36"/>
      <c r="AJ323" s="16"/>
      <c r="AK323" s="36"/>
      <c r="AL323" s="16"/>
      <c r="AM323" s="36"/>
      <c r="AN323" s="16"/>
      <c r="AO323" s="36"/>
      <c r="AP323" s="16"/>
      <c r="AQ323" s="135"/>
      <c r="AR323" s="36">
        <v>0</v>
      </c>
      <c r="AS323" s="37">
        <v>0</v>
      </c>
      <c r="AT323" s="137">
        <v>0</v>
      </c>
      <c r="AU323" s="37">
        <v>0</v>
      </c>
      <c r="AV323" s="137">
        <v>0</v>
      </c>
      <c r="AW323" s="37">
        <v>0</v>
      </c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3638"/>
      <c r="B324" s="2013" t="s">
        <v>291</v>
      </c>
      <c r="C324" s="139">
        <f t="shared" si="188"/>
        <v>1</v>
      </c>
      <c r="D324" s="199">
        <f t="shared" si="203"/>
        <v>1</v>
      </c>
      <c r="E324" s="2058">
        <f t="shared" si="203"/>
        <v>0</v>
      </c>
      <c r="F324" s="1915"/>
      <c r="G324" s="2014"/>
      <c r="H324" s="1915"/>
      <c r="I324" s="2014"/>
      <c r="J324" s="1915"/>
      <c r="K324" s="2015"/>
      <c r="L324" s="1915"/>
      <c r="M324" s="2308"/>
      <c r="N324" s="1915"/>
      <c r="O324" s="2015"/>
      <c r="P324" s="1915"/>
      <c r="Q324" s="2014"/>
      <c r="R324" s="1915"/>
      <c r="S324" s="2014"/>
      <c r="T324" s="1915"/>
      <c r="U324" s="2014"/>
      <c r="V324" s="1915"/>
      <c r="W324" s="2014"/>
      <c r="X324" s="1915"/>
      <c r="Y324" s="2014"/>
      <c r="Z324" s="1915"/>
      <c r="AA324" s="2014"/>
      <c r="AB324" s="1915"/>
      <c r="AC324" s="2014"/>
      <c r="AD324" s="1915"/>
      <c r="AE324" s="2014"/>
      <c r="AF324" s="1915"/>
      <c r="AG324" s="2014"/>
      <c r="AH324" s="1915">
        <v>1</v>
      </c>
      <c r="AI324" s="2014"/>
      <c r="AJ324" s="1915"/>
      <c r="AK324" s="2014"/>
      <c r="AL324" s="1915"/>
      <c r="AM324" s="2014"/>
      <c r="AN324" s="1915"/>
      <c r="AO324" s="2014"/>
      <c r="AP324" s="1915"/>
      <c r="AQ324" s="2016"/>
      <c r="AR324" s="2014">
        <v>0</v>
      </c>
      <c r="AS324" s="2015">
        <v>0</v>
      </c>
      <c r="AT324" s="1916">
        <v>0</v>
      </c>
      <c r="AU324" s="2015">
        <v>0</v>
      </c>
      <c r="AV324" s="1916">
        <v>0</v>
      </c>
      <c r="AW324" s="2015"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3778" t="s">
        <v>75</v>
      </c>
      <c r="B326" s="2847"/>
      <c r="C326" s="3782" t="s">
        <v>259</v>
      </c>
      <c r="D326" s="3782"/>
      <c r="E326" s="3782"/>
      <c r="F326" s="3792" t="s">
        <v>117</v>
      </c>
      <c r="G326" s="3794"/>
      <c r="H326" s="3794"/>
      <c r="I326" s="3794"/>
      <c r="J326" s="3794"/>
      <c r="K326" s="3794"/>
      <c r="L326" s="3794"/>
      <c r="M326" s="3794"/>
      <c r="N326" s="3794"/>
      <c r="O326" s="3794"/>
      <c r="P326" s="3794"/>
      <c r="Q326" s="3794"/>
      <c r="R326" s="3794"/>
      <c r="S326" s="3794"/>
      <c r="T326" s="3794"/>
      <c r="U326" s="3794"/>
      <c r="V326" s="3794"/>
      <c r="W326" s="3794"/>
      <c r="X326" s="3794"/>
      <c r="Y326" s="3794"/>
      <c r="Z326" s="3794"/>
      <c r="AA326" s="3794"/>
      <c r="AB326" s="3794"/>
      <c r="AC326" s="3794"/>
      <c r="AD326" s="3794"/>
      <c r="AE326" s="3794"/>
      <c r="AF326" s="3794"/>
      <c r="AG326" s="3795"/>
      <c r="AH326" s="2869" t="s">
        <v>185</v>
      </c>
      <c r="AI326" s="2847"/>
      <c r="AJ326" s="3783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3782"/>
      <c r="D327" s="3782"/>
      <c r="E327" s="3782"/>
      <c r="F327" s="3782" t="s">
        <v>12</v>
      </c>
      <c r="G327" s="3782"/>
      <c r="H327" s="3792" t="s">
        <v>13</v>
      </c>
      <c r="I327" s="3793"/>
      <c r="J327" s="3767" t="s">
        <v>14</v>
      </c>
      <c r="K327" s="3767"/>
      <c r="L327" s="3767" t="s">
        <v>15</v>
      </c>
      <c r="M327" s="3767"/>
      <c r="N327" s="3767" t="s">
        <v>16</v>
      </c>
      <c r="O327" s="3767"/>
      <c r="P327" s="3767" t="s">
        <v>17</v>
      </c>
      <c r="Q327" s="3767"/>
      <c r="R327" s="3767" t="s">
        <v>18</v>
      </c>
      <c r="S327" s="3767"/>
      <c r="T327" s="3767" t="s">
        <v>19</v>
      </c>
      <c r="U327" s="3767"/>
      <c r="V327" s="3767" t="s">
        <v>48</v>
      </c>
      <c r="W327" s="3767"/>
      <c r="X327" s="3767" t="s">
        <v>49</v>
      </c>
      <c r="Y327" s="3767"/>
      <c r="Z327" s="3767" t="s">
        <v>50</v>
      </c>
      <c r="AA327" s="3767"/>
      <c r="AB327" s="3767" t="s">
        <v>126</v>
      </c>
      <c r="AC327" s="3767"/>
      <c r="AD327" s="3767" t="s">
        <v>127</v>
      </c>
      <c r="AE327" s="3767"/>
      <c r="AF327" s="3767" t="s">
        <v>128</v>
      </c>
      <c r="AG327" s="3796"/>
      <c r="AH327" s="3651"/>
      <c r="AI327" s="3636"/>
      <c r="AJ327" s="2903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641"/>
      <c r="B328" s="3636"/>
      <c r="C328" s="2259" t="s">
        <v>96</v>
      </c>
      <c r="D328" s="2260" t="s">
        <v>65</v>
      </c>
      <c r="E328" s="2348" t="s">
        <v>97</v>
      </c>
      <c r="F328" s="2259" t="s">
        <v>264</v>
      </c>
      <c r="G328" s="2349" t="s">
        <v>97</v>
      </c>
      <c r="H328" s="2259" t="s">
        <v>264</v>
      </c>
      <c r="I328" s="2349" t="s">
        <v>97</v>
      </c>
      <c r="J328" s="2259" t="s">
        <v>264</v>
      </c>
      <c r="K328" s="2349" t="s">
        <v>97</v>
      </c>
      <c r="L328" s="2259" t="s">
        <v>264</v>
      </c>
      <c r="M328" s="2349" t="s">
        <v>97</v>
      </c>
      <c r="N328" s="2259" t="s">
        <v>264</v>
      </c>
      <c r="O328" s="2349" t="s">
        <v>97</v>
      </c>
      <c r="P328" s="2259" t="s">
        <v>264</v>
      </c>
      <c r="Q328" s="2349" t="s">
        <v>97</v>
      </c>
      <c r="R328" s="2259" t="s">
        <v>264</v>
      </c>
      <c r="S328" s="2349" t="s">
        <v>97</v>
      </c>
      <c r="T328" s="2259" t="s">
        <v>264</v>
      </c>
      <c r="U328" s="2349" t="s">
        <v>97</v>
      </c>
      <c r="V328" s="2259" t="s">
        <v>264</v>
      </c>
      <c r="W328" s="2349" t="s">
        <v>97</v>
      </c>
      <c r="X328" s="2259" t="s">
        <v>264</v>
      </c>
      <c r="Y328" s="2349" t="s">
        <v>97</v>
      </c>
      <c r="Z328" s="2259" t="s">
        <v>264</v>
      </c>
      <c r="AA328" s="2349" t="s">
        <v>97</v>
      </c>
      <c r="AB328" s="2259" t="s">
        <v>264</v>
      </c>
      <c r="AC328" s="2349" t="s">
        <v>97</v>
      </c>
      <c r="AD328" s="2259" t="s">
        <v>264</v>
      </c>
      <c r="AE328" s="2349" t="s">
        <v>97</v>
      </c>
      <c r="AF328" s="2259" t="s">
        <v>264</v>
      </c>
      <c r="AG328" s="2290" t="s">
        <v>97</v>
      </c>
      <c r="AH328" s="2326" t="s">
        <v>187</v>
      </c>
      <c r="AI328" s="2080" t="s">
        <v>188</v>
      </c>
      <c r="AJ328" s="3643"/>
      <c r="AK328" s="3636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3791" t="s">
        <v>282</v>
      </c>
      <c r="B329" s="3791"/>
      <c r="C329" s="2267">
        <f>SUM(D329+E329)</f>
        <v>0</v>
      </c>
      <c r="D329" s="2268">
        <f t="shared" ref="D329:E331" si="204">SUM(F329+H329+J329+L329+N329+P329+R329+T329+V329+X329+Z329+AB329+AD329+AF329)</f>
        <v>0</v>
      </c>
      <c r="E329" s="2309">
        <f t="shared" si="204"/>
        <v>0</v>
      </c>
      <c r="F329" s="2297"/>
      <c r="G329" s="2358"/>
      <c r="H329" s="2297"/>
      <c r="I329" s="2358"/>
      <c r="J329" s="2297"/>
      <c r="K329" s="2358"/>
      <c r="L329" s="2297"/>
      <c r="M329" s="2358"/>
      <c r="N329" s="2297"/>
      <c r="O329" s="2358"/>
      <c r="P329" s="2297"/>
      <c r="Q329" s="2358"/>
      <c r="R329" s="2297"/>
      <c r="S329" s="2358"/>
      <c r="T329" s="2297"/>
      <c r="U329" s="2358"/>
      <c r="V329" s="2297"/>
      <c r="W329" s="2358"/>
      <c r="X329" s="2297"/>
      <c r="Y329" s="2358"/>
      <c r="Z329" s="2297"/>
      <c r="AA329" s="2358"/>
      <c r="AB329" s="2297"/>
      <c r="AC329" s="2358"/>
      <c r="AD329" s="2297"/>
      <c r="AE329" s="2358"/>
      <c r="AF329" s="2297"/>
      <c r="AG329" s="2359"/>
      <c r="AH329" s="2358"/>
      <c r="AI329" s="2299"/>
      <c r="AJ329" s="2297"/>
      <c r="AK329" s="2299"/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3791" t="s">
        <v>284</v>
      </c>
      <c r="B330" s="3791"/>
      <c r="C330" s="2267">
        <f>SUM(D330+E330)</f>
        <v>0</v>
      </c>
      <c r="D330" s="2268">
        <f t="shared" si="204"/>
        <v>0</v>
      </c>
      <c r="E330" s="2309">
        <f t="shared" si="204"/>
        <v>0</v>
      </c>
      <c r="F330" s="2297"/>
      <c r="G330" s="2358"/>
      <c r="H330" s="2297"/>
      <c r="I330" s="2358"/>
      <c r="J330" s="2297"/>
      <c r="K330" s="2358"/>
      <c r="L330" s="2297"/>
      <c r="M330" s="2358"/>
      <c r="N330" s="2297"/>
      <c r="O330" s="2358"/>
      <c r="P330" s="2297"/>
      <c r="Q330" s="2358"/>
      <c r="R330" s="2297"/>
      <c r="S330" s="2358"/>
      <c r="T330" s="2297"/>
      <c r="U330" s="2358"/>
      <c r="V330" s="2297"/>
      <c r="W330" s="2358"/>
      <c r="X330" s="2297"/>
      <c r="Y330" s="2358"/>
      <c r="Z330" s="2297"/>
      <c r="AA330" s="2358"/>
      <c r="AB330" s="2297"/>
      <c r="AC330" s="2358"/>
      <c r="AD330" s="2297"/>
      <c r="AE330" s="2358"/>
      <c r="AF330" s="2297"/>
      <c r="AG330" s="2359"/>
      <c r="AH330" s="2358"/>
      <c r="AI330" s="2299"/>
      <c r="AJ330" s="2297"/>
      <c r="AK330" s="2299"/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3791" t="s">
        <v>293</v>
      </c>
      <c r="B331" s="3791"/>
      <c r="C331" s="2267">
        <f>SUM(D331+E331)</f>
        <v>2</v>
      </c>
      <c r="D331" s="2268">
        <f t="shared" si="204"/>
        <v>1</v>
      </c>
      <c r="E331" s="2309">
        <f t="shared" si="204"/>
        <v>1</v>
      </c>
      <c r="F331" s="2297"/>
      <c r="G331" s="2358"/>
      <c r="H331" s="2297"/>
      <c r="I331" s="2358"/>
      <c r="J331" s="2297"/>
      <c r="K331" s="2358"/>
      <c r="L331" s="2297"/>
      <c r="M331" s="2358"/>
      <c r="N331" s="2297"/>
      <c r="O331" s="2358"/>
      <c r="P331" s="2297">
        <v>1</v>
      </c>
      <c r="Q331" s="2358">
        <v>1</v>
      </c>
      <c r="R331" s="2297"/>
      <c r="S331" s="2358"/>
      <c r="T331" s="2297"/>
      <c r="U331" s="2358"/>
      <c r="V331" s="2297"/>
      <c r="W331" s="2358"/>
      <c r="X331" s="2297"/>
      <c r="Y331" s="2358"/>
      <c r="Z331" s="2297"/>
      <c r="AA331" s="2358"/>
      <c r="AB331" s="2297"/>
      <c r="AC331" s="2358"/>
      <c r="AD331" s="2297"/>
      <c r="AE331" s="2358"/>
      <c r="AF331" s="2297"/>
      <c r="AG331" s="2359"/>
      <c r="AH331" s="2358">
        <v>0</v>
      </c>
      <c r="AI331" s="2299">
        <v>1</v>
      </c>
      <c r="AJ331" s="2297">
        <v>0</v>
      </c>
      <c r="AK331" s="2299">
        <v>0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2360" t="s">
        <v>294</v>
      </c>
      <c r="B332" s="2361"/>
      <c r="C332" s="2361"/>
      <c r="D332" s="2361"/>
      <c r="E332" s="2361"/>
      <c r="F332" s="2361"/>
      <c r="G332" s="2361"/>
      <c r="H332" s="2361"/>
      <c r="I332" s="2361"/>
      <c r="J332" s="2361"/>
      <c r="K332" s="2361"/>
      <c r="L332" s="2361"/>
      <c r="M332" s="2361"/>
      <c r="N332" s="2361"/>
      <c r="O332" s="46"/>
      <c r="P332" s="46"/>
      <c r="Q332" s="46"/>
      <c r="R332" s="46"/>
    </row>
    <row r="333" spans="1:85" ht="15" customHeight="1" x14ac:dyDescent="0.25">
      <c r="A333" s="3769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3789" t="s">
        <v>297</v>
      </c>
      <c r="P333" s="3790" t="s">
        <v>298</v>
      </c>
      <c r="Q333" s="3790" t="s">
        <v>299</v>
      </c>
      <c r="R333" s="3787" t="s">
        <v>7</v>
      </c>
      <c r="S333" s="3769" t="s">
        <v>8</v>
      </c>
      <c r="T333" s="3788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3641"/>
      <c r="C334" s="3651"/>
      <c r="D334" s="3636"/>
      <c r="E334" s="3770" t="s">
        <v>178</v>
      </c>
      <c r="F334" s="3771"/>
      <c r="G334" s="3770" t="s">
        <v>179</v>
      </c>
      <c r="H334" s="3771"/>
      <c r="I334" s="3770" t="s">
        <v>180</v>
      </c>
      <c r="J334" s="3771"/>
      <c r="K334" s="3770" t="s">
        <v>12</v>
      </c>
      <c r="L334" s="3771"/>
      <c r="M334" s="3770" t="s">
        <v>13</v>
      </c>
      <c r="N334" s="3772"/>
      <c r="O334" s="2897"/>
      <c r="P334" s="3217"/>
      <c r="Q334" s="3217"/>
      <c r="R334" s="2885"/>
      <c r="S334" s="3075"/>
      <c r="T334" s="3644"/>
      <c r="U334" s="3645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3637"/>
      <c r="B335" s="2078" t="s">
        <v>96</v>
      </c>
      <c r="C335" s="2020" t="s">
        <v>65</v>
      </c>
      <c r="D335" s="2080" t="s">
        <v>97</v>
      </c>
      <c r="E335" s="2259" t="s">
        <v>65</v>
      </c>
      <c r="F335" s="2261" t="s">
        <v>97</v>
      </c>
      <c r="G335" s="2259" t="s">
        <v>65</v>
      </c>
      <c r="H335" s="2261" t="s">
        <v>97</v>
      </c>
      <c r="I335" s="2259" t="s">
        <v>65</v>
      </c>
      <c r="J335" s="2261" t="s">
        <v>97</v>
      </c>
      <c r="K335" s="2259" t="s">
        <v>65</v>
      </c>
      <c r="L335" s="2261" t="s">
        <v>97</v>
      </c>
      <c r="M335" s="2259" t="s">
        <v>65</v>
      </c>
      <c r="N335" s="2272" t="s">
        <v>97</v>
      </c>
      <c r="O335" s="2898"/>
      <c r="P335" s="3646"/>
      <c r="Q335" s="3646"/>
      <c r="R335" s="2886"/>
      <c r="S335" s="3637"/>
      <c r="T335" s="2362" t="s">
        <v>187</v>
      </c>
      <c r="U335" s="2362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2321" t="s">
        <v>77</v>
      </c>
      <c r="B336" s="2321">
        <f>SUM(C336+D336)</f>
        <v>0</v>
      </c>
      <c r="C336" s="2363">
        <f>SUM(E336+G336+I336+K336+M336)</f>
        <v>0</v>
      </c>
      <c r="D336" s="2346">
        <f>SUM(F336+H336+J336+L336+N336)</f>
        <v>0</v>
      </c>
      <c r="E336" s="2212"/>
      <c r="F336" s="2223"/>
      <c r="G336" s="2212"/>
      <c r="H336" s="2223"/>
      <c r="I336" s="2212"/>
      <c r="J336" s="2364"/>
      <c r="K336" s="2212"/>
      <c r="L336" s="2364"/>
      <c r="M336" s="2235"/>
      <c r="N336" s="2365"/>
      <c r="O336" s="454"/>
      <c r="P336" s="2366"/>
      <c r="Q336" s="2366"/>
      <c r="R336" s="2367"/>
      <c r="S336" s="2368"/>
      <c r="T336" s="2368"/>
      <c r="U336" s="2368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2013" t="s">
        <v>89</v>
      </c>
      <c r="B337" s="2013">
        <f>SUM(C337+D337)</f>
        <v>0</v>
      </c>
      <c r="C337" s="2031">
        <f>SUM(E337+G337+I337+K337+M337)</f>
        <v>0</v>
      </c>
      <c r="D337" s="2032">
        <f>SUM(F337+H337+J337+L337+N337)</f>
        <v>0</v>
      </c>
      <c r="E337" s="1915"/>
      <c r="F337" s="2015"/>
      <c r="G337" s="1915"/>
      <c r="H337" s="323"/>
      <c r="I337" s="1915"/>
      <c r="J337" s="2015"/>
      <c r="K337" s="1915"/>
      <c r="L337" s="2015"/>
      <c r="M337" s="2308"/>
      <c r="N337" s="458"/>
      <c r="O337" s="459"/>
      <c r="P337" s="2015"/>
      <c r="Q337" s="2015"/>
      <c r="R337" s="459"/>
      <c r="S337" s="2015"/>
      <c r="T337" s="2015"/>
      <c r="U337" s="2015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ht="15" customHeight="1" x14ac:dyDescent="0.25">
      <c r="A339" s="3769" t="s">
        <v>295</v>
      </c>
      <c r="B339" s="3769" t="s">
        <v>301</v>
      </c>
      <c r="C339" s="3767" t="s">
        <v>296</v>
      </c>
      <c r="D339" s="3767"/>
      <c r="E339" s="3767"/>
      <c r="F339" s="3770" t="s">
        <v>117</v>
      </c>
      <c r="G339" s="3772"/>
      <c r="H339" s="3772"/>
      <c r="I339" s="3772"/>
      <c r="J339" s="3772"/>
      <c r="K339" s="3772"/>
      <c r="L339" s="3772"/>
      <c r="M339" s="3772"/>
      <c r="N339" s="3772"/>
      <c r="O339" s="3772"/>
      <c r="P339" s="3772"/>
      <c r="Q339" s="3772"/>
      <c r="R339" s="3772"/>
      <c r="S339" s="3772"/>
      <c r="T339" s="3772"/>
      <c r="U339" s="3772"/>
      <c r="V339" s="3772"/>
      <c r="W339" s="3772"/>
      <c r="X339" s="3772"/>
      <c r="Y339" s="3772"/>
      <c r="Z339" s="3772"/>
      <c r="AA339" s="3772"/>
      <c r="AB339" s="3772"/>
      <c r="AC339" s="3772"/>
      <c r="AD339" s="3772"/>
      <c r="AE339" s="3772"/>
      <c r="AF339" s="3772"/>
      <c r="AG339" s="3775"/>
      <c r="AH339" s="3786" t="s">
        <v>7</v>
      </c>
      <c r="AI339" s="2847" t="s">
        <v>8</v>
      </c>
      <c r="AJ339" s="3770" t="s">
        <v>302</v>
      </c>
      <c r="AK339" s="3772"/>
      <c r="AL339" s="3771"/>
      <c r="AM339" s="3769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ht="15" customHeight="1" x14ac:dyDescent="0.25">
      <c r="A340" s="3075"/>
      <c r="B340" s="3075"/>
      <c r="C340" s="3767"/>
      <c r="D340" s="3767"/>
      <c r="E340" s="3767"/>
      <c r="F340" s="3770" t="s">
        <v>12</v>
      </c>
      <c r="G340" s="3771"/>
      <c r="H340" s="3770" t="s">
        <v>13</v>
      </c>
      <c r="I340" s="3771"/>
      <c r="J340" s="3770" t="s">
        <v>14</v>
      </c>
      <c r="K340" s="3771"/>
      <c r="L340" s="3770" t="s">
        <v>15</v>
      </c>
      <c r="M340" s="3771"/>
      <c r="N340" s="3770" t="s">
        <v>16</v>
      </c>
      <c r="O340" s="3771"/>
      <c r="P340" s="3770" t="s">
        <v>17</v>
      </c>
      <c r="Q340" s="3771"/>
      <c r="R340" s="3770" t="s">
        <v>18</v>
      </c>
      <c r="S340" s="3771"/>
      <c r="T340" s="3770" t="s">
        <v>19</v>
      </c>
      <c r="U340" s="3771"/>
      <c r="V340" s="3770" t="s">
        <v>48</v>
      </c>
      <c r="W340" s="3771"/>
      <c r="X340" s="3770" t="s">
        <v>49</v>
      </c>
      <c r="Y340" s="3771"/>
      <c r="Z340" s="3770" t="s">
        <v>50</v>
      </c>
      <c r="AA340" s="3771"/>
      <c r="AB340" s="3770" t="s">
        <v>126</v>
      </c>
      <c r="AC340" s="3771"/>
      <c r="AD340" s="3770" t="s">
        <v>127</v>
      </c>
      <c r="AE340" s="3771"/>
      <c r="AF340" s="3770" t="s">
        <v>128</v>
      </c>
      <c r="AG340" s="3775"/>
      <c r="AH340" s="2883"/>
      <c r="AI340" s="2848"/>
      <c r="AJ340" s="3783" t="s">
        <v>304</v>
      </c>
      <c r="AK340" s="3784" t="s">
        <v>305</v>
      </c>
      <c r="AL340" s="3785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3637"/>
      <c r="B341" s="3637"/>
      <c r="C341" s="2362" t="s">
        <v>96</v>
      </c>
      <c r="D341" s="2293" t="s">
        <v>65</v>
      </c>
      <c r="E341" s="2261" t="s">
        <v>97</v>
      </c>
      <c r="F341" s="2259" t="s">
        <v>65</v>
      </c>
      <c r="G341" s="2261" t="s">
        <v>97</v>
      </c>
      <c r="H341" s="2259" t="s">
        <v>65</v>
      </c>
      <c r="I341" s="2261" t="s">
        <v>97</v>
      </c>
      <c r="J341" s="2259" t="s">
        <v>264</v>
      </c>
      <c r="K341" s="2261" t="s">
        <v>97</v>
      </c>
      <c r="L341" s="2259" t="s">
        <v>264</v>
      </c>
      <c r="M341" s="2261" t="s">
        <v>97</v>
      </c>
      <c r="N341" s="2259" t="s">
        <v>264</v>
      </c>
      <c r="O341" s="2261" t="s">
        <v>97</v>
      </c>
      <c r="P341" s="2259" t="s">
        <v>264</v>
      </c>
      <c r="Q341" s="2261" t="s">
        <v>97</v>
      </c>
      <c r="R341" s="2259" t="s">
        <v>264</v>
      </c>
      <c r="S341" s="2261" t="s">
        <v>97</v>
      </c>
      <c r="T341" s="2259" t="s">
        <v>264</v>
      </c>
      <c r="U341" s="2261" t="s">
        <v>97</v>
      </c>
      <c r="V341" s="2259" t="s">
        <v>264</v>
      </c>
      <c r="W341" s="2261" t="s">
        <v>97</v>
      </c>
      <c r="X341" s="2259" t="s">
        <v>264</v>
      </c>
      <c r="Y341" s="2261" t="s">
        <v>97</v>
      </c>
      <c r="Z341" s="2259" t="s">
        <v>264</v>
      </c>
      <c r="AA341" s="2261" t="s">
        <v>97</v>
      </c>
      <c r="AB341" s="2259" t="s">
        <v>264</v>
      </c>
      <c r="AC341" s="2261" t="s">
        <v>97</v>
      </c>
      <c r="AD341" s="2259" t="s">
        <v>264</v>
      </c>
      <c r="AE341" s="2261" t="s">
        <v>97</v>
      </c>
      <c r="AF341" s="2259" t="s">
        <v>264</v>
      </c>
      <c r="AG341" s="2262" t="s">
        <v>97</v>
      </c>
      <c r="AH341" s="2879"/>
      <c r="AI341" s="3636"/>
      <c r="AJ341" s="3643"/>
      <c r="AK341" s="2879"/>
      <c r="AL341" s="2881"/>
      <c r="AM341" s="3637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3776" t="s">
        <v>307</v>
      </c>
      <c r="B342" s="2219" t="s">
        <v>308</v>
      </c>
      <c r="C342" s="2371">
        <f>SUM(D342+E342)</f>
        <v>0</v>
      </c>
      <c r="D342" s="2371">
        <f>SUM(F342+H342+J342+L342+N342+P342+R342+T342+V342+X342+Z342+AB342+AD342+AF342)</f>
        <v>0</v>
      </c>
      <c r="E342" s="2371">
        <f>SUM(G342+I342+K342+M342+O342+Q342+S342+U342+W342+Y342+AA342+AC342+AE342+AG342)</f>
        <v>0</v>
      </c>
      <c r="F342" s="2212"/>
      <c r="G342" s="2223"/>
      <c r="H342" s="2212"/>
      <c r="I342" s="2223"/>
      <c r="J342" s="2212"/>
      <c r="K342" s="2223"/>
      <c r="L342" s="2212"/>
      <c r="M342" s="2223"/>
      <c r="N342" s="2212"/>
      <c r="O342" s="2223"/>
      <c r="P342" s="2212"/>
      <c r="Q342" s="2223"/>
      <c r="R342" s="2212"/>
      <c r="S342" s="2223"/>
      <c r="T342" s="2212"/>
      <c r="U342" s="2223"/>
      <c r="V342" s="2212"/>
      <c r="W342" s="2223"/>
      <c r="X342" s="2212"/>
      <c r="Y342" s="2223"/>
      <c r="Z342" s="2212"/>
      <c r="AA342" s="2223"/>
      <c r="AB342" s="2212"/>
      <c r="AC342" s="2223"/>
      <c r="AD342" s="2212"/>
      <c r="AE342" s="2223"/>
      <c r="AF342" s="2212"/>
      <c r="AG342" s="2234"/>
      <c r="AH342" s="2365"/>
      <c r="AI342" s="2364"/>
      <c r="AJ342" s="2226"/>
      <c r="AK342" s="2365"/>
      <c r="AL342" s="2364"/>
      <c r="AM342" s="2364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3638"/>
      <c r="B344" s="2036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3776" t="s">
        <v>311</v>
      </c>
      <c r="B345" s="2219" t="s">
        <v>308</v>
      </c>
      <c r="C345" s="2371">
        <f t="shared" si="206"/>
        <v>0</v>
      </c>
      <c r="D345" s="2371">
        <f t="shared" si="207"/>
        <v>0</v>
      </c>
      <c r="E345" s="2371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3638"/>
      <c r="B347" s="2036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1915"/>
      <c r="G347" s="2015"/>
      <c r="H347" s="1915"/>
      <c r="I347" s="2015"/>
      <c r="J347" s="1915"/>
      <c r="K347" s="2015"/>
      <c r="L347" s="1915"/>
      <c r="M347" s="2015"/>
      <c r="N347" s="1915"/>
      <c r="O347" s="2015"/>
      <c r="P347" s="1915"/>
      <c r="Q347" s="2015"/>
      <c r="R347" s="1915"/>
      <c r="S347" s="2015"/>
      <c r="T347" s="1915"/>
      <c r="U347" s="2015"/>
      <c r="V347" s="1915"/>
      <c r="W347" s="2015"/>
      <c r="X347" s="1915"/>
      <c r="Y347" s="2015"/>
      <c r="Z347" s="1915"/>
      <c r="AA347" s="2015"/>
      <c r="AB347" s="1915"/>
      <c r="AC347" s="2015"/>
      <c r="AD347" s="1915"/>
      <c r="AE347" s="2015"/>
      <c r="AF347" s="1915"/>
      <c r="AG347" s="2016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2219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2053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2053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3639"/>
      <c r="B351" s="2036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1915"/>
      <c r="G351" s="2015"/>
      <c r="H351" s="1915"/>
      <c r="I351" s="2015"/>
      <c r="J351" s="1915"/>
      <c r="K351" s="2015"/>
      <c r="L351" s="1915"/>
      <c r="M351" s="2015"/>
      <c r="N351" s="1915"/>
      <c r="O351" s="2015"/>
      <c r="P351" s="1915"/>
      <c r="Q351" s="2015"/>
      <c r="R351" s="1915"/>
      <c r="S351" s="2015"/>
      <c r="T351" s="1915"/>
      <c r="U351" s="2015"/>
      <c r="V351" s="1915"/>
      <c r="W351" s="2015"/>
      <c r="X351" s="1915"/>
      <c r="Y351" s="2015"/>
      <c r="Z351" s="1915"/>
      <c r="AA351" s="2015"/>
      <c r="AB351" s="1915"/>
      <c r="AC351" s="2015"/>
      <c r="AD351" s="1915"/>
      <c r="AE351" s="2015"/>
      <c r="AF351" s="1915"/>
      <c r="AG351" s="2016"/>
      <c r="AH351" s="93"/>
      <c r="AI351" s="323"/>
      <c r="AJ351" s="2014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3777" t="s">
        <v>295</v>
      </c>
      <c r="B354" s="3777" t="s">
        <v>319</v>
      </c>
      <c r="C354" s="3778" t="s">
        <v>296</v>
      </c>
      <c r="D354" s="2869"/>
      <c r="E354" s="2847"/>
      <c r="F354" s="3779" t="s">
        <v>117</v>
      </c>
      <c r="G354" s="3780"/>
      <c r="H354" s="3780"/>
      <c r="I354" s="3780"/>
      <c r="J354" s="3780"/>
      <c r="K354" s="3780"/>
      <c r="L354" s="3780"/>
      <c r="M354" s="3780"/>
      <c r="N354" s="3780"/>
      <c r="O354" s="3780"/>
      <c r="P354" s="3780"/>
      <c r="Q354" s="3780"/>
      <c r="R354" s="3780"/>
      <c r="S354" s="3780"/>
      <c r="T354" s="3780"/>
      <c r="U354" s="3780"/>
      <c r="V354" s="3780"/>
      <c r="W354" s="3780"/>
      <c r="X354" s="3780"/>
      <c r="Y354" s="3780"/>
      <c r="Z354" s="3780"/>
      <c r="AA354" s="3780"/>
      <c r="AB354" s="3780"/>
      <c r="AC354" s="3780"/>
      <c r="AD354" s="3780"/>
      <c r="AE354" s="3780"/>
      <c r="AF354" s="3780"/>
      <c r="AG354" s="3780"/>
      <c r="AH354" s="3780"/>
      <c r="AI354" s="3780"/>
      <c r="AJ354" s="3780"/>
      <c r="AK354" s="3780"/>
      <c r="AL354" s="3780"/>
      <c r="AM354" s="3781"/>
      <c r="AN354" s="2847" t="s">
        <v>320</v>
      </c>
      <c r="AO354" s="3769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2866"/>
      <c r="B355" s="2866"/>
      <c r="C355" s="3641"/>
      <c r="D355" s="3651"/>
      <c r="E355" s="3636"/>
      <c r="F355" s="3770" t="s">
        <v>178</v>
      </c>
      <c r="G355" s="3771"/>
      <c r="H355" s="3770" t="s">
        <v>179</v>
      </c>
      <c r="I355" s="3771"/>
      <c r="J355" s="3770" t="s">
        <v>180</v>
      </c>
      <c r="K355" s="3771"/>
      <c r="L355" s="3770" t="s">
        <v>12</v>
      </c>
      <c r="M355" s="3771"/>
      <c r="N355" s="3770" t="s">
        <v>13</v>
      </c>
      <c r="O355" s="3771"/>
      <c r="P355" s="3772" t="s">
        <v>14</v>
      </c>
      <c r="Q355" s="3771"/>
      <c r="R355" s="3770" t="s">
        <v>15</v>
      </c>
      <c r="S355" s="3771"/>
      <c r="T355" s="3770" t="s">
        <v>16</v>
      </c>
      <c r="U355" s="3771"/>
      <c r="V355" s="3770" t="s">
        <v>17</v>
      </c>
      <c r="W355" s="3771"/>
      <c r="X355" s="3770" t="s">
        <v>18</v>
      </c>
      <c r="Y355" s="3771"/>
      <c r="Z355" s="3770" t="s">
        <v>19</v>
      </c>
      <c r="AA355" s="3771"/>
      <c r="AB355" s="3770" t="s">
        <v>48</v>
      </c>
      <c r="AC355" s="3771"/>
      <c r="AD355" s="3770" t="s">
        <v>49</v>
      </c>
      <c r="AE355" s="3771"/>
      <c r="AF355" s="3770" t="s">
        <v>50</v>
      </c>
      <c r="AG355" s="3771"/>
      <c r="AH355" s="3770" t="s">
        <v>126</v>
      </c>
      <c r="AI355" s="3771"/>
      <c r="AJ355" s="3770" t="s">
        <v>127</v>
      </c>
      <c r="AK355" s="3771"/>
      <c r="AL355" s="3770" t="s">
        <v>128</v>
      </c>
      <c r="AM355" s="3775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3640"/>
      <c r="B356" s="3640"/>
      <c r="C356" s="2372" t="s">
        <v>96</v>
      </c>
      <c r="D356" s="2354" t="s">
        <v>65</v>
      </c>
      <c r="E356" s="2052" t="s">
        <v>97</v>
      </c>
      <c r="F356" s="2259" t="s">
        <v>65</v>
      </c>
      <c r="G356" s="2052" t="s">
        <v>97</v>
      </c>
      <c r="H356" s="2259" t="s">
        <v>65</v>
      </c>
      <c r="I356" s="2052" t="s">
        <v>97</v>
      </c>
      <c r="J356" s="2259" t="s">
        <v>65</v>
      </c>
      <c r="K356" s="2052" t="s">
        <v>97</v>
      </c>
      <c r="L356" s="2259" t="s">
        <v>65</v>
      </c>
      <c r="M356" s="2052" t="s">
        <v>97</v>
      </c>
      <c r="N356" s="2259" t="s">
        <v>65</v>
      </c>
      <c r="O356" s="2052" t="s">
        <v>97</v>
      </c>
      <c r="P356" s="2259" t="s">
        <v>65</v>
      </c>
      <c r="Q356" s="2052" t="s">
        <v>97</v>
      </c>
      <c r="R356" s="2259" t="s">
        <v>65</v>
      </c>
      <c r="S356" s="2052" t="s">
        <v>97</v>
      </c>
      <c r="T356" s="2259" t="s">
        <v>65</v>
      </c>
      <c r="U356" s="2052" t="s">
        <v>97</v>
      </c>
      <c r="V356" s="2259" t="s">
        <v>65</v>
      </c>
      <c r="W356" s="2052" t="s">
        <v>97</v>
      </c>
      <c r="X356" s="2259" t="s">
        <v>65</v>
      </c>
      <c r="Y356" s="2052" t="s">
        <v>97</v>
      </c>
      <c r="Z356" s="2259" t="s">
        <v>65</v>
      </c>
      <c r="AA356" s="2052" t="s">
        <v>97</v>
      </c>
      <c r="AB356" s="2259" t="s">
        <v>65</v>
      </c>
      <c r="AC356" s="2052" t="s">
        <v>97</v>
      </c>
      <c r="AD356" s="2259" t="s">
        <v>65</v>
      </c>
      <c r="AE356" s="2052" t="s">
        <v>97</v>
      </c>
      <c r="AF356" s="2259" t="s">
        <v>65</v>
      </c>
      <c r="AG356" s="2052" t="s">
        <v>97</v>
      </c>
      <c r="AH356" s="2259" t="s">
        <v>65</v>
      </c>
      <c r="AI356" s="2052" t="s">
        <v>97</v>
      </c>
      <c r="AJ356" s="2259" t="s">
        <v>65</v>
      </c>
      <c r="AK356" s="2052" t="s">
        <v>97</v>
      </c>
      <c r="AL356" s="2259" t="s">
        <v>65</v>
      </c>
      <c r="AM356" s="468" t="s">
        <v>97</v>
      </c>
      <c r="AN356" s="3636"/>
      <c r="AO356" s="3637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3768" t="s">
        <v>321</v>
      </c>
      <c r="B357" s="2373" t="s">
        <v>322</v>
      </c>
      <c r="C357" s="2374">
        <f>SUM(D357,E357)</f>
        <v>0</v>
      </c>
      <c r="D357" s="2375">
        <f t="shared" ref="D357:E360" si="213">SUM(F357,H357,J357,L357,N357,P357,R357,T357,V357,X357,Z357,AB357,AD357,AF357,AH357,AJ357,AL357)</f>
        <v>0</v>
      </c>
      <c r="E357" s="2376">
        <f t="shared" si="213"/>
        <v>0</v>
      </c>
      <c r="F357" s="2212"/>
      <c r="G357" s="2364"/>
      <c r="H357" s="2212"/>
      <c r="I357" s="2364"/>
      <c r="J357" s="2212"/>
      <c r="K357" s="2364"/>
      <c r="L357" s="2212"/>
      <c r="M357" s="2364"/>
      <c r="N357" s="2212"/>
      <c r="O357" s="2364"/>
      <c r="P357" s="2212"/>
      <c r="Q357" s="2364"/>
      <c r="R357" s="2212"/>
      <c r="S357" s="2364"/>
      <c r="T357" s="2212"/>
      <c r="U357" s="2364"/>
      <c r="V357" s="2212"/>
      <c r="W357" s="2364"/>
      <c r="X357" s="2212"/>
      <c r="Y357" s="2364"/>
      <c r="Z357" s="2212"/>
      <c r="AA357" s="2364"/>
      <c r="AB357" s="2212"/>
      <c r="AC357" s="2364"/>
      <c r="AD357" s="2212"/>
      <c r="AE357" s="2364"/>
      <c r="AF357" s="2212"/>
      <c r="AG357" s="2364"/>
      <c r="AH357" s="2212"/>
      <c r="AI357" s="2364"/>
      <c r="AJ357" s="2212"/>
      <c r="AK357" s="2364"/>
      <c r="AL357" s="2212"/>
      <c r="AM357" s="2377"/>
      <c r="AN357" s="2223"/>
      <c r="AO357" s="2236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3635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3773" t="s">
        <v>76</v>
      </c>
      <c r="B360" s="3774"/>
      <c r="C360" s="2283">
        <f>SUM(D360,E360)</f>
        <v>0</v>
      </c>
      <c r="D360" s="2284">
        <f t="shared" si="213"/>
        <v>0</v>
      </c>
      <c r="E360" s="2285">
        <f t="shared" si="213"/>
        <v>0</v>
      </c>
      <c r="F360" s="2267">
        <f t="shared" ref="F360:AO360" si="219">SUM(F357:F359)</f>
        <v>0</v>
      </c>
      <c r="G360" s="2269">
        <f t="shared" si="219"/>
        <v>0</v>
      </c>
      <c r="H360" s="2267">
        <f t="shared" si="219"/>
        <v>0</v>
      </c>
      <c r="I360" s="2269">
        <f t="shared" si="219"/>
        <v>0</v>
      </c>
      <c r="J360" s="2267">
        <f t="shared" si="219"/>
        <v>0</v>
      </c>
      <c r="K360" s="2378">
        <f t="shared" si="219"/>
        <v>0</v>
      </c>
      <c r="L360" s="2267">
        <f t="shared" si="219"/>
        <v>0</v>
      </c>
      <c r="M360" s="2378">
        <f t="shared" si="219"/>
        <v>0</v>
      </c>
      <c r="N360" s="2267">
        <f t="shared" si="219"/>
        <v>0</v>
      </c>
      <c r="O360" s="2378">
        <f t="shared" si="219"/>
        <v>0</v>
      </c>
      <c r="P360" s="2267">
        <f t="shared" si="219"/>
        <v>0</v>
      </c>
      <c r="Q360" s="2378">
        <f t="shared" si="219"/>
        <v>0</v>
      </c>
      <c r="R360" s="2267">
        <f t="shared" si="219"/>
        <v>0</v>
      </c>
      <c r="S360" s="2378">
        <f t="shared" si="219"/>
        <v>0</v>
      </c>
      <c r="T360" s="2267">
        <f t="shared" si="219"/>
        <v>0</v>
      </c>
      <c r="U360" s="2378">
        <f t="shared" si="219"/>
        <v>0</v>
      </c>
      <c r="V360" s="2267">
        <f t="shared" si="219"/>
        <v>0</v>
      </c>
      <c r="W360" s="2378">
        <f t="shared" si="219"/>
        <v>0</v>
      </c>
      <c r="X360" s="2267">
        <f t="shared" si="219"/>
        <v>0</v>
      </c>
      <c r="Y360" s="2378">
        <f t="shared" si="219"/>
        <v>0</v>
      </c>
      <c r="Z360" s="2267">
        <f t="shared" si="219"/>
        <v>0</v>
      </c>
      <c r="AA360" s="2378">
        <f t="shared" si="219"/>
        <v>0</v>
      </c>
      <c r="AB360" s="2267">
        <f t="shared" si="219"/>
        <v>0</v>
      </c>
      <c r="AC360" s="2378">
        <f t="shared" si="219"/>
        <v>0</v>
      </c>
      <c r="AD360" s="2267">
        <f t="shared" si="219"/>
        <v>0</v>
      </c>
      <c r="AE360" s="2378">
        <f t="shared" si="219"/>
        <v>0</v>
      </c>
      <c r="AF360" s="2267">
        <f t="shared" si="219"/>
        <v>0</v>
      </c>
      <c r="AG360" s="2378">
        <f t="shared" si="219"/>
        <v>0</v>
      </c>
      <c r="AH360" s="2267">
        <f t="shared" si="219"/>
        <v>0</v>
      </c>
      <c r="AI360" s="2378">
        <f t="shared" si="219"/>
        <v>0</v>
      </c>
      <c r="AJ360" s="2267">
        <f t="shared" si="219"/>
        <v>0</v>
      </c>
      <c r="AK360" s="2378">
        <f t="shared" si="219"/>
        <v>0</v>
      </c>
      <c r="AL360" s="2379">
        <f t="shared" si="219"/>
        <v>0</v>
      </c>
      <c r="AM360" s="2380">
        <f t="shared" si="219"/>
        <v>0</v>
      </c>
      <c r="AN360" s="2269">
        <f t="shared" si="219"/>
        <v>0</v>
      </c>
      <c r="AO360" s="2381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3767" t="s">
        <v>326</v>
      </c>
      <c r="B362" s="3767" t="s">
        <v>327</v>
      </c>
      <c r="C362" s="3767" t="s">
        <v>328</v>
      </c>
      <c r="D362" s="3767"/>
      <c r="E362" s="3767"/>
      <c r="F362" s="3767"/>
      <c r="G362" s="3767"/>
      <c r="H362" s="3767"/>
      <c r="I362" s="3767"/>
      <c r="J362" s="3767"/>
      <c r="K362" s="3782" t="s">
        <v>329</v>
      </c>
      <c r="L362" s="3782"/>
      <c r="M362" s="3782"/>
      <c r="N362" s="3782"/>
      <c r="O362" s="3782"/>
      <c r="P362" s="3767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3767"/>
      <c r="B363" s="3767"/>
      <c r="C363" s="3767" t="s">
        <v>331</v>
      </c>
      <c r="D363" s="3767" t="s">
        <v>332</v>
      </c>
      <c r="E363" s="3767" t="s">
        <v>333</v>
      </c>
      <c r="F363" s="3767" t="s">
        <v>334</v>
      </c>
      <c r="G363" s="3767" t="s">
        <v>335</v>
      </c>
      <c r="H363" s="3767"/>
      <c r="I363" s="3767"/>
      <c r="J363" s="3767"/>
      <c r="K363" s="3767" t="s">
        <v>336</v>
      </c>
      <c r="L363" s="3767" t="s">
        <v>337</v>
      </c>
      <c r="M363" s="3767" t="s">
        <v>338</v>
      </c>
      <c r="N363" s="3767" t="s">
        <v>339</v>
      </c>
      <c r="O363" s="3767" t="s">
        <v>340</v>
      </c>
      <c r="P363" s="3767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3767"/>
      <c r="B364" s="3767"/>
      <c r="C364" s="3767"/>
      <c r="D364" s="3767"/>
      <c r="E364" s="3767"/>
      <c r="F364" s="3767"/>
      <c r="G364" s="2382" t="s">
        <v>337</v>
      </c>
      <c r="H364" s="2382" t="s">
        <v>340</v>
      </c>
      <c r="I364" s="2382" t="s">
        <v>341</v>
      </c>
      <c r="J364" s="2382" t="s">
        <v>100</v>
      </c>
      <c r="K364" s="3767"/>
      <c r="L364" s="3767"/>
      <c r="M364" s="3767"/>
      <c r="N364" s="3767"/>
      <c r="O364" s="3767"/>
      <c r="P364" s="3767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2383" t="s">
        <v>342</v>
      </c>
      <c r="B365" s="2211">
        <f>SUM(D365:O365)</f>
        <v>0</v>
      </c>
      <c r="C365" s="2384"/>
      <c r="D365" s="2236"/>
      <c r="E365" s="2236"/>
      <c r="F365" s="2236"/>
      <c r="G365" s="2236"/>
      <c r="H365" s="2236"/>
      <c r="I365" s="2236"/>
      <c r="J365" s="2236"/>
      <c r="K365" s="2236"/>
      <c r="L365" s="2236"/>
      <c r="M365" s="2236"/>
      <c r="N365" s="2236"/>
      <c r="O365" s="2235"/>
      <c r="P365" s="2385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2386" t="s">
        <v>76</v>
      </c>
      <c r="B370" s="2381">
        <f>SUM(B365:B369)</f>
        <v>0</v>
      </c>
      <c r="C370" s="2381">
        <f>SUM(C366:C367)</f>
        <v>0</v>
      </c>
      <c r="D370" s="2381">
        <f>SUM(D365:D367)</f>
        <v>0</v>
      </c>
      <c r="E370" s="2381">
        <f t="shared" ref="E370:N370" si="220">SUM(E365:E367)</f>
        <v>0</v>
      </c>
      <c r="F370" s="2381">
        <f t="shared" si="220"/>
        <v>0</v>
      </c>
      <c r="G370" s="2381">
        <f t="shared" si="220"/>
        <v>0</v>
      </c>
      <c r="H370" s="2381">
        <f t="shared" si="220"/>
        <v>0</v>
      </c>
      <c r="I370" s="2381">
        <f t="shared" si="220"/>
        <v>0</v>
      </c>
      <c r="J370" s="2381">
        <f t="shared" si="220"/>
        <v>0</v>
      </c>
      <c r="K370" s="2381">
        <f t="shared" si="220"/>
        <v>0</v>
      </c>
      <c r="L370" s="2381">
        <f t="shared" si="220"/>
        <v>0</v>
      </c>
      <c r="M370" s="2381">
        <f t="shared" si="220"/>
        <v>0</v>
      </c>
      <c r="N370" s="2381">
        <f t="shared" si="220"/>
        <v>0</v>
      </c>
      <c r="O370" s="2381">
        <f>SUM(O365:O367)</f>
        <v>0</v>
      </c>
      <c r="P370" s="2381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304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_1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F234:AX278 D60:R79 B82 D85:E85 F106:M109 F114:AI122 F139:AR143 F127:AM134 F147:O149 F160:R162 F164:R167 F151:O154 F173:Q175 F186:AW230 E336:U337 F283:AO286 F292:AV309 F314:AW324 F329:AK331 F342:AM351 F357:AO359 C365:P369 F98:AE101 F90:AE93 F177:Q180 D36:U55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A6" sqref="A6:P6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",[11]NOMBRE!B2," - ","( ",[11]NOMBRE!C2,[11]NOMBRE!D2,[11]NOMBRE!E2,[11]NOMBRE!F2,[11]NOMBRE!G2,"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",[11]NOMBRE!B6," - ","( ",[11]NOMBRE!C6,[11]NOMBRE!D6," )")</f>
        <v>MES: OCTUBRE - ( 10 )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",[11]NOMBRE!B7)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3778" t="s">
        <v>3</v>
      </c>
      <c r="B9" s="2847"/>
      <c r="C9" s="3769" t="s">
        <v>4</v>
      </c>
      <c r="D9" s="3906" t="s">
        <v>5</v>
      </c>
      <c r="E9" s="3907"/>
      <c r="F9" s="3907"/>
      <c r="G9" s="3907"/>
      <c r="H9" s="3907"/>
      <c r="I9" s="3907"/>
      <c r="J9" s="3907"/>
      <c r="K9" s="3907"/>
      <c r="L9" s="3907"/>
      <c r="M9" s="3908"/>
      <c r="N9" s="3904" t="s">
        <v>6</v>
      </c>
      <c r="O9" s="3904" t="s">
        <v>7</v>
      </c>
      <c r="P9" s="3904" t="s">
        <v>8</v>
      </c>
      <c r="Q9" s="3904" t="s">
        <v>9</v>
      </c>
      <c r="R9" s="3904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3277"/>
      <c r="B10" s="2848"/>
      <c r="C10" s="3637"/>
      <c r="D10" s="2405" t="s">
        <v>11</v>
      </c>
      <c r="E10" s="2294" t="s">
        <v>12</v>
      </c>
      <c r="F10" s="2294" t="s">
        <v>13</v>
      </c>
      <c r="G10" s="2294" t="s">
        <v>14</v>
      </c>
      <c r="H10" s="2294" t="s">
        <v>15</v>
      </c>
      <c r="I10" s="2294" t="s">
        <v>16</v>
      </c>
      <c r="J10" s="2294" t="s">
        <v>17</v>
      </c>
      <c r="K10" s="2294" t="s">
        <v>18</v>
      </c>
      <c r="L10" s="2294" t="s">
        <v>19</v>
      </c>
      <c r="M10" s="2290" t="s">
        <v>20</v>
      </c>
      <c r="N10" s="3637"/>
      <c r="O10" s="3637"/>
      <c r="P10" s="3637"/>
      <c r="Q10" s="3637"/>
      <c r="R10" s="3637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3905" t="s">
        <v>21</v>
      </c>
      <c r="B11" s="3905"/>
      <c r="C11" s="2406">
        <f>SUM(D11:M11)</f>
        <v>0</v>
      </c>
      <c r="D11" s="2277"/>
      <c r="E11" s="2407"/>
      <c r="F11" s="2407"/>
      <c r="G11" s="2407"/>
      <c r="H11" s="2407"/>
      <c r="I11" s="2407"/>
      <c r="J11" s="2407"/>
      <c r="K11" s="2407"/>
      <c r="L11" s="2408"/>
      <c r="M11" s="2409"/>
      <c r="N11" s="2410"/>
      <c r="O11" s="2410"/>
      <c r="P11" s="2410"/>
      <c r="Q11" s="2410"/>
      <c r="R11" s="2410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3778" t="s">
        <v>26</v>
      </c>
      <c r="B16" s="2847"/>
      <c r="C16" s="3783" t="s">
        <v>27</v>
      </c>
      <c r="D16" s="3909" t="s">
        <v>28</v>
      </c>
      <c r="E16" s="3395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3277"/>
      <c r="B17" s="2848"/>
      <c r="C17" s="3643"/>
      <c r="D17" s="3069"/>
      <c r="E17" s="3725"/>
      <c r="F17" s="3636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3902" t="s">
        <v>29</v>
      </c>
      <c r="B18" s="3903"/>
      <c r="C18" s="2411">
        <v>104</v>
      </c>
      <c r="D18" s="2412">
        <v>0</v>
      </c>
      <c r="E18" s="2358">
        <v>0</v>
      </c>
      <c r="F18" s="2299">
        <v>2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3879" t="s">
        <v>30</v>
      </c>
      <c r="B19" s="3880"/>
      <c r="C19" s="32">
        <v>0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0</v>
      </c>
      <c r="D20" s="19">
        <v>0</v>
      </c>
      <c r="E20" s="36">
        <v>0</v>
      </c>
      <c r="F20" s="37">
        <v>0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13</v>
      </c>
      <c r="D21" s="19">
        <v>0</v>
      </c>
      <c r="E21" s="36">
        <v>0</v>
      </c>
      <c r="F21" s="37">
        <v>0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6</v>
      </c>
      <c r="D22" s="19">
        <v>0</v>
      </c>
      <c r="E22" s="36">
        <v>0</v>
      </c>
      <c r="F22" s="37">
        <v>0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0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0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1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24</v>
      </c>
      <c r="D26" s="19">
        <v>0</v>
      </c>
      <c r="E26" s="36">
        <v>0</v>
      </c>
      <c r="F26" s="37">
        <v>0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3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4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16</v>
      </c>
      <c r="D29" s="39">
        <v>0</v>
      </c>
      <c r="E29" s="40">
        <v>0</v>
      </c>
      <c r="F29" s="41">
        <v>0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5</v>
      </c>
      <c r="D30" s="39">
        <v>0</v>
      </c>
      <c r="E30" s="40">
        <v>0</v>
      </c>
      <c r="F30" s="41">
        <v>0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32</v>
      </c>
      <c r="D31" s="25">
        <v>0</v>
      </c>
      <c r="E31" s="42">
        <v>0</v>
      </c>
      <c r="F31" s="43">
        <v>2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827"/>
      <c r="C32" s="828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ht="15" customHeight="1" x14ac:dyDescent="0.25">
      <c r="A33" s="3778" t="s">
        <v>44</v>
      </c>
      <c r="B33" s="2847"/>
      <c r="C33" s="3769" t="s">
        <v>4</v>
      </c>
      <c r="D33" s="3792" t="s">
        <v>5</v>
      </c>
      <c r="E33" s="3794"/>
      <c r="F33" s="3794"/>
      <c r="G33" s="3794"/>
      <c r="H33" s="3794"/>
      <c r="I33" s="3794"/>
      <c r="J33" s="3794"/>
      <c r="K33" s="3794"/>
      <c r="L33" s="3794"/>
      <c r="M33" s="3794"/>
      <c r="N33" s="3794"/>
      <c r="O33" s="3794"/>
      <c r="P33" s="3795"/>
      <c r="Q33" s="3827" t="s">
        <v>45</v>
      </c>
      <c r="R33" s="3769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3277"/>
      <c r="B34" s="2848"/>
      <c r="C34" s="3637"/>
      <c r="D34" s="2405" t="s">
        <v>11</v>
      </c>
      <c r="E34" s="2294" t="s">
        <v>12</v>
      </c>
      <c r="F34" s="2294" t="s">
        <v>13</v>
      </c>
      <c r="G34" s="2294" t="s">
        <v>14</v>
      </c>
      <c r="H34" s="2294" t="s">
        <v>15</v>
      </c>
      <c r="I34" s="2294" t="s">
        <v>16</v>
      </c>
      <c r="J34" s="2294" t="s">
        <v>17</v>
      </c>
      <c r="K34" s="2294" t="s">
        <v>18</v>
      </c>
      <c r="L34" s="2294" t="s">
        <v>19</v>
      </c>
      <c r="M34" s="2294" t="s">
        <v>48</v>
      </c>
      <c r="N34" s="2325" t="s">
        <v>49</v>
      </c>
      <c r="O34" s="2294" t="s">
        <v>50</v>
      </c>
      <c r="P34" s="2290" t="s">
        <v>51</v>
      </c>
      <c r="Q34" s="2986"/>
      <c r="R34" s="3637"/>
      <c r="S34" s="3636"/>
      <c r="T34" s="3636"/>
      <c r="U34" s="3636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3791" t="s">
        <v>52</v>
      </c>
      <c r="B35" s="3791"/>
      <c r="C35" s="2381">
        <f>SUM(D35:P35)</f>
        <v>0</v>
      </c>
      <c r="D35" s="2381">
        <f>SUM(D36:D48)</f>
        <v>0</v>
      </c>
      <c r="E35" s="2381">
        <f>SUM(E36:E48)</f>
        <v>0</v>
      </c>
      <c r="F35" s="2381">
        <f t="shared" ref="F35:L35" si="18">SUM(F36:F48)</f>
        <v>0</v>
      </c>
      <c r="G35" s="2381">
        <f t="shared" si="18"/>
        <v>0</v>
      </c>
      <c r="H35" s="2381">
        <f t="shared" si="18"/>
        <v>0</v>
      </c>
      <c r="I35" s="2381">
        <f t="shared" si="18"/>
        <v>0</v>
      </c>
      <c r="J35" s="2381">
        <f t="shared" si="18"/>
        <v>0</v>
      </c>
      <c r="K35" s="2381">
        <f t="shared" si="18"/>
        <v>0</v>
      </c>
      <c r="L35" s="2381">
        <f t="shared" si="18"/>
        <v>0</v>
      </c>
      <c r="M35" s="2381">
        <f>SUM(M36:M48)</f>
        <v>0</v>
      </c>
      <c r="N35" s="2381">
        <f>SUM(N51:N55)</f>
        <v>0</v>
      </c>
      <c r="O35" s="2381">
        <f t="shared" ref="O35:P35" si="19">SUM(O51:O55)</f>
        <v>0</v>
      </c>
      <c r="P35" s="2413">
        <f t="shared" si="19"/>
        <v>0</v>
      </c>
      <c r="Q35" s="2269">
        <f>SUM(Q36:Q48)</f>
        <v>0</v>
      </c>
      <c r="R35" s="2269">
        <f>SUM(R36:R48)</f>
        <v>0</v>
      </c>
      <c r="S35" s="2269">
        <f t="shared" ref="S35:U35" si="20">SUM(S36:S48)</f>
        <v>0</v>
      </c>
      <c r="T35" s="2269">
        <f t="shared" si="20"/>
        <v>0</v>
      </c>
      <c r="U35" s="2269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3898" t="s">
        <v>53</v>
      </c>
      <c r="B36" s="3899"/>
      <c r="C36" s="2263">
        <f>SUM(D36:M36)</f>
        <v>0</v>
      </c>
      <c r="D36" s="2277"/>
      <c r="E36" s="2407"/>
      <c r="F36" s="2407"/>
      <c r="G36" s="2407"/>
      <c r="H36" s="2407"/>
      <c r="I36" s="2407"/>
      <c r="J36" s="2407"/>
      <c r="K36" s="2407"/>
      <c r="L36" s="2407"/>
      <c r="M36" s="2407"/>
      <c r="N36" s="2414"/>
      <c r="O36" s="2415"/>
      <c r="P36" s="2416"/>
      <c r="Q36" s="2368"/>
      <c r="R36" s="2368"/>
      <c r="S36" s="2368"/>
      <c r="T36" s="2368"/>
      <c r="U36" s="2368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3873" t="s">
        <v>55</v>
      </c>
      <c r="B38" s="2417" t="s">
        <v>56</v>
      </c>
      <c r="C38" s="2263">
        <f t="shared" si="24"/>
        <v>0</v>
      </c>
      <c r="D38" s="2277"/>
      <c r="E38" s="2407"/>
      <c r="F38" s="2407"/>
      <c r="G38" s="2407"/>
      <c r="H38" s="2407"/>
      <c r="I38" s="2407"/>
      <c r="J38" s="2407"/>
      <c r="K38" s="2407"/>
      <c r="L38" s="2407"/>
      <c r="M38" s="2407"/>
      <c r="N38" s="2414"/>
      <c r="O38" s="2415"/>
      <c r="P38" s="2416"/>
      <c r="Q38" s="2368"/>
      <c r="R38" s="2368"/>
      <c r="S38" s="2368"/>
      <c r="T38" s="2368"/>
      <c r="U38" s="2368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3873"/>
      <c r="B39" s="63" t="s">
        <v>57</v>
      </c>
      <c r="C39" s="2204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3873"/>
      <c r="B40" s="63" t="s">
        <v>58</v>
      </c>
      <c r="C40" s="2204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3873"/>
      <c r="B41" s="63" t="s">
        <v>59</v>
      </c>
      <c r="C41" s="2204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3873"/>
      <c r="B42" s="63" t="s">
        <v>60</v>
      </c>
      <c r="C42" s="2204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3873"/>
      <c r="B43" s="68" t="s">
        <v>61</v>
      </c>
      <c r="C43" s="838">
        <f t="shared" si="24"/>
        <v>0</v>
      </c>
      <c r="D43" s="750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3873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3776" t="s">
        <v>63</v>
      </c>
      <c r="B45" s="2417" t="s">
        <v>64</v>
      </c>
      <c r="C45" s="2263">
        <f t="shared" si="24"/>
        <v>0</v>
      </c>
      <c r="D45" s="2277"/>
      <c r="E45" s="2407"/>
      <c r="F45" s="2407"/>
      <c r="G45" s="2407"/>
      <c r="H45" s="2407"/>
      <c r="I45" s="2407"/>
      <c r="J45" s="2407"/>
      <c r="K45" s="2407"/>
      <c r="L45" s="2407"/>
      <c r="M45" s="2407"/>
      <c r="N45" s="2414"/>
      <c r="O45" s="2415"/>
      <c r="P45" s="2416"/>
      <c r="Q45" s="2368"/>
      <c r="R45" s="2368"/>
      <c r="S45" s="2368"/>
      <c r="T45" s="2368"/>
      <c r="U45" s="2368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3638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3776" t="s">
        <v>66</v>
      </c>
      <c r="B47" s="2417" t="s">
        <v>64</v>
      </c>
      <c r="C47" s="2263">
        <f>SUM(D47:M47)</f>
        <v>0</v>
      </c>
      <c r="D47" s="2277"/>
      <c r="E47" s="2407"/>
      <c r="F47" s="2407"/>
      <c r="G47" s="2407"/>
      <c r="H47" s="2407"/>
      <c r="I47" s="2407"/>
      <c r="J47" s="2407"/>
      <c r="K47" s="2407"/>
      <c r="L47" s="2407"/>
      <c r="M47" s="2407"/>
      <c r="N47" s="2414"/>
      <c r="O47" s="2415"/>
      <c r="P47" s="2416"/>
      <c r="Q47" s="2368"/>
      <c r="R47" s="2368"/>
      <c r="S47" s="2368"/>
      <c r="T47" s="2368"/>
      <c r="U47" s="2368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3895" t="s">
        <v>68</v>
      </c>
      <c r="B50" s="3763"/>
      <c r="C50" s="2036">
        <f t="shared" si="24"/>
        <v>0</v>
      </c>
      <c r="D50" s="1915"/>
      <c r="E50" s="93"/>
      <c r="F50" s="93"/>
      <c r="G50" s="93"/>
      <c r="H50" s="93"/>
      <c r="I50" s="93"/>
      <c r="J50" s="93"/>
      <c r="K50" s="93"/>
      <c r="L50" s="93"/>
      <c r="M50" s="93"/>
      <c r="N50" s="2090"/>
      <c r="O50" s="95"/>
      <c r="P50" s="96"/>
      <c r="Q50" s="2015"/>
      <c r="R50" s="2015"/>
      <c r="S50" s="2015"/>
      <c r="T50" s="2015"/>
      <c r="U50" s="2015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3806" t="s">
        <v>69</v>
      </c>
      <c r="B51" s="2418" t="s">
        <v>64</v>
      </c>
      <c r="C51" s="2263">
        <f>SUM(D51:P51)</f>
        <v>0</v>
      </c>
      <c r="D51" s="2277"/>
      <c r="E51" s="2407"/>
      <c r="F51" s="2407"/>
      <c r="G51" s="2407"/>
      <c r="H51" s="2407"/>
      <c r="I51" s="2407"/>
      <c r="J51" s="2407"/>
      <c r="K51" s="2407"/>
      <c r="L51" s="2407"/>
      <c r="M51" s="2407"/>
      <c r="N51" s="2419"/>
      <c r="O51" s="2407"/>
      <c r="P51" s="2409"/>
      <c r="Q51" s="2368"/>
      <c r="R51" s="2368"/>
      <c r="S51" s="2368"/>
      <c r="T51" s="2368"/>
      <c r="U51" s="2368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3660"/>
      <c r="B52" s="101" t="s">
        <v>65</v>
      </c>
      <c r="C52" s="2036">
        <f>SUM(D52:P52)</f>
        <v>0</v>
      </c>
      <c r="D52" s="1915"/>
      <c r="E52" s="93"/>
      <c r="F52" s="93"/>
      <c r="G52" s="93"/>
      <c r="H52" s="93"/>
      <c r="I52" s="93"/>
      <c r="J52" s="93"/>
      <c r="K52" s="93"/>
      <c r="L52" s="93"/>
      <c r="M52" s="93"/>
      <c r="N52" s="2014"/>
      <c r="O52" s="93"/>
      <c r="P52" s="103"/>
      <c r="Q52" s="2015"/>
      <c r="R52" s="2015"/>
      <c r="S52" s="2015"/>
      <c r="T52" s="2015"/>
      <c r="U52" s="2015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3776" t="s">
        <v>70</v>
      </c>
      <c r="B53" s="2420" t="s">
        <v>64</v>
      </c>
      <c r="C53" s="2263">
        <f>SUM(D53:P53)</f>
        <v>0</v>
      </c>
      <c r="D53" s="2277"/>
      <c r="E53" s="2407"/>
      <c r="F53" s="2407"/>
      <c r="G53" s="2407"/>
      <c r="H53" s="2407"/>
      <c r="I53" s="2407"/>
      <c r="J53" s="2407"/>
      <c r="K53" s="2407"/>
      <c r="L53" s="2407"/>
      <c r="M53" s="2407"/>
      <c r="N53" s="2419"/>
      <c r="O53" s="2407"/>
      <c r="P53" s="2409"/>
      <c r="Q53" s="2368"/>
      <c r="R53" s="2368"/>
      <c r="S53" s="2368"/>
      <c r="T53" s="2368"/>
      <c r="U53" s="2368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3638"/>
      <c r="B54" s="2091" t="s">
        <v>65</v>
      </c>
      <c r="C54" s="2036">
        <f>SUM(D54:P54)</f>
        <v>0</v>
      </c>
      <c r="D54" s="1915"/>
      <c r="E54" s="93"/>
      <c r="F54" s="93"/>
      <c r="G54" s="93"/>
      <c r="H54" s="93"/>
      <c r="I54" s="93"/>
      <c r="J54" s="93"/>
      <c r="K54" s="93"/>
      <c r="L54" s="93"/>
      <c r="M54" s="93"/>
      <c r="N54" s="2014"/>
      <c r="O54" s="93"/>
      <c r="P54" s="103"/>
      <c r="Q54" s="2015"/>
      <c r="R54" s="2015"/>
      <c r="S54" s="2015"/>
      <c r="T54" s="2015"/>
      <c r="U54" s="2015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3900" t="s">
        <v>71</v>
      </c>
      <c r="B55" s="3901"/>
      <c r="C55" s="2036">
        <f>SUM(D55:P55)</f>
        <v>0</v>
      </c>
      <c r="D55" s="1915"/>
      <c r="E55" s="93"/>
      <c r="F55" s="93"/>
      <c r="G55" s="93"/>
      <c r="H55" s="93"/>
      <c r="I55" s="93"/>
      <c r="J55" s="93"/>
      <c r="K55" s="93"/>
      <c r="L55" s="93"/>
      <c r="M55" s="93"/>
      <c r="N55" s="2014"/>
      <c r="O55" s="93"/>
      <c r="P55" s="103"/>
      <c r="Q55" s="2015"/>
      <c r="R55" s="2015"/>
      <c r="S55" s="2015"/>
      <c r="T55" s="2015"/>
      <c r="U55" s="2015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827"/>
      <c r="C56" s="828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ht="15" customHeight="1" x14ac:dyDescent="0.25">
      <c r="A57" s="3778" t="s">
        <v>44</v>
      </c>
      <c r="B57" s="2847"/>
      <c r="C57" s="3769" t="s">
        <v>4</v>
      </c>
      <c r="D57" s="3792" t="s">
        <v>5</v>
      </c>
      <c r="E57" s="3794"/>
      <c r="F57" s="3794"/>
      <c r="G57" s="3794"/>
      <c r="H57" s="3794"/>
      <c r="I57" s="3794"/>
      <c r="J57" s="3794"/>
      <c r="K57" s="3794"/>
      <c r="L57" s="3794"/>
      <c r="M57" s="3794"/>
      <c r="N57" s="3794"/>
      <c r="O57" s="3794"/>
      <c r="P57" s="3795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3277"/>
      <c r="B58" s="2848"/>
      <c r="C58" s="3637"/>
      <c r="D58" s="2405" t="s">
        <v>11</v>
      </c>
      <c r="E58" s="2294" t="s">
        <v>12</v>
      </c>
      <c r="F58" s="2294" t="s">
        <v>13</v>
      </c>
      <c r="G58" s="2294" t="s">
        <v>14</v>
      </c>
      <c r="H58" s="2294" t="s">
        <v>15</v>
      </c>
      <c r="I58" s="2294" t="s">
        <v>16</v>
      </c>
      <c r="J58" s="2294" t="s">
        <v>17</v>
      </c>
      <c r="K58" s="2294" t="s">
        <v>18</v>
      </c>
      <c r="L58" s="2294" t="s">
        <v>19</v>
      </c>
      <c r="M58" s="2294" t="s">
        <v>48</v>
      </c>
      <c r="N58" s="2325" t="s">
        <v>49</v>
      </c>
      <c r="O58" s="2294" t="s">
        <v>50</v>
      </c>
      <c r="P58" s="2290" t="s">
        <v>51</v>
      </c>
      <c r="Q58" s="3636"/>
      <c r="R58" s="3636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3791" t="s">
        <v>52</v>
      </c>
      <c r="B59" s="3791"/>
      <c r="C59" s="2381">
        <f>SUM(D59:P59)</f>
        <v>0</v>
      </c>
      <c r="D59" s="2381">
        <f>SUM(D60:D72)</f>
        <v>0</v>
      </c>
      <c r="E59" s="2381">
        <f t="shared" ref="E59:M59" si="33">SUM(E60:E72)</f>
        <v>0</v>
      </c>
      <c r="F59" s="2381">
        <f>SUM(F60:F72)</f>
        <v>0</v>
      </c>
      <c r="G59" s="2381">
        <f t="shared" si="33"/>
        <v>0</v>
      </c>
      <c r="H59" s="2381">
        <f t="shared" si="33"/>
        <v>0</v>
      </c>
      <c r="I59" s="2381">
        <f t="shared" si="33"/>
        <v>0</v>
      </c>
      <c r="J59" s="2381">
        <f t="shared" si="33"/>
        <v>0</v>
      </c>
      <c r="K59" s="2381">
        <f t="shared" si="33"/>
        <v>0</v>
      </c>
      <c r="L59" s="2381">
        <f t="shared" si="33"/>
        <v>0</v>
      </c>
      <c r="M59" s="2381">
        <f t="shared" si="33"/>
        <v>0</v>
      </c>
      <c r="N59" s="2381">
        <f>SUM(N75:N79)</f>
        <v>0</v>
      </c>
      <c r="O59" s="2381">
        <f t="shared" ref="O59:P59" si="34">SUM(O75:O79)</f>
        <v>0</v>
      </c>
      <c r="P59" s="2413">
        <f t="shared" si="34"/>
        <v>0</v>
      </c>
      <c r="Q59" s="2269">
        <f>SUM(Q60:Q72)</f>
        <v>0</v>
      </c>
      <c r="R59" s="2269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3898" t="s">
        <v>53</v>
      </c>
      <c r="B60" s="3899"/>
      <c r="C60" s="2263">
        <f>SUM(D60:M60)</f>
        <v>0</v>
      </c>
      <c r="D60" s="2277"/>
      <c r="E60" s="2407"/>
      <c r="F60" s="2407"/>
      <c r="G60" s="2407"/>
      <c r="H60" s="2407"/>
      <c r="I60" s="2407"/>
      <c r="J60" s="2407"/>
      <c r="K60" s="2407"/>
      <c r="L60" s="2407"/>
      <c r="M60" s="2407"/>
      <c r="N60" s="2414"/>
      <c r="O60" s="2415"/>
      <c r="P60" s="2416"/>
      <c r="Q60" s="2368"/>
      <c r="R60" s="2368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3873" t="s">
        <v>55</v>
      </c>
      <c r="B62" s="2417" t="s">
        <v>56</v>
      </c>
      <c r="C62" s="2263">
        <f t="shared" ref="C62:C74" si="40">SUM(D62:M62)</f>
        <v>0</v>
      </c>
      <c r="D62" s="2277"/>
      <c r="E62" s="2407"/>
      <c r="F62" s="2407"/>
      <c r="G62" s="2407"/>
      <c r="H62" s="2407"/>
      <c r="I62" s="2407"/>
      <c r="J62" s="2407"/>
      <c r="K62" s="2407"/>
      <c r="L62" s="2407"/>
      <c r="M62" s="2407"/>
      <c r="N62" s="2414"/>
      <c r="O62" s="2415"/>
      <c r="P62" s="2416"/>
      <c r="Q62" s="2368"/>
      <c r="R62" s="2368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3873"/>
      <c r="B63" s="63" t="s">
        <v>57</v>
      </c>
      <c r="C63" s="2204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3873"/>
      <c r="B64" s="63" t="s">
        <v>58</v>
      </c>
      <c r="C64" s="2204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3873"/>
      <c r="B65" s="63" t="s">
        <v>59</v>
      </c>
      <c r="C65" s="2204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3873"/>
      <c r="B66" s="63" t="s">
        <v>60</v>
      </c>
      <c r="C66" s="2204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3873"/>
      <c r="B67" s="68" t="s">
        <v>61</v>
      </c>
      <c r="C67" s="838">
        <f t="shared" si="40"/>
        <v>0</v>
      </c>
      <c r="D67" s="750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3873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776" t="s">
        <v>63</v>
      </c>
      <c r="B69" s="2417" t="s">
        <v>64</v>
      </c>
      <c r="C69" s="2263">
        <f t="shared" si="40"/>
        <v>0</v>
      </c>
      <c r="D69" s="2277"/>
      <c r="E69" s="2407"/>
      <c r="F69" s="2407"/>
      <c r="G69" s="2407"/>
      <c r="H69" s="2407"/>
      <c r="I69" s="2407"/>
      <c r="J69" s="2407"/>
      <c r="K69" s="2407"/>
      <c r="L69" s="2407"/>
      <c r="M69" s="2407"/>
      <c r="N69" s="2414"/>
      <c r="O69" s="2415"/>
      <c r="P69" s="2416"/>
      <c r="Q69" s="2368"/>
      <c r="R69" s="2368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3638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776" t="s">
        <v>66</v>
      </c>
      <c r="B71" s="2417" t="s">
        <v>64</v>
      </c>
      <c r="C71" s="2263">
        <f t="shared" si="40"/>
        <v>0</v>
      </c>
      <c r="D71" s="2407"/>
      <c r="E71" s="2407"/>
      <c r="F71" s="2407"/>
      <c r="G71" s="2407"/>
      <c r="H71" s="2407"/>
      <c r="I71" s="2407"/>
      <c r="J71" s="2407"/>
      <c r="K71" s="2407"/>
      <c r="L71" s="2407"/>
      <c r="M71" s="2407"/>
      <c r="N71" s="2414"/>
      <c r="O71" s="2415"/>
      <c r="P71" s="2416"/>
      <c r="Q71" s="2368"/>
      <c r="R71" s="2368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895" t="s">
        <v>68</v>
      </c>
      <c r="B74" s="3763"/>
      <c r="C74" s="2036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2090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3806" t="s">
        <v>69</v>
      </c>
      <c r="B75" s="2418" t="s">
        <v>64</v>
      </c>
      <c r="C75" s="2263">
        <f>SUM(D75:P75)</f>
        <v>0</v>
      </c>
      <c r="D75" s="2277"/>
      <c r="E75" s="2407"/>
      <c r="F75" s="2407"/>
      <c r="G75" s="2407"/>
      <c r="H75" s="2407"/>
      <c r="I75" s="2407"/>
      <c r="J75" s="2407"/>
      <c r="K75" s="2407"/>
      <c r="L75" s="2407"/>
      <c r="M75" s="2407"/>
      <c r="N75" s="2419"/>
      <c r="O75" s="2407"/>
      <c r="P75" s="2409"/>
      <c r="Q75" s="2368"/>
      <c r="R75" s="2368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3660"/>
      <c r="B76" s="101" t="s">
        <v>65</v>
      </c>
      <c r="C76" s="2036">
        <f>SUM(D76:P76)</f>
        <v>0</v>
      </c>
      <c r="D76" s="1915"/>
      <c r="E76" s="93"/>
      <c r="F76" s="93"/>
      <c r="G76" s="93"/>
      <c r="H76" s="93"/>
      <c r="I76" s="93"/>
      <c r="J76" s="93"/>
      <c r="K76" s="93"/>
      <c r="L76" s="93"/>
      <c r="M76" s="93"/>
      <c r="N76" s="2014"/>
      <c r="O76" s="93"/>
      <c r="P76" s="103"/>
      <c r="Q76" s="2015"/>
      <c r="R76" s="2015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776" t="s">
        <v>70</v>
      </c>
      <c r="B77" s="2420" t="s">
        <v>64</v>
      </c>
      <c r="C77" s="2263">
        <f>SUM(D77:P77)</f>
        <v>0</v>
      </c>
      <c r="D77" s="2407"/>
      <c r="E77" s="2407"/>
      <c r="F77" s="2407"/>
      <c r="G77" s="2407"/>
      <c r="H77" s="2407"/>
      <c r="I77" s="2407"/>
      <c r="J77" s="2407"/>
      <c r="K77" s="2407"/>
      <c r="L77" s="2407"/>
      <c r="M77" s="2407"/>
      <c r="N77" s="2419"/>
      <c r="O77" s="2407"/>
      <c r="P77" s="2409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3638"/>
      <c r="B78" s="2091" t="s">
        <v>65</v>
      </c>
      <c r="C78" s="2036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2014"/>
      <c r="O78" s="93"/>
      <c r="P78" s="103"/>
      <c r="Q78" s="2015"/>
      <c r="R78" s="2015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3896" t="s">
        <v>71</v>
      </c>
      <c r="B79" s="3897"/>
      <c r="C79" s="2036">
        <f>SUM(D79:P79)</f>
        <v>0</v>
      </c>
      <c r="D79" s="1915"/>
      <c r="E79" s="93"/>
      <c r="F79" s="93"/>
      <c r="G79" s="93"/>
      <c r="H79" s="93"/>
      <c r="I79" s="93"/>
      <c r="J79" s="93"/>
      <c r="K79" s="93"/>
      <c r="L79" s="93"/>
      <c r="M79" s="93"/>
      <c r="N79" s="2014"/>
      <c r="O79" s="93"/>
      <c r="P79" s="103"/>
      <c r="Q79" s="2015"/>
      <c r="R79" s="2015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2382" t="s">
        <v>75</v>
      </c>
      <c r="B81" s="2382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2379" t="s">
        <v>77</v>
      </c>
      <c r="B82" s="2310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2092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778" t="s">
        <v>79</v>
      </c>
      <c r="B84" s="2847"/>
      <c r="C84" s="2382" t="s">
        <v>76</v>
      </c>
      <c r="D84" s="2405" t="s">
        <v>80</v>
      </c>
      <c r="E84" s="2349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3872" t="s">
        <v>82</v>
      </c>
      <c r="B85" s="3864"/>
      <c r="C85" s="2381">
        <f>SUM(D85:E85)</f>
        <v>0</v>
      </c>
      <c r="D85" s="2411"/>
      <c r="E85" s="2299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3778" t="s">
        <v>84</v>
      </c>
      <c r="B87" s="2847"/>
      <c r="C87" s="3778" t="s">
        <v>85</v>
      </c>
      <c r="D87" s="2869"/>
      <c r="E87" s="2847"/>
      <c r="F87" s="3882" t="s">
        <v>86</v>
      </c>
      <c r="G87" s="3882"/>
      <c r="H87" s="3882"/>
      <c r="I87" s="3882"/>
      <c r="J87" s="3882"/>
      <c r="K87" s="3882"/>
      <c r="L87" s="3888" t="s">
        <v>87</v>
      </c>
      <c r="M87" s="3888"/>
      <c r="N87" s="3888"/>
      <c r="O87" s="3888"/>
      <c r="P87" s="3888"/>
      <c r="Q87" s="3881"/>
      <c r="R87" s="3767" t="s">
        <v>88</v>
      </c>
      <c r="S87" s="3767"/>
      <c r="T87" s="3767"/>
      <c r="U87" s="3767"/>
      <c r="V87" s="3767"/>
      <c r="W87" s="3849"/>
      <c r="X87" s="3891" t="s">
        <v>89</v>
      </c>
      <c r="Y87" s="3891"/>
      <c r="Z87" s="3891"/>
      <c r="AA87" s="3892"/>
      <c r="AB87" s="3893" t="s">
        <v>90</v>
      </c>
      <c r="AC87" s="3193"/>
      <c r="AD87" s="3183" t="s">
        <v>7</v>
      </c>
      <c r="AE87" s="3886" t="s">
        <v>8</v>
      </c>
    </row>
    <row r="88" spans="1:83" s="47" customFormat="1" ht="12" customHeight="1" x14ac:dyDescent="0.2">
      <c r="A88" s="2910"/>
      <c r="B88" s="2848"/>
      <c r="C88" s="3878"/>
      <c r="D88" s="3605"/>
      <c r="E88" s="3636"/>
      <c r="F88" s="3770" t="s">
        <v>91</v>
      </c>
      <c r="G88" s="3771"/>
      <c r="H88" s="3770" t="s">
        <v>92</v>
      </c>
      <c r="I88" s="3771"/>
      <c r="J88" s="3770" t="s">
        <v>93</v>
      </c>
      <c r="K88" s="3771"/>
      <c r="L88" s="3770" t="s">
        <v>91</v>
      </c>
      <c r="M88" s="3771"/>
      <c r="N88" s="3770" t="s">
        <v>92</v>
      </c>
      <c r="O88" s="3771"/>
      <c r="P88" s="3770" t="s">
        <v>94</v>
      </c>
      <c r="Q88" s="3771"/>
      <c r="R88" s="3770" t="s">
        <v>91</v>
      </c>
      <c r="S88" s="3771"/>
      <c r="T88" s="3770" t="s">
        <v>92</v>
      </c>
      <c r="U88" s="3771"/>
      <c r="V88" s="3770" t="s">
        <v>94</v>
      </c>
      <c r="W88" s="3775"/>
      <c r="X88" s="3889" t="s">
        <v>95</v>
      </c>
      <c r="Y88" s="3889"/>
      <c r="Z88" s="3889"/>
      <c r="AA88" s="3890"/>
      <c r="AB88" s="3894"/>
      <c r="AC88" s="3761"/>
      <c r="AD88" s="3024"/>
      <c r="AE88" s="3027"/>
    </row>
    <row r="89" spans="1:83" s="47" customFormat="1" ht="31.5" x14ac:dyDescent="0.2">
      <c r="A89" s="3878"/>
      <c r="B89" s="3636"/>
      <c r="C89" s="2405" t="s">
        <v>96</v>
      </c>
      <c r="D89" s="2260" t="s">
        <v>65</v>
      </c>
      <c r="E89" s="2207" t="s">
        <v>97</v>
      </c>
      <c r="F89" s="2372" t="s">
        <v>65</v>
      </c>
      <c r="G89" s="2261" t="s">
        <v>97</v>
      </c>
      <c r="H89" s="2372" t="s">
        <v>65</v>
      </c>
      <c r="I89" s="2261" t="s">
        <v>97</v>
      </c>
      <c r="J89" s="2372" t="s">
        <v>65</v>
      </c>
      <c r="K89" s="2261" t="s">
        <v>97</v>
      </c>
      <c r="L89" s="2372" t="s">
        <v>65</v>
      </c>
      <c r="M89" s="2261" t="s">
        <v>97</v>
      </c>
      <c r="N89" s="2372" t="s">
        <v>65</v>
      </c>
      <c r="O89" s="2261" t="s">
        <v>97</v>
      </c>
      <c r="P89" s="2372" t="s">
        <v>65</v>
      </c>
      <c r="Q89" s="2261" t="s">
        <v>97</v>
      </c>
      <c r="R89" s="2372" t="s">
        <v>65</v>
      </c>
      <c r="S89" s="2261" t="s">
        <v>97</v>
      </c>
      <c r="T89" s="2372" t="s">
        <v>65</v>
      </c>
      <c r="U89" s="2272" t="s">
        <v>97</v>
      </c>
      <c r="V89" s="2372" t="s">
        <v>65</v>
      </c>
      <c r="W89" s="2262" t="s">
        <v>97</v>
      </c>
      <c r="X89" s="2421" t="s">
        <v>98</v>
      </c>
      <c r="Y89" s="2422" t="s">
        <v>99</v>
      </c>
      <c r="Z89" s="2422" t="s">
        <v>100</v>
      </c>
      <c r="AA89" s="2422" t="s">
        <v>101</v>
      </c>
      <c r="AB89" s="2422" t="s">
        <v>102</v>
      </c>
      <c r="AC89" s="2422" t="s">
        <v>103</v>
      </c>
      <c r="AD89" s="3759"/>
      <c r="AE89" s="3028"/>
    </row>
    <row r="90" spans="1:83" s="47" customFormat="1" x14ac:dyDescent="0.25">
      <c r="A90" s="3879" t="s">
        <v>104</v>
      </c>
      <c r="B90" s="3880"/>
      <c r="C90" s="2423">
        <f>SUM(D90:E90)</f>
        <v>0</v>
      </c>
      <c r="D90" s="2264">
        <f>SUM(F90+H90+J90+L90+N90+P90+R90+T90+V90)</f>
        <v>0</v>
      </c>
      <c r="E90" s="2424">
        <f>SUM(G90+I90+K90+M90+O90+Q90+S90+U90+W90)</f>
        <v>0</v>
      </c>
      <c r="F90" s="2277"/>
      <c r="G90" s="2368"/>
      <c r="H90" s="2277"/>
      <c r="I90" s="2368"/>
      <c r="J90" s="2277"/>
      <c r="K90" s="2368"/>
      <c r="L90" s="2277"/>
      <c r="M90" s="2368"/>
      <c r="N90" s="2277"/>
      <c r="O90" s="2368"/>
      <c r="P90" s="2277"/>
      <c r="Q90" s="2368"/>
      <c r="R90" s="2277"/>
      <c r="S90" s="2368"/>
      <c r="T90" s="2277"/>
      <c r="U90" s="2279"/>
      <c r="V90" s="2277"/>
      <c r="W90" s="2282"/>
      <c r="X90" s="2419"/>
      <c r="Y90" s="2277"/>
      <c r="Z90" s="2425"/>
      <c r="AA90" s="2425"/>
      <c r="AB90" s="2425"/>
      <c r="AC90" s="2426"/>
      <c r="AD90" s="2277"/>
      <c r="AE90" s="2410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2427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1970"/>
      <c r="AC93" s="1970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3778" t="s">
        <v>84</v>
      </c>
      <c r="B95" s="2847"/>
      <c r="C95" s="3778" t="s">
        <v>85</v>
      </c>
      <c r="D95" s="2869"/>
      <c r="E95" s="2847"/>
      <c r="F95" s="3887" t="s">
        <v>109</v>
      </c>
      <c r="G95" s="3888"/>
      <c r="H95" s="3888"/>
      <c r="I95" s="3888"/>
      <c r="J95" s="3888"/>
      <c r="K95" s="3881"/>
      <c r="L95" s="3888" t="s">
        <v>110</v>
      </c>
      <c r="M95" s="3888"/>
      <c r="N95" s="3888"/>
      <c r="O95" s="3888"/>
      <c r="P95" s="3888"/>
      <c r="Q95" s="3881"/>
      <c r="R95" s="3881" t="s">
        <v>111</v>
      </c>
      <c r="S95" s="3882"/>
      <c r="T95" s="3882"/>
      <c r="U95" s="3882"/>
      <c r="V95" s="3882"/>
      <c r="W95" s="3883"/>
      <c r="X95" s="3884" t="s">
        <v>112</v>
      </c>
      <c r="Y95" s="3884"/>
      <c r="Z95" s="3884"/>
      <c r="AA95" s="3884"/>
      <c r="AB95" s="3884"/>
      <c r="AC95" s="3885"/>
      <c r="AD95" s="3183" t="s">
        <v>7</v>
      </c>
      <c r="AE95" s="3886" t="s">
        <v>8</v>
      </c>
    </row>
    <row r="96" spans="1:83" s="47" customFormat="1" ht="12" customHeight="1" x14ac:dyDescent="0.2">
      <c r="A96" s="2910"/>
      <c r="B96" s="2848"/>
      <c r="C96" s="3878"/>
      <c r="D96" s="3605"/>
      <c r="E96" s="3636"/>
      <c r="F96" s="3770" t="s">
        <v>91</v>
      </c>
      <c r="G96" s="3771"/>
      <c r="H96" s="3770" t="s">
        <v>92</v>
      </c>
      <c r="I96" s="3771"/>
      <c r="J96" s="3770" t="s">
        <v>94</v>
      </c>
      <c r="K96" s="3771"/>
      <c r="L96" s="3770" t="s">
        <v>91</v>
      </c>
      <c r="M96" s="3771"/>
      <c r="N96" s="3770" t="s">
        <v>92</v>
      </c>
      <c r="O96" s="3771"/>
      <c r="P96" s="3770" t="s">
        <v>93</v>
      </c>
      <c r="Q96" s="3771"/>
      <c r="R96" s="3772" t="s">
        <v>91</v>
      </c>
      <c r="S96" s="3771"/>
      <c r="T96" s="3770" t="s">
        <v>92</v>
      </c>
      <c r="U96" s="3771"/>
      <c r="V96" s="3767" t="s">
        <v>93</v>
      </c>
      <c r="W96" s="3849"/>
      <c r="X96" s="3772" t="s">
        <v>95</v>
      </c>
      <c r="Y96" s="3772"/>
      <c r="Z96" s="3772"/>
      <c r="AA96" s="3771"/>
      <c r="AB96" s="3770" t="s">
        <v>113</v>
      </c>
      <c r="AC96" s="3771"/>
      <c r="AD96" s="3024"/>
      <c r="AE96" s="3027"/>
    </row>
    <row r="97" spans="1:83" s="47" customFormat="1" ht="31.5" x14ac:dyDescent="0.2">
      <c r="A97" s="3878"/>
      <c r="B97" s="3636"/>
      <c r="C97" s="2405" t="s">
        <v>96</v>
      </c>
      <c r="D97" s="2260" t="s">
        <v>65</v>
      </c>
      <c r="E97" s="2207" t="s">
        <v>97</v>
      </c>
      <c r="F97" s="2372" t="s">
        <v>65</v>
      </c>
      <c r="G97" s="2261" t="s">
        <v>97</v>
      </c>
      <c r="H97" s="2372" t="s">
        <v>65</v>
      </c>
      <c r="I97" s="2261" t="s">
        <v>97</v>
      </c>
      <c r="J97" s="2372" t="s">
        <v>65</v>
      </c>
      <c r="K97" s="2261" t="s">
        <v>97</v>
      </c>
      <c r="L97" s="2372" t="s">
        <v>65</v>
      </c>
      <c r="M97" s="2261" t="s">
        <v>97</v>
      </c>
      <c r="N97" s="2372" t="s">
        <v>65</v>
      </c>
      <c r="O97" s="2261" t="s">
        <v>97</v>
      </c>
      <c r="P97" s="2372" t="s">
        <v>65</v>
      </c>
      <c r="Q97" s="2261" t="s">
        <v>97</v>
      </c>
      <c r="R97" s="2205" t="s">
        <v>65</v>
      </c>
      <c r="S97" s="2261" t="s">
        <v>97</v>
      </c>
      <c r="T97" s="2372" t="s">
        <v>65</v>
      </c>
      <c r="U97" s="2261" t="s">
        <v>97</v>
      </c>
      <c r="V97" s="2258" t="s">
        <v>65</v>
      </c>
      <c r="W97" s="2428" t="s">
        <v>97</v>
      </c>
      <c r="X97" s="2261" t="s">
        <v>114</v>
      </c>
      <c r="Y97" s="2382" t="s">
        <v>99</v>
      </c>
      <c r="Z97" s="2292" t="s">
        <v>100</v>
      </c>
      <c r="AA97" s="2292" t="s">
        <v>101</v>
      </c>
      <c r="AB97" s="2386" t="s">
        <v>102</v>
      </c>
      <c r="AC97" s="2382" t="s">
        <v>103</v>
      </c>
      <c r="AD97" s="3759"/>
      <c r="AE97" s="3028"/>
    </row>
    <row r="98" spans="1:83" s="47" customFormat="1" x14ac:dyDescent="0.25">
      <c r="A98" s="3879" t="s">
        <v>104</v>
      </c>
      <c r="B98" s="3880"/>
      <c r="C98" s="2264">
        <f>SUM(D98:E98)</f>
        <v>0</v>
      </c>
      <c r="D98" s="2429">
        <f>SUM(F98+H98+J98+L98+N98+P98+R98+T98+V98)</f>
        <v>0</v>
      </c>
      <c r="E98" s="2424">
        <f>SUM(G98+I98+K98+M98+O98+Q98+S98+U98+W98)</f>
        <v>0</v>
      </c>
      <c r="F98" s="2277"/>
      <c r="G98" s="2368"/>
      <c r="H98" s="2277"/>
      <c r="I98" s="2368"/>
      <c r="J98" s="2277"/>
      <c r="K98" s="2368"/>
      <c r="L98" s="2277"/>
      <c r="M98" s="2368"/>
      <c r="N98" s="2277"/>
      <c r="O98" s="2368"/>
      <c r="P98" s="2277"/>
      <c r="Q98" s="2368"/>
      <c r="R98" s="2419"/>
      <c r="S98" s="2368"/>
      <c r="T98" s="2277"/>
      <c r="U98" s="2368"/>
      <c r="V98" s="2277"/>
      <c r="W98" s="2282"/>
      <c r="X98" s="2419"/>
      <c r="Y98" s="2277"/>
      <c r="Z98" s="2425"/>
      <c r="AA98" s="2425"/>
      <c r="AB98" s="2425"/>
      <c r="AC98" s="2426"/>
      <c r="AD98" s="2277"/>
      <c r="AE98" s="2410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1913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1970"/>
      <c r="AC101" s="1970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3778" t="s">
        <v>116</v>
      </c>
      <c r="B103" s="2847"/>
      <c r="C103" s="3778" t="s">
        <v>76</v>
      </c>
      <c r="D103" s="2869"/>
      <c r="E103" s="2847"/>
      <c r="F103" s="3770" t="s">
        <v>117</v>
      </c>
      <c r="G103" s="3772"/>
      <c r="H103" s="3772"/>
      <c r="I103" s="3772"/>
      <c r="J103" s="3772"/>
      <c r="K103" s="3772"/>
      <c r="L103" s="3772"/>
      <c r="M103" s="3771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3770" t="s">
        <v>118</v>
      </c>
      <c r="G104" s="3771"/>
      <c r="H104" s="3770" t="s">
        <v>119</v>
      </c>
      <c r="I104" s="3771"/>
      <c r="J104" s="3770" t="s">
        <v>120</v>
      </c>
      <c r="K104" s="3771"/>
      <c r="L104" s="3770" t="s">
        <v>12</v>
      </c>
      <c r="M104" s="3771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878"/>
      <c r="B105" s="3636"/>
      <c r="C105" s="2430" t="s">
        <v>96</v>
      </c>
      <c r="D105" s="2260" t="s">
        <v>65</v>
      </c>
      <c r="E105" s="2261" t="s">
        <v>97</v>
      </c>
      <c r="F105" s="2405" t="s">
        <v>65</v>
      </c>
      <c r="G105" s="2261" t="s">
        <v>97</v>
      </c>
      <c r="H105" s="2405" t="s">
        <v>65</v>
      </c>
      <c r="I105" s="2261" t="s">
        <v>97</v>
      </c>
      <c r="J105" s="2405" t="s">
        <v>65</v>
      </c>
      <c r="K105" s="2261" t="s">
        <v>97</v>
      </c>
      <c r="L105" s="2405" t="s">
        <v>65</v>
      </c>
      <c r="M105" s="2261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3811" t="s">
        <v>121</v>
      </c>
      <c r="B106" s="3812"/>
      <c r="C106" s="2431">
        <f>SUM(D106:E106)</f>
        <v>0</v>
      </c>
      <c r="D106" s="2432">
        <f t="shared" ref="D106:E109" si="53">+F106+H106+J106+L106</f>
        <v>0</v>
      </c>
      <c r="E106" s="2433">
        <f t="shared" si="53"/>
        <v>0</v>
      </c>
      <c r="F106" s="2434">
        <f>SUM(F107:F109)</f>
        <v>0</v>
      </c>
      <c r="G106" s="2434">
        <f t="shared" ref="G106:M106" si="54">SUM(G107:G109)</f>
        <v>0</v>
      </c>
      <c r="H106" s="2434">
        <f t="shared" si="54"/>
        <v>0</v>
      </c>
      <c r="I106" s="2434">
        <f t="shared" si="54"/>
        <v>0</v>
      </c>
      <c r="J106" s="2434">
        <f t="shared" si="54"/>
        <v>0</v>
      </c>
      <c r="K106" s="2434">
        <f t="shared" si="54"/>
        <v>0</v>
      </c>
      <c r="L106" s="2434">
        <f t="shared" si="54"/>
        <v>0</v>
      </c>
      <c r="M106" s="2381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3876" t="s">
        <v>122</v>
      </c>
      <c r="B107" s="3877"/>
      <c r="C107" s="2435">
        <f>SUM(D107:E107)</f>
        <v>0</v>
      </c>
      <c r="D107" s="2436">
        <f t="shared" si="53"/>
        <v>0</v>
      </c>
      <c r="E107" s="2437">
        <f t="shared" si="53"/>
        <v>0</v>
      </c>
      <c r="F107" s="2277"/>
      <c r="G107" s="2368"/>
      <c r="H107" s="2277"/>
      <c r="I107" s="2368"/>
      <c r="J107" s="2277"/>
      <c r="K107" s="2410"/>
      <c r="L107" s="2277"/>
      <c r="M107" s="2410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2097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3778" t="s">
        <v>75</v>
      </c>
      <c r="B111" s="2847"/>
      <c r="C111" s="3778" t="s">
        <v>76</v>
      </c>
      <c r="D111" s="2869"/>
      <c r="E111" s="2847"/>
      <c r="F111" s="3770" t="s">
        <v>117</v>
      </c>
      <c r="G111" s="3772"/>
      <c r="H111" s="3772"/>
      <c r="I111" s="3772"/>
      <c r="J111" s="3772"/>
      <c r="K111" s="3772"/>
      <c r="L111" s="3772"/>
      <c r="M111" s="3772"/>
      <c r="N111" s="3772"/>
      <c r="O111" s="3772"/>
      <c r="P111" s="3772"/>
      <c r="Q111" s="3772"/>
      <c r="R111" s="3772"/>
      <c r="S111" s="3772"/>
      <c r="T111" s="3772"/>
      <c r="U111" s="3772"/>
      <c r="V111" s="3772"/>
      <c r="W111" s="3772"/>
      <c r="X111" s="3772"/>
      <c r="Y111" s="3772"/>
      <c r="Z111" s="3772"/>
      <c r="AA111" s="3772"/>
      <c r="AB111" s="3772"/>
      <c r="AC111" s="3772"/>
      <c r="AD111" s="3772"/>
      <c r="AE111" s="3772"/>
      <c r="AF111" s="3772"/>
      <c r="AG111" s="3775"/>
      <c r="AH111" s="2869" t="s">
        <v>7</v>
      </c>
      <c r="AI111" s="3769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3792" t="s">
        <v>12</v>
      </c>
      <c r="G112" s="3793"/>
      <c r="H112" s="3782" t="s">
        <v>13</v>
      </c>
      <c r="I112" s="3782"/>
      <c r="J112" s="3782" t="s">
        <v>14</v>
      </c>
      <c r="K112" s="3782"/>
      <c r="L112" s="3782" t="s">
        <v>15</v>
      </c>
      <c r="M112" s="3782"/>
      <c r="N112" s="3782" t="s">
        <v>16</v>
      </c>
      <c r="O112" s="3782"/>
      <c r="P112" s="3782" t="s">
        <v>17</v>
      </c>
      <c r="Q112" s="3782"/>
      <c r="R112" s="3782" t="s">
        <v>18</v>
      </c>
      <c r="S112" s="3782"/>
      <c r="T112" s="3782" t="s">
        <v>19</v>
      </c>
      <c r="U112" s="3782"/>
      <c r="V112" s="3782" t="s">
        <v>48</v>
      </c>
      <c r="W112" s="3782"/>
      <c r="X112" s="3782" t="s">
        <v>49</v>
      </c>
      <c r="Y112" s="3782"/>
      <c r="Z112" s="3770" t="s">
        <v>50</v>
      </c>
      <c r="AA112" s="3771"/>
      <c r="AB112" s="3770" t="s">
        <v>126</v>
      </c>
      <c r="AC112" s="3771"/>
      <c r="AD112" s="3770" t="s">
        <v>127</v>
      </c>
      <c r="AE112" s="3771"/>
      <c r="AF112" s="3770" t="s">
        <v>128</v>
      </c>
      <c r="AG112" s="3775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3641"/>
      <c r="B113" s="3636"/>
      <c r="C113" s="2405" t="s">
        <v>96</v>
      </c>
      <c r="D113" s="2260" t="s">
        <v>65</v>
      </c>
      <c r="E113" s="2261" t="s">
        <v>97</v>
      </c>
      <c r="F113" s="2372" t="s">
        <v>65</v>
      </c>
      <c r="G113" s="2370" t="s">
        <v>97</v>
      </c>
      <c r="H113" s="2372" t="s">
        <v>65</v>
      </c>
      <c r="I113" s="2370" t="s">
        <v>97</v>
      </c>
      <c r="J113" s="2372" t="s">
        <v>65</v>
      </c>
      <c r="K113" s="2370" t="s">
        <v>97</v>
      </c>
      <c r="L113" s="2372" t="s">
        <v>65</v>
      </c>
      <c r="M113" s="2370" t="s">
        <v>97</v>
      </c>
      <c r="N113" s="2372" t="s">
        <v>65</v>
      </c>
      <c r="O113" s="2370" t="s">
        <v>97</v>
      </c>
      <c r="P113" s="2372" t="s">
        <v>65</v>
      </c>
      <c r="Q113" s="2370" t="s">
        <v>97</v>
      </c>
      <c r="R113" s="2372" t="s">
        <v>65</v>
      </c>
      <c r="S113" s="2370" t="s">
        <v>97</v>
      </c>
      <c r="T113" s="2372" t="s">
        <v>65</v>
      </c>
      <c r="U113" s="2370" t="s">
        <v>97</v>
      </c>
      <c r="V113" s="2372" t="s">
        <v>65</v>
      </c>
      <c r="W113" s="2370" t="s">
        <v>97</v>
      </c>
      <c r="X113" s="2372" t="s">
        <v>65</v>
      </c>
      <c r="Y113" s="2370" t="s">
        <v>97</v>
      </c>
      <c r="Z113" s="2372" t="s">
        <v>65</v>
      </c>
      <c r="AA113" s="2370" t="s">
        <v>97</v>
      </c>
      <c r="AB113" s="2372" t="s">
        <v>65</v>
      </c>
      <c r="AC113" s="2370" t="s">
        <v>97</v>
      </c>
      <c r="AD113" s="2372" t="s">
        <v>65</v>
      </c>
      <c r="AE113" s="2370" t="s">
        <v>97</v>
      </c>
      <c r="AF113" s="2372" t="s">
        <v>65</v>
      </c>
      <c r="AG113" s="2438" t="s">
        <v>97</v>
      </c>
      <c r="AH113" s="3605"/>
      <c r="AI113" s="3637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3872" t="s">
        <v>129</v>
      </c>
      <c r="B114" s="3864"/>
      <c r="C114" s="2434">
        <f>SUM(D114:E114)</f>
        <v>0</v>
      </c>
      <c r="D114" s="2268">
        <f>SUM(F114+H114+J114+L114+N114+P114+R114+T114+V114+X114+Z114+AB114+AD114+AF114)</f>
        <v>0</v>
      </c>
      <c r="E114" s="2378">
        <f>SUM(+G114+I114+K114+M114+O114+Q114+S114+U114+W114+Y114+AA114+AC114+AE114+AG114)</f>
        <v>0</v>
      </c>
      <c r="F114" s="2277"/>
      <c r="G114" s="2419"/>
      <c r="H114" s="2277"/>
      <c r="I114" s="2419"/>
      <c r="J114" s="2277"/>
      <c r="K114" s="2419"/>
      <c r="L114" s="2277"/>
      <c r="M114" s="2419"/>
      <c r="N114" s="2277"/>
      <c r="O114" s="2419"/>
      <c r="P114" s="2277"/>
      <c r="Q114" s="2419"/>
      <c r="R114" s="2277"/>
      <c r="S114" s="2419"/>
      <c r="T114" s="2277"/>
      <c r="U114" s="2419"/>
      <c r="V114" s="2277"/>
      <c r="W114" s="2419"/>
      <c r="X114" s="2277"/>
      <c r="Y114" s="2419"/>
      <c r="Z114" s="2277"/>
      <c r="AA114" s="2419"/>
      <c r="AB114" s="2277"/>
      <c r="AC114" s="2419"/>
      <c r="AD114" s="2277"/>
      <c r="AE114" s="2419"/>
      <c r="AF114" s="2277"/>
      <c r="AG114" s="2409"/>
      <c r="AH114" s="2279"/>
      <c r="AI114" s="2426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776" t="s">
        <v>130</v>
      </c>
      <c r="B115" s="2263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2277"/>
      <c r="G115" s="2368"/>
      <c r="H115" s="2277"/>
      <c r="I115" s="2368"/>
      <c r="J115" s="2277"/>
      <c r="K115" s="2368"/>
      <c r="L115" s="2277"/>
      <c r="M115" s="2368"/>
      <c r="N115" s="2277"/>
      <c r="O115" s="2368"/>
      <c r="P115" s="2277"/>
      <c r="Q115" s="2368"/>
      <c r="R115" s="2277"/>
      <c r="S115" s="2368"/>
      <c r="T115" s="2277"/>
      <c r="U115" s="2368"/>
      <c r="V115" s="2277"/>
      <c r="W115" s="2368"/>
      <c r="X115" s="2277"/>
      <c r="Y115" s="2368"/>
      <c r="Z115" s="2277"/>
      <c r="AA115" s="2368"/>
      <c r="AB115" s="2277"/>
      <c r="AC115" s="2368"/>
      <c r="AD115" s="2277"/>
      <c r="AE115" s="2368"/>
      <c r="AF115" s="2277"/>
      <c r="AG115" s="2409"/>
      <c r="AH115" s="2279"/>
      <c r="AI115" s="2426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2204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2204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3638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3873" t="s">
        <v>138</v>
      </c>
      <c r="B122" s="3873"/>
      <c r="C122" s="2434">
        <f t="shared" si="55"/>
        <v>0</v>
      </c>
      <c r="D122" s="2268">
        <f t="shared" si="56"/>
        <v>0</v>
      </c>
      <c r="E122" s="2378">
        <f t="shared" si="62"/>
        <v>0</v>
      </c>
      <c r="F122" s="2411"/>
      <c r="G122" s="2299"/>
      <c r="H122" s="2411"/>
      <c r="I122" s="2299"/>
      <c r="J122" s="2411"/>
      <c r="K122" s="2299"/>
      <c r="L122" s="2411"/>
      <c r="M122" s="2299"/>
      <c r="N122" s="2411"/>
      <c r="O122" s="2299"/>
      <c r="P122" s="2411"/>
      <c r="Q122" s="2299"/>
      <c r="R122" s="2411"/>
      <c r="S122" s="2299"/>
      <c r="T122" s="2411"/>
      <c r="U122" s="2299"/>
      <c r="V122" s="2411"/>
      <c r="W122" s="2299"/>
      <c r="X122" s="2411"/>
      <c r="Y122" s="2299"/>
      <c r="Z122" s="2411"/>
      <c r="AA122" s="2299"/>
      <c r="AB122" s="2411"/>
      <c r="AC122" s="2299"/>
      <c r="AD122" s="2411"/>
      <c r="AE122" s="2299"/>
      <c r="AF122" s="2411"/>
      <c r="AG122" s="2412"/>
      <c r="AH122" s="2300"/>
      <c r="AI122" s="2310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2439"/>
      <c r="AM123" s="2439"/>
    </row>
    <row r="124" spans="1:82" ht="15" customHeight="1" x14ac:dyDescent="0.25">
      <c r="A124" s="3874" t="s">
        <v>75</v>
      </c>
      <c r="B124" s="2847"/>
      <c r="C124" s="3867" t="s">
        <v>76</v>
      </c>
      <c r="D124" s="3867"/>
      <c r="E124" s="3867"/>
      <c r="F124" s="3856" t="s">
        <v>117</v>
      </c>
      <c r="G124" s="3875"/>
      <c r="H124" s="3875"/>
      <c r="I124" s="3875"/>
      <c r="J124" s="3875"/>
      <c r="K124" s="3875"/>
      <c r="L124" s="3875"/>
      <c r="M124" s="3875"/>
      <c r="N124" s="3875"/>
      <c r="O124" s="3875"/>
      <c r="P124" s="3875"/>
      <c r="Q124" s="3875"/>
      <c r="R124" s="3875"/>
      <c r="S124" s="3875"/>
      <c r="T124" s="3875"/>
      <c r="U124" s="3875"/>
      <c r="V124" s="3875"/>
      <c r="W124" s="3875"/>
      <c r="X124" s="3875"/>
      <c r="Y124" s="3875"/>
      <c r="Z124" s="3875"/>
      <c r="AA124" s="3875"/>
      <c r="AB124" s="3875"/>
      <c r="AC124" s="3875"/>
      <c r="AD124" s="3875"/>
      <c r="AE124" s="3875"/>
      <c r="AF124" s="3875"/>
      <c r="AG124" s="3860"/>
      <c r="AH124" s="3868" t="s">
        <v>140</v>
      </c>
      <c r="AI124" s="3869"/>
      <c r="AJ124" s="3869"/>
      <c r="AK124" s="3870"/>
      <c r="AL124" s="3866" t="s">
        <v>7</v>
      </c>
      <c r="AM124" s="3867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3859" t="s">
        <v>12</v>
      </c>
      <c r="G125" s="3859"/>
      <c r="H125" s="3859" t="s">
        <v>13</v>
      </c>
      <c r="I125" s="3859"/>
      <c r="J125" s="3859" t="s">
        <v>14</v>
      </c>
      <c r="K125" s="3859"/>
      <c r="L125" s="3859" t="s">
        <v>15</v>
      </c>
      <c r="M125" s="3859"/>
      <c r="N125" s="3859" t="s">
        <v>16</v>
      </c>
      <c r="O125" s="3859"/>
      <c r="P125" s="3859" t="s">
        <v>17</v>
      </c>
      <c r="Q125" s="3859"/>
      <c r="R125" s="3859" t="s">
        <v>18</v>
      </c>
      <c r="S125" s="3859"/>
      <c r="T125" s="3859" t="s">
        <v>19</v>
      </c>
      <c r="U125" s="3859"/>
      <c r="V125" s="3859" t="s">
        <v>48</v>
      </c>
      <c r="W125" s="3859"/>
      <c r="X125" s="3859" t="s">
        <v>49</v>
      </c>
      <c r="Y125" s="3859"/>
      <c r="Z125" s="3856" t="s">
        <v>50</v>
      </c>
      <c r="AA125" s="3865"/>
      <c r="AB125" s="3856" t="s">
        <v>126</v>
      </c>
      <c r="AC125" s="3865"/>
      <c r="AD125" s="3856" t="s">
        <v>127</v>
      </c>
      <c r="AE125" s="3865"/>
      <c r="AF125" s="3856" t="s">
        <v>128</v>
      </c>
      <c r="AG125" s="3860"/>
      <c r="AH125" s="3866" t="s">
        <v>141</v>
      </c>
      <c r="AI125" s="3867" t="s">
        <v>142</v>
      </c>
      <c r="AJ125" s="3867" t="s">
        <v>143</v>
      </c>
      <c r="AK125" s="3871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3641"/>
      <c r="B126" s="3636"/>
      <c r="C126" s="2442" t="s">
        <v>96</v>
      </c>
      <c r="D126" s="2443" t="s">
        <v>65</v>
      </c>
      <c r="E126" s="2444" t="s">
        <v>97</v>
      </c>
      <c r="F126" s="2445" t="s">
        <v>65</v>
      </c>
      <c r="G126" s="2193" t="s">
        <v>97</v>
      </c>
      <c r="H126" s="2445" t="s">
        <v>65</v>
      </c>
      <c r="I126" s="2193" t="s">
        <v>97</v>
      </c>
      <c r="J126" s="2445" t="s">
        <v>65</v>
      </c>
      <c r="K126" s="2193" t="s">
        <v>97</v>
      </c>
      <c r="L126" s="2445" t="s">
        <v>65</v>
      </c>
      <c r="M126" s="2193" t="s">
        <v>97</v>
      </c>
      <c r="N126" s="2445" t="s">
        <v>65</v>
      </c>
      <c r="O126" s="2193" t="s">
        <v>97</v>
      </c>
      <c r="P126" s="2445" t="s">
        <v>65</v>
      </c>
      <c r="Q126" s="2193" t="s">
        <v>97</v>
      </c>
      <c r="R126" s="2445" t="s">
        <v>65</v>
      </c>
      <c r="S126" s="2193" t="s">
        <v>97</v>
      </c>
      <c r="T126" s="2445" t="s">
        <v>65</v>
      </c>
      <c r="U126" s="2193" t="s">
        <v>97</v>
      </c>
      <c r="V126" s="2445" t="s">
        <v>65</v>
      </c>
      <c r="W126" s="2193" t="s">
        <v>97</v>
      </c>
      <c r="X126" s="2445" t="s">
        <v>65</v>
      </c>
      <c r="Y126" s="2193" t="s">
        <v>97</v>
      </c>
      <c r="Z126" s="2445" t="s">
        <v>65</v>
      </c>
      <c r="AA126" s="2193" t="s">
        <v>97</v>
      </c>
      <c r="AB126" s="2445" t="s">
        <v>65</v>
      </c>
      <c r="AC126" s="2193" t="s">
        <v>97</v>
      </c>
      <c r="AD126" s="2445" t="s">
        <v>65</v>
      </c>
      <c r="AE126" s="2193" t="s">
        <v>97</v>
      </c>
      <c r="AF126" s="2445" t="s">
        <v>65</v>
      </c>
      <c r="AG126" s="2446" t="s">
        <v>97</v>
      </c>
      <c r="AH126" s="2986"/>
      <c r="AI126" s="3637"/>
      <c r="AJ126" s="3637"/>
      <c r="AK126" s="3683"/>
      <c r="AL126" s="2986"/>
      <c r="AM126" s="3637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3863" t="s">
        <v>145</v>
      </c>
      <c r="B127" s="3864"/>
      <c r="C127" s="2447">
        <f>SUM(D127:E127)</f>
        <v>0</v>
      </c>
      <c r="D127" s="2448">
        <f>SUM(F127+H127+J127+L127+N127+P127+R127+T127+V127+X127+Z127+AB127+AD127+AF127)</f>
        <v>0</v>
      </c>
      <c r="E127" s="2449">
        <f>SUM(G127+I127+K127+M127+O127+Q127+S127+U127+W127+Y127+AA127+AC127+AE127+AG127)</f>
        <v>0</v>
      </c>
      <c r="F127" s="2450"/>
      <c r="G127" s="2451"/>
      <c r="H127" s="2450"/>
      <c r="I127" s="2451"/>
      <c r="J127" s="2450"/>
      <c r="K127" s="2451"/>
      <c r="L127" s="2450"/>
      <c r="M127" s="2451"/>
      <c r="N127" s="2450"/>
      <c r="O127" s="2451"/>
      <c r="P127" s="2450"/>
      <c r="Q127" s="2451"/>
      <c r="R127" s="2450"/>
      <c r="S127" s="2451"/>
      <c r="T127" s="2450"/>
      <c r="U127" s="2451"/>
      <c r="V127" s="2450"/>
      <c r="W127" s="2451"/>
      <c r="X127" s="2450"/>
      <c r="Y127" s="2451"/>
      <c r="Z127" s="2450"/>
      <c r="AA127" s="2451"/>
      <c r="AB127" s="2450"/>
      <c r="AC127" s="2451"/>
      <c r="AD127" s="2450"/>
      <c r="AE127" s="2451"/>
      <c r="AF127" s="2450"/>
      <c r="AG127" s="2452"/>
      <c r="AH127" s="2453"/>
      <c r="AI127" s="2454"/>
      <c r="AJ127" s="2454"/>
      <c r="AK127" s="2455"/>
      <c r="AL127" s="2451"/>
      <c r="AM127" s="2454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3776" t="s">
        <v>130</v>
      </c>
      <c r="B128" s="2456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2450"/>
      <c r="G128" s="2451"/>
      <c r="H128" s="2450"/>
      <c r="I128" s="2451"/>
      <c r="J128" s="2450"/>
      <c r="K128" s="2451"/>
      <c r="L128" s="2450"/>
      <c r="M128" s="2451"/>
      <c r="N128" s="2450"/>
      <c r="O128" s="2451"/>
      <c r="P128" s="2450"/>
      <c r="Q128" s="2451"/>
      <c r="R128" s="2450"/>
      <c r="S128" s="2451"/>
      <c r="T128" s="2450"/>
      <c r="U128" s="2451"/>
      <c r="V128" s="2450"/>
      <c r="W128" s="2451"/>
      <c r="X128" s="2450"/>
      <c r="Y128" s="2451"/>
      <c r="Z128" s="2450"/>
      <c r="AA128" s="2451"/>
      <c r="AB128" s="2450"/>
      <c r="AC128" s="2451"/>
      <c r="AD128" s="2450"/>
      <c r="AE128" s="2451"/>
      <c r="AF128" s="2450"/>
      <c r="AG128" s="2452"/>
      <c r="AH128" s="2453"/>
      <c r="AI128" s="2454"/>
      <c r="AJ128" s="2454"/>
      <c r="AK128" s="2455"/>
      <c r="AL128" s="2451"/>
      <c r="AM128" s="2454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2204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2204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3638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3778" t="s">
        <v>75</v>
      </c>
      <c r="B136" s="2847"/>
      <c r="C136" s="3778" t="s">
        <v>76</v>
      </c>
      <c r="D136" s="2869"/>
      <c r="E136" s="2847"/>
      <c r="F136" s="3856" t="s">
        <v>117</v>
      </c>
      <c r="G136" s="3772"/>
      <c r="H136" s="3772"/>
      <c r="I136" s="3772"/>
      <c r="J136" s="3772"/>
      <c r="K136" s="3772"/>
      <c r="L136" s="3772"/>
      <c r="M136" s="3772"/>
      <c r="N136" s="3772"/>
      <c r="O136" s="3772"/>
      <c r="P136" s="3772"/>
      <c r="Q136" s="3772"/>
      <c r="R136" s="3772"/>
      <c r="S136" s="3772"/>
      <c r="T136" s="3772"/>
      <c r="U136" s="3772"/>
      <c r="V136" s="3772"/>
      <c r="W136" s="3772"/>
      <c r="X136" s="3772"/>
      <c r="Y136" s="3772"/>
      <c r="Z136" s="3772"/>
      <c r="AA136" s="3772"/>
      <c r="AB136" s="3772"/>
      <c r="AC136" s="3772"/>
      <c r="AD136" s="3772"/>
      <c r="AE136" s="3772"/>
      <c r="AF136" s="3772"/>
      <c r="AG136" s="3772"/>
      <c r="AH136" s="3772"/>
      <c r="AI136" s="3772"/>
      <c r="AJ136" s="3772"/>
      <c r="AK136" s="3772"/>
      <c r="AL136" s="3772"/>
      <c r="AM136" s="3860"/>
      <c r="AN136" s="3861" t="s">
        <v>140</v>
      </c>
      <c r="AO136" s="3855"/>
      <c r="AP136" s="3862"/>
      <c r="AQ136" s="2847" t="s">
        <v>7</v>
      </c>
      <c r="AR136" s="3769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3856" t="s">
        <v>118</v>
      </c>
      <c r="G137" s="3771"/>
      <c r="H137" s="3856" t="s">
        <v>119</v>
      </c>
      <c r="I137" s="3771"/>
      <c r="J137" s="3856" t="s">
        <v>147</v>
      </c>
      <c r="K137" s="3771"/>
      <c r="L137" s="3856" t="s">
        <v>12</v>
      </c>
      <c r="M137" s="3771"/>
      <c r="N137" s="3859" t="s">
        <v>13</v>
      </c>
      <c r="O137" s="3859"/>
      <c r="P137" s="3859" t="s">
        <v>14</v>
      </c>
      <c r="Q137" s="3859"/>
      <c r="R137" s="3859" t="s">
        <v>15</v>
      </c>
      <c r="S137" s="3859"/>
      <c r="T137" s="3859" t="s">
        <v>16</v>
      </c>
      <c r="U137" s="3859"/>
      <c r="V137" s="3859" t="s">
        <v>17</v>
      </c>
      <c r="W137" s="3859"/>
      <c r="X137" s="3859" t="s">
        <v>18</v>
      </c>
      <c r="Y137" s="3859"/>
      <c r="Z137" s="3859" t="s">
        <v>19</v>
      </c>
      <c r="AA137" s="3859"/>
      <c r="AB137" s="3859" t="s">
        <v>48</v>
      </c>
      <c r="AC137" s="3859"/>
      <c r="AD137" s="3859" t="s">
        <v>49</v>
      </c>
      <c r="AE137" s="3859"/>
      <c r="AF137" s="3856" t="s">
        <v>50</v>
      </c>
      <c r="AG137" s="3771"/>
      <c r="AH137" s="3856" t="s">
        <v>126</v>
      </c>
      <c r="AI137" s="3771"/>
      <c r="AJ137" s="3856" t="s">
        <v>127</v>
      </c>
      <c r="AK137" s="3771"/>
      <c r="AL137" s="3856" t="s">
        <v>128</v>
      </c>
      <c r="AM137" s="3860"/>
      <c r="AN137" s="3827" t="s">
        <v>148</v>
      </c>
      <c r="AO137" s="3769" t="s">
        <v>149</v>
      </c>
      <c r="AP137" s="3834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3641"/>
      <c r="B138" s="3636"/>
      <c r="C138" s="2442" t="s">
        <v>96</v>
      </c>
      <c r="D138" s="2443" t="s">
        <v>65</v>
      </c>
      <c r="E138" s="2261" t="s">
        <v>97</v>
      </c>
      <c r="F138" s="2372" t="s">
        <v>65</v>
      </c>
      <c r="G138" s="2193" t="s">
        <v>97</v>
      </c>
      <c r="H138" s="2372" t="s">
        <v>65</v>
      </c>
      <c r="I138" s="2193" t="s">
        <v>97</v>
      </c>
      <c r="J138" s="2372" t="s">
        <v>65</v>
      </c>
      <c r="K138" s="2193" t="s">
        <v>97</v>
      </c>
      <c r="L138" s="2372" t="s">
        <v>65</v>
      </c>
      <c r="M138" s="2193" t="s">
        <v>97</v>
      </c>
      <c r="N138" s="2372" t="s">
        <v>65</v>
      </c>
      <c r="O138" s="2193" t="s">
        <v>97</v>
      </c>
      <c r="P138" s="2372" t="s">
        <v>65</v>
      </c>
      <c r="Q138" s="2193" t="s">
        <v>97</v>
      </c>
      <c r="R138" s="2372" t="s">
        <v>65</v>
      </c>
      <c r="S138" s="2193" t="s">
        <v>97</v>
      </c>
      <c r="T138" s="2372" t="s">
        <v>65</v>
      </c>
      <c r="U138" s="2193" t="s">
        <v>97</v>
      </c>
      <c r="V138" s="2372" t="s">
        <v>65</v>
      </c>
      <c r="W138" s="2193" t="s">
        <v>97</v>
      </c>
      <c r="X138" s="2372" t="s">
        <v>65</v>
      </c>
      <c r="Y138" s="2193" t="s">
        <v>97</v>
      </c>
      <c r="Z138" s="2372" t="s">
        <v>65</v>
      </c>
      <c r="AA138" s="2193" t="s">
        <v>97</v>
      </c>
      <c r="AB138" s="2372" t="s">
        <v>65</v>
      </c>
      <c r="AC138" s="2193" t="s">
        <v>97</v>
      </c>
      <c r="AD138" s="2372" t="s">
        <v>65</v>
      </c>
      <c r="AE138" s="2193" t="s">
        <v>97</v>
      </c>
      <c r="AF138" s="2372" t="s">
        <v>65</v>
      </c>
      <c r="AG138" s="2193" t="s">
        <v>97</v>
      </c>
      <c r="AH138" s="2372" t="s">
        <v>65</v>
      </c>
      <c r="AI138" s="2193" t="s">
        <v>97</v>
      </c>
      <c r="AJ138" s="2372" t="s">
        <v>65</v>
      </c>
      <c r="AK138" s="2193" t="s">
        <v>97</v>
      </c>
      <c r="AL138" s="2372" t="s">
        <v>65</v>
      </c>
      <c r="AM138" s="880" t="s">
        <v>97</v>
      </c>
      <c r="AN138" s="2986"/>
      <c r="AO138" s="3637"/>
      <c r="AP138" s="3683"/>
      <c r="AQ138" s="3636"/>
      <c r="AR138" s="3637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3857" t="s">
        <v>150</v>
      </c>
      <c r="B139" s="3858"/>
      <c r="C139" s="2457">
        <f>SUM(D139:E139)</f>
        <v>0</v>
      </c>
      <c r="D139" s="2458">
        <f>SUM(F139+H139+J139+L139+N139+P139+R139+T139+V139+X139+Z139+AB139+AD139+AF139+AH139+AJ139+AL139)</f>
        <v>0</v>
      </c>
      <c r="E139" s="2459">
        <f>SUM(G139+I139+K139+M139+O139+Q139+S139+U139+W139+Y139+AA139+AC139+AE139+AG139+AI139+AK139+AM139)</f>
        <v>0</v>
      </c>
      <c r="F139" s="2450"/>
      <c r="G139" s="2451"/>
      <c r="H139" s="2450"/>
      <c r="I139" s="2451"/>
      <c r="J139" s="2450"/>
      <c r="K139" s="2451"/>
      <c r="L139" s="2450"/>
      <c r="M139" s="2451"/>
      <c r="N139" s="2450"/>
      <c r="O139" s="2451"/>
      <c r="P139" s="2450"/>
      <c r="Q139" s="2451"/>
      <c r="R139" s="2450"/>
      <c r="S139" s="2451"/>
      <c r="T139" s="2450"/>
      <c r="U139" s="2451"/>
      <c r="V139" s="2450"/>
      <c r="W139" s="2451"/>
      <c r="X139" s="2450"/>
      <c r="Y139" s="2451"/>
      <c r="Z139" s="2450"/>
      <c r="AA139" s="2451"/>
      <c r="AB139" s="2450"/>
      <c r="AC139" s="2451"/>
      <c r="AD139" s="2450"/>
      <c r="AE139" s="2451"/>
      <c r="AF139" s="2450"/>
      <c r="AG139" s="2451"/>
      <c r="AH139" s="2450"/>
      <c r="AI139" s="2451"/>
      <c r="AJ139" s="2450"/>
      <c r="AK139" s="2451"/>
      <c r="AL139" s="2450"/>
      <c r="AM139" s="2452"/>
      <c r="AN139" s="2453"/>
      <c r="AO139" s="2454"/>
      <c r="AP139" s="2455"/>
      <c r="AQ139" s="2451"/>
      <c r="AR139" s="2454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3776" t="s">
        <v>152</v>
      </c>
      <c r="B141" s="2456" t="s">
        <v>153</v>
      </c>
      <c r="C141" s="2457">
        <f>SUM(D141:E141)</f>
        <v>0</v>
      </c>
      <c r="D141" s="2458">
        <f t="shared" si="72"/>
        <v>0</v>
      </c>
      <c r="E141" s="2459">
        <f t="shared" si="72"/>
        <v>0</v>
      </c>
      <c r="F141" s="2450"/>
      <c r="G141" s="2451"/>
      <c r="H141" s="2450"/>
      <c r="I141" s="2451"/>
      <c r="J141" s="2450"/>
      <c r="K141" s="2451"/>
      <c r="L141" s="2450"/>
      <c r="M141" s="2451"/>
      <c r="N141" s="2450"/>
      <c r="O141" s="2451"/>
      <c r="P141" s="2450"/>
      <c r="Q141" s="2451"/>
      <c r="R141" s="2450"/>
      <c r="S141" s="2451"/>
      <c r="T141" s="2450"/>
      <c r="U141" s="2451"/>
      <c r="V141" s="2450"/>
      <c r="W141" s="2451"/>
      <c r="X141" s="2450"/>
      <c r="Y141" s="2451"/>
      <c r="Z141" s="2450"/>
      <c r="AA141" s="2451"/>
      <c r="AB141" s="2450"/>
      <c r="AC141" s="2451"/>
      <c r="AD141" s="2450"/>
      <c r="AE141" s="2451"/>
      <c r="AF141" s="2450"/>
      <c r="AG141" s="2451"/>
      <c r="AH141" s="2450"/>
      <c r="AI141" s="2451"/>
      <c r="AJ141" s="2450"/>
      <c r="AK141" s="2451"/>
      <c r="AL141" s="2450"/>
      <c r="AM141" s="2452"/>
      <c r="AN141" s="2453"/>
      <c r="AO141" s="2454"/>
      <c r="AP141" s="2455"/>
      <c r="AQ141" s="2451"/>
      <c r="AR141" s="2454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3638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2203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3670" t="s">
        <v>155</v>
      </c>
      <c r="B143" s="3734"/>
      <c r="C143" s="1913">
        <f>SUM(D143:E143)</f>
        <v>0</v>
      </c>
      <c r="D143" s="208">
        <f t="shared" si="72"/>
        <v>0</v>
      </c>
      <c r="E143" s="2210">
        <f>SUM(G143+I143+K143+M143+O143+Q143+S143+U143+W143+Y143+AA143+AC143+AE143+AG143+AI143+AK143+AM143)</f>
        <v>0</v>
      </c>
      <c r="F143" s="1915"/>
      <c r="G143" s="2015"/>
      <c r="H143" s="1915"/>
      <c r="I143" s="2015"/>
      <c r="J143" s="1915"/>
      <c r="K143" s="2015"/>
      <c r="L143" s="1915"/>
      <c r="M143" s="2015"/>
      <c r="N143" s="1915"/>
      <c r="O143" s="2015"/>
      <c r="P143" s="1915"/>
      <c r="Q143" s="2015"/>
      <c r="R143" s="1915"/>
      <c r="S143" s="2015"/>
      <c r="T143" s="1915"/>
      <c r="U143" s="2015"/>
      <c r="V143" s="1915"/>
      <c r="W143" s="2015"/>
      <c r="X143" s="1915"/>
      <c r="Y143" s="2015"/>
      <c r="Z143" s="1915"/>
      <c r="AA143" s="2015"/>
      <c r="AB143" s="1915"/>
      <c r="AC143" s="2015"/>
      <c r="AD143" s="1915"/>
      <c r="AE143" s="2015"/>
      <c r="AF143" s="1915"/>
      <c r="AG143" s="2015"/>
      <c r="AH143" s="1915"/>
      <c r="AI143" s="2015"/>
      <c r="AJ143" s="1915"/>
      <c r="AK143" s="2015"/>
      <c r="AL143" s="1915"/>
      <c r="AM143" s="2016"/>
      <c r="AN143" s="212"/>
      <c r="AO143" s="1916"/>
      <c r="AP143" s="1917"/>
      <c r="AQ143" s="2015"/>
      <c r="AR143" s="1916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2460"/>
      <c r="N144" s="2461"/>
      <c r="O144" s="2462"/>
    </row>
    <row r="145" spans="1:82" ht="15" customHeight="1" x14ac:dyDescent="0.25">
      <c r="A145" s="3778" t="s">
        <v>3</v>
      </c>
      <c r="B145" s="2847"/>
      <c r="C145" s="3856" t="s">
        <v>76</v>
      </c>
      <c r="D145" s="3772"/>
      <c r="E145" s="3771"/>
      <c r="F145" s="3856" t="s">
        <v>50</v>
      </c>
      <c r="G145" s="3771"/>
      <c r="H145" s="3856" t="s">
        <v>126</v>
      </c>
      <c r="I145" s="3771"/>
      <c r="J145" s="3856" t="s">
        <v>127</v>
      </c>
      <c r="K145" s="3771"/>
      <c r="L145" s="3856" t="s">
        <v>128</v>
      </c>
      <c r="M145" s="3860"/>
      <c r="N145" s="3827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3641"/>
      <c r="B146" s="3636"/>
      <c r="C146" s="2442" t="s">
        <v>96</v>
      </c>
      <c r="D146" s="2443" t="s">
        <v>65</v>
      </c>
      <c r="E146" s="2261" t="s">
        <v>97</v>
      </c>
      <c r="F146" s="2442" t="s">
        <v>65</v>
      </c>
      <c r="G146" s="2261" t="s">
        <v>97</v>
      </c>
      <c r="H146" s="2442" t="s">
        <v>65</v>
      </c>
      <c r="I146" s="2261" t="s">
        <v>97</v>
      </c>
      <c r="J146" s="2442" t="s">
        <v>65</v>
      </c>
      <c r="K146" s="2261" t="s">
        <v>97</v>
      </c>
      <c r="L146" s="2442" t="s">
        <v>65</v>
      </c>
      <c r="M146" s="2463" t="s">
        <v>97</v>
      </c>
      <c r="N146" s="2986"/>
      <c r="O146" s="3636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3776" t="s">
        <v>157</v>
      </c>
      <c r="B147" s="2456" t="s">
        <v>158</v>
      </c>
      <c r="C147" s="2457">
        <f>SUM(D147:E147)</f>
        <v>0</v>
      </c>
      <c r="D147" s="2464">
        <f t="shared" ref="D147:E149" si="78">SUM(F147+H147+J147+L147)</f>
        <v>0</v>
      </c>
      <c r="E147" s="2459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2204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3855" t="s">
        <v>161</v>
      </c>
      <c r="B150" s="3855"/>
      <c r="C150" s="2447">
        <f>SUM(C147:C149)</f>
        <v>0</v>
      </c>
      <c r="D150" s="2448">
        <f>SUM(D147:D149)</f>
        <v>0</v>
      </c>
      <c r="E150" s="2269">
        <f>SUM(E147:E149)</f>
        <v>0</v>
      </c>
      <c r="F150" s="2447">
        <f>SUM(F147:F149)</f>
        <v>0</v>
      </c>
      <c r="G150" s="2269">
        <f t="shared" ref="G150:M150" si="84">SUM(G147:G149)</f>
        <v>0</v>
      </c>
      <c r="H150" s="2447">
        <f t="shared" si="84"/>
        <v>0</v>
      </c>
      <c r="I150" s="2269">
        <f t="shared" si="84"/>
        <v>0</v>
      </c>
      <c r="J150" s="2447">
        <f t="shared" si="84"/>
        <v>0</v>
      </c>
      <c r="K150" s="2269">
        <f t="shared" si="84"/>
        <v>0</v>
      </c>
      <c r="L150" s="2447">
        <f t="shared" si="84"/>
        <v>0</v>
      </c>
      <c r="M150" s="2465">
        <f t="shared" si="84"/>
        <v>0</v>
      </c>
      <c r="N150" s="2466">
        <f>SUM(N147:N149)</f>
        <v>0</v>
      </c>
      <c r="O150" s="2269">
        <f>SUM(O147:O149)</f>
        <v>0</v>
      </c>
    </row>
    <row r="151" spans="1:82" x14ac:dyDescent="0.25">
      <c r="A151" s="3776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2204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2204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3638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3668" t="s">
        <v>161</v>
      </c>
      <c r="B155" s="3855"/>
      <c r="C155" s="2447">
        <f>SUM(C151:C154)</f>
        <v>0</v>
      </c>
      <c r="D155" s="2448">
        <f>SUM(D151:D154)</f>
        <v>0</v>
      </c>
      <c r="E155" s="2269">
        <f>SUM(E151:E154)</f>
        <v>0</v>
      </c>
      <c r="F155" s="2447">
        <f>SUM(F151:F154)</f>
        <v>0</v>
      </c>
      <c r="G155" s="2269">
        <f t="shared" ref="G155:M155" si="87">SUM(G151:G154)</f>
        <v>0</v>
      </c>
      <c r="H155" s="2447">
        <f t="shared" si="87"/>
        <v>0</v>
      </c>
      <c r="I155" s="2269">
        <f t="shared" si="87"/>
        <v>0</v>
      </c>
      <c r="J155" s="2447">
        <f t="shared" si="87"/>
        <v>0</v>
      </c>
      <c r="K155" s="2269">
        <f t="shared" si="87"/>
        <v>0</v>
      </c>
      <c r="L155" s="2447">
        <f t="shared" si="87"/>
        <v>0</v>
      </c>
      <c r="M155" s="2465">
        <f t="shared" si="87"/>
        <v>0</v>
      </c>
      <c r="N155" s="2466">
        <f>SUM(N151:N154)</f>
        <v>0</v>
      </c>
      <c r="O155" s="2269">
        <f>SUM(O151:O154)</f>
        <v>0</v>
      </c>
    </row>
    <row r="156" spans="1:82" x14ac:dyDescent="0.25">
      <c r="A156" s="3668" t="s">
        <v>167</v>
      </c>
      <c r="B156" s="3668"/>
      <c r="C156" s="1913">
        <f>SUM(C150+C155)</f>
        <v>0</v>
      </c>
      <c r="D156" s="208">
        <f>SUM(D150+D155)</f>
        <v>0</v>
      </c>
      <c r="E156" s="2210">
        <f>SUM(E150+E155)</f>
        <v>0</v>
      </c>
      <c r="F156" s="1913">
        <f>SUM(F150+F155)</f>
        <v>0</v>
      </c>
      <c r="G156" s="2210">
        <f>SUM(G150+G155)</f>
        <v>0</v>
      </c>
      <c r="H156" s="1913">
        <f t="shared" ref="H156:M156" si="88">SUM(H150+H155)</f>
        <v>0</v>
      </c>
      <c r="I156" s="2210">
        <f t="shared" si="88"/>
        <v>0</v>
      </c>
      <c r="J156" s="1913">
        <f t="shared" si="88"/>
        <v>0</v>
      </c>
      <c r="K156" s="2210">
        <f t="shared" si="88"/>
        <v>0</v>
      </c>
      <c r="L156" s="1913">
        <f t="shared" si="88"/>
        <v>0</v>
      </c>
      <c r="M156" s="2101">
        <f t="shared" si="88"/>
        <v>0</v>
      </c>
      <c r="N156" s="236">
        <f>SUM(N150+N155)</f>
        <v>0</v>
      </c>
      <c r="O156" s="2210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2467"/>
      <c r="R157" s="2439"/>
    </row>
    <row r="158" spans="1:82" ht="15" customHeight="1" x14ac:dyDescent="0.25">
      <c r="A158" s="3778" t="s">
        <v>3</v>
      </c>
      <c r="B158" s="2847"/>
      <c r="C158" s="3770" t="s">
        <v>76</v>
      </c>
      <c r="D158" s="3772"/>
      <c r="E158" s="3771"/>
      <c r="F158" s="3770" t="s">
        <v>50</v>
      </c>
      <c r="G158" s="3771"/>
      <c r="H158" s="3770" t="s">
        <v>126</v>
      </c>
      <c r="I158" s="3771"/>
      <c r="J158" s="3770" t="s">
        <v>127</v>
      </c>
      <c r="K158" s="3771"/>
      <c r="L158" s="3770" t="s">
        <v>128</v>
      </c>
      <c r="M158" s="3775"/>
      <c r="N158" s="3815" t="s">
        <v>140</v>
      </c>
      <c r="O158" s="3772"/>
      <c r="P158" s="3775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3641"/>
      <c r="B159" s="3636"/>
      <c r="C159" s="2405" t="s">
        <v>96</v>
      </c>
      <c r="D159" s="2260" t="s">
        <v>65</v>
      </c>
      <c r="E159" s="2261" t="s">
        <v>97</v>
      </c>
      <c r="F159" s="2405" t="s">
        <v>65</v>
      </c>
      <c r="G159" s="2261" t="s">
        <v>97</v>
      </c>
      <c r="H159" s="2405" t="s">
        <v>65</v>
      </c>
      <c r="I159" s="2261" t="s">
        <v>97</v>
      </c>
      <c r="J159" s="2405" t="s">
        <v>65</v>
      </c>
      <c r="K159" s="2261" t="s">
        <v>97</v>
      </c>
      <c r="L159" s="2405" t="s">
        <v>65</v>
      </c>
      <c r="M159" s="2272" t="s">
        <v>97</v>
      </c>
      <c r="N159" s="2273" t="s">
        <v>141</v>
      </c>
      <c r="O159" s="2260" t="s">
        <v>142</v>
      </c>
      <c r="P159" s="2262" t="s">
        <v>143</v>
      </c>
      <c r="Q159" s="3636"/>
      <c r="R159" s="3636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3776" t="s">
        <v>157</v>
      </c>
      <c r="B160" s="2263" t="s">
        <v>158</v>
      </c>
      <c r="C160" s="2274">
        <f>SUM(D160:E160)</f>
        <v>0</v>
      </c>
      <c r="D160" s="2468">
        <f t="shared" ref="D160:E162" si="89">SUM(F160+H160+J160+L160)</f>
        <v>0</v>
      </c>
      <c r="E160" s="2469">
        <f t="shared" si="89"/>
        <v>0</v>
      </c>
      <c r="F160" s="2277"/>
      <c r="G160" s="2368"/>
      <c r="H160" s="2277"/>
      <c r="I160" s="2368"/>
      <c r="J160" s="2277"/>
      <c r="K160" s="2368"/>
      <c r="L160" s="2277"/>
      <c r="M160" s="2279"/>
      <c r="N160" s="2470"/>
      <c r="O160" s="2471"/>
      <c r="P160" s="2472"/>
      <c r="Q160" s="2473"/>
      <c r="R160" s="2473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2204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3820" t="s">
        <v>161</v>
      </c>
      <c r="B163" s="3820"/>
      <c r="C163" s="2474">
        <f>SUM(C160:C162)</f>
        <v>0</v>
      </c>
      <c r="D163" s="2284">
        <f>SUM(D160:D162)</f>
        <v>0</v>
      </c>
      <c r="E163" s="2285">
        <f>SUM(E160:E162)</f>
        <v>0</v>
      </c>
      <c r="F163" s="2474">
        <f>SUM(F160:F162)</f>
        <v>0</v>
      </c>
      <c r="G163" s="2285">
        <f t="shared" ref="G163:P163" si="95">SUM(G160:G162)</f>
        <v>0</v>
      </c>
      <c r="H163" s="2474">
        <f t="shared" si="95"/>
        <v>0</v>
      </c>
      <c r="I163" s="2285">
        <f t="shared" si="95"/>
        <v>0</v>
      </c>
      <c r="J163" s="2474">
        <f t="shared" si="95"/>
        <v>0</v>
      </c>
      <c r="K163" s="2285">
        <f t="shared" si="95"/>
        <v>0</v>
      </c>
      <c r="L163" s="2474">
        <f t="shared" si="95"/>
        <v>0</v>
      </c>
      <c r="M163" s="2286">
        <f t="shared" si="95"/>
        <v>0</v>
      </c>
      <c r="N163" s="2287">
        <f t="shared" si="95"/>
        <v>0</v>
      </c>
      <c r="O163" s="2284">
        <f t="shared" si="95"/>
        <v>0</v>
      </c>
      <c r="P163" s="2288">
        <f t="shared" si="95"/>
        <v>0</v>
      </c>
      <c r="Q163" s="2285">
        <f>SUM(Q160:Q162)</f>
        <v>0</v>
      </c>
      <c r="R163" s="2285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3776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2204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2204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3638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3668" t="s">
        <v>161</v>
      </c>
      <c r="B168" s="3820"/>
      <c r="C168" s="2474">
        <f>SUM(C164:C167)</f>
        <v>0</v>
      </c>
      <c r="D168" s="2284">
        <f>SUM(D164:D167)</f>
        <v>0</v>
      </c>
      <c r="E168" s="2285">
        <f>SUM(E164:E167)</f>
        <v>0</v>
      </c>
      <c r="F168" s="2474">
        <f>SUM(F164:F167)</f>
        <v>0</v>
      </c>
      <c r="G168" s="2285">
        <f t="shared" ref="G168:P168" si="97">SUM(G164:G167)</f>
        <v>0</v>
      </c>
      <c r="H168" s="2474">
        <f t="shared" si="97"/>
        <v>0</v>
      </c>
      <c r="I168" s="2285">
        <f t="shared" si="97"/>
        <v>0</v>
      </c>
      <c r="J168" s="2474">
        <f t="shared" si="97"/>
        <v>0</v>
      </c>
      <c r="K168" s="2285">
        <f t="shared" si="97"/>
        <v>0</v>
      </c>
      <c r="L168" s="2474">
        <f t="shared" si="97"/>
        <v>0</v>
      </c>
      <c r="M168" s="2286">
        <f t="shared" si="97"/>
        <v>0</v>
      </c>
      <c r="N168" s="2287">
        <f t="shared" si="97"/>
        <v>0</v>
      </c>
      <c r="O168" s="2284">
        <f t="shared" si="97"/>
        <v>0</v>
      </c>
      <c r="P168" s="2288">
        <f t="shared" si="97"/>
        <v>0</v>
      </c>
      <c r="Q168" s="2285">
        <f>SUM(Q164:Q167)</f>
        <v>0</v>
      </c>
      <c r="R168" s="2285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3668" t="s">
        <v>167</v>
      </c>
      <c r="B169" s="3668"/>
      <c r="C169" s="1944">
        <f>SUM(C163+C168)</f>
        <v>0</v>
      </c>
      <c r="D169" s="274">
        <f t="shared" ref="D169:P169" si="98">SUM(D163+D168)</f>
        <v>0</v>
      </c>
      <c r="E169" s="2032">
        <f t="shared" si="98"/>
        <v>0</v>
      </c>
      <c r="F169" s="1944">
        <f t="shared" si="98"/>
        <v>0</v>
      </c>
      <c r="G169" s="2032">
        <f t="shared" si="98"/>
        <v>0</v>
      </c>
      <c r="H169" s="1944">
        <f t="shared" si="98"/>
        <v>0</v>
      </c>
      <c r="I169" s="2032">
        <f t="shared" si="98"/>
        <v>0</v>
      </c>
      <c r="J169" s="1944">
        <f t="shared" si="98"/>
        <v>0</v>
      </c>
      <c r="K169" s="2032">
        <f t="shared" si="98"/>
        <v>0</v>
      </c>
      <c r="L169" s="1944">
        <f t="shared" si="98"/>
        <v>0</v>
      </c>
      <c r="M169" s="2102">
        <f t="shared" si="98"/>
        <v>0</v>
      </c>
      <c r="N169" s="277">
        <f t="shared" si="98"/>
        <v>0</v>
      </c>
      <c r="O169" s="274">
        <f t="shared" si="98"/>
        <v>0</v>
      </c>
      <c r="P169" s="2103">
        <f t="shared" si="98"/>
        <v>0</v>
      </c>
      <c r="Q169" s="2032">
        <f>SUM(Q163+Q168)</f>
        <v>0</v>
      </c>
      <c r="R169" s="2032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3778" t="s">
        <v>3</v>
      </c>
      <c r="B171" s="2847"/>
      <c r="C171" s="3772" t="s">
        <v>76</v>
      </c>
      <c r="D171" s="3772"/>
      <c r="E171" s="3771"/>
      <c r="F171" s="3770" t="s">
        <v>49</v>
      </c>
      <c r="G171" s="3771"/>
      <c r="H171" s="3770" t="s">
        <v>50</v>
      </c>
      <c r="I171" s="3771"/>
      <c r="J171" s="3770" t="s">
        <v>126</v>
      </c>
      <c r="K171" s="3771"/>
      <c r="L171" s="3770" t="s">
        <v>127</v>
      </c>
      <c r="M171" s="3771"/>
      <c r="N171" s="3770" t="s">
        <v>128</v>
      </c>
      <c r="O171" s="3775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3641"/>
      <c r="B172" s="3636"/>
      <c r="C172" s="2405" t="s">
        <v>96</v>
      </c>
      <c r="D172" s="2260" t="s">
        <v>65</v>
      </c>
      <c r="E172" s="2261" t="s">
        <v>97</v>
      </c>
      <c r="F172" s="2405" t="s">
        <v>65</v>
      </c>
      <c r="G172" s="2261" t="s">
        <v>97</v>
      </c>
      <c r="H172" s="2405" t="s">
        <v>65</v>
      </c>
      <c r="I172" s="2261" t="s">
        <v>97</v>
      </c>
      <c r="J172" s="2405" t="s">
        <v>65</v>
      </c>
      <c r="K172" s="2261" t="s">
        <v>97</v>
      </c>
      <c r="L172" s="2405" t="s">
        <v>65</v>
      </c>
      <c r="M172" s="2261" t="s">
        <v>97</v>
      </c>
      <c r="N172" s="2405" t="s">
        <v>65</v>
      </c>
      <c r="O172" s="2290" t="s">
        <v>97</v>
      </c>
      <c r="P172" s="3636"/>
      <c r="Q172" s="3636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3776" t="s">
        <v>170</v>
      </c>
      <c r="B173" s="2456" t="s">
        <v>158</v>
      </c>
      <c r="C173" s="2457">
        <f>SUM(D173+E173)</f>
        <v>0</v>
      </c>
      <c r="D173" s="2458">
        <f>SUM(F173+H173+J173+L173+N173)</f>
        <v>0</v>
      </c>
      <c r="E173" s="2475">
        <f>SUM(G173+I173+K173+M173+O173)</f>
        <v>0</v>
      </c>
      <c r="F173" s="2476"/>
      <c r="G173" s="2477"/>
      <c r="H173" s="2476"/>
      <c r="I173" s="2477"/>
      <c r="J173" s="2476"/>
      <c r="K173" s="2477"/>
      <c r="L173" s="2476"/>
      <c r="M173" s="2477"/>
      <c r="N173" s="2476"/>
      <c r="O173" s="2409"/>
      <c r="P173" s="2477"/>
      <c r="Q173" s="2477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2204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2203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3638"/>
      <c r="B176" s="2291" t="s">
        <v>171</v>
      </c>
      <c r="C176" s="1913">
        <f>SUM(C173:C175)</f>
        <v>0</v>
      </c>
      <c r="D176" s="208">
        <f>SUM(D173:D175)</f>
        <v>0</v>
      </c>
      <c r="E176" s="2210">
        <f>SUM(E173:E175)</f>
        <v>0</v>
      </c>
      <c r="F176" s="1913">
        <f>SUM(F173:F175)</f>
        <v>0</v>
      </c>
      <c r="G176" s="2210">
        <f t="shared" ref="G176:O176" si="104">SUM(G173:G175)</f>
        <v>0</v>
      </c>
      <c r="H176" s="1913">
        <f t="shared" si="104"/>
        <v>0</v>
      </c>
      <c r="I176" s="2210">
        <f t="shared" si="104"/>
        <v>0</v>
      </c>
      <c r="J176" s="1913">
        <f t="shared" si="104"/>
        <v>0</v>
      </c>
      <c r="K176" s="2210">
        <f t="shared" si="104"/>
        <v>0</v>
      </c>
      <c r="L176" s="1913">
        <f t="shared" si="104"/>
        <v>0</v>
      </c>
      <c r="M176" s="2210">
        <f t="shared" si="104"/>
        <v>0</v>
      </c>
      <c r="N176" s="1913">
        <f t="shared" si="104"/>
        <v>0</v>
      </c>
      <c r="O176" s="289">
        <f t="shared" si="104"/>
        <v>0</v>
      </c>
      <c r="P176" s="2210">
        <f>SUM(P173:P175)</f>
        <v>0</v>
      </c>
      <c r="Q176" s="2210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2204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2204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3638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3778" t="s">
        <v>177</v>
      </c>
      <c r="B184" s="2847"/>
      <c r="C184" s="3782" t="s">
        <v>76</v>
      </c>
      <c r="D184" s="3782"/>
      <c r="E184" s="3782"/>
      <c r="F184" s="3782" t="s">
        <v>178</v>
      </c>
      <c r="G184" s="3782"/>
      <c r="H184" s="3782" t="s">
        <v>179</v>
      </c>
      <c r="I184" s="3782"/>
      <c r="J184" s="3782" t="s">
        <v>180</v>
      </c>
      <c r="K184" s="3782"/>
      <c r="L184" s="3782" t="s">
        <v>12</v>
      </c>
      <c r="M184" s="3782"/>
      <c r="N184" s="3792" t="s">
        <v>13</v>
      </c>
      <c r="O184" s="3793"/>
      <c r="P184" s="3767" t="s">
        <v>14</v>
      </c>
      <c r="Q184" s="3767"/>
      <c r="R184" s="3767" t="s">
        <v>15</v>
      </c>
      <c r="S184" s="3767"/>
      <c r="T184" s="3767" t="s">
        <v>16</v>
      </c>
      <c r="U184" s="3767"/>
      <c r="V184" s="3767" t="s">
        <v>17</v>
      </c>
      <c r="W184" s="3767"/>
      <c r="X184" s="3767" t="s">
        <v>18</v>
      </c>
      <c r="Y184" s="3767"/>
      <c r="Z184" s="3767" t="s">
        <v>19</v>
      </c>
      <c r="AA184" s="3767"/>
      <c r="AB184" s="3767" t="s">
        <v>48</v>
      </c>
      <c r="AC184" s="3767"/>
      <c r="AD184" s="3767" t="s">
        <v>49</v>
      </c>
      <c r="AE184" s="3767"/>
      <c r="AF184" s="3767" t="s">
        <v>50</v>
      </c>
      <c r="AG184" s="3767"/>
      <c r="AH184" s="3767" t="s">
        <v>126</v>
      </c>
      <c r="AI184" s="3767"/>
      <c r="AJ184" s="3767" t="s">
        <v>127</v>
      </c>
      <c r="AK184" s="3767"/>
      <c r="AL184" s="3767" t="s">
        <v>128</v>
      </c>
      <c r="AM184" s="3770"/>
      <c r="AN184" s="3854" t="s">
        <v>181</v>
      </c>
      <c r="AO184" s="3853" t="s">
        <v>182</v>
      </c>
      <c r="AP184" s="3770" t="s">
        <v>7</v>
      </c>
      <c r="AQ184" s="3771"/>
      <c r="AR184" s="3769" t="s">
        <v>183</v>
      </c>
      <c r="AS184" s="3769" t="s">
        <v>184</v>
      </c>
      <c r="AT184" s="3770" t="s">
        <v>8</v>
      </c>
      <c r="AU184" s="3771"/>
      <c r="AV184" s="3792" t="s">
        <v>185</v>
      </c>
      <c r="AW184" s="3793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3641"/>
      <c r="B185" s="3636"/>
      <c r="C185" s="2478" t="s">
        <v>96</v>
      </c>
      <c r="D185" s="2294" t="s">
        <v>65</v>
      </c>
      <c r="E185" s="2208" t="s">
        <v>97</v>
      </c>
      <c r="F185" s="2478" t="s">
        <v>65</v>
      </c>
      <c r="G185" s="2208" t="s">
        <v>97</v>
      </c>
      <c r="H185" s="2478" t="s">
        <v>65</v>
      </c>
      <c r="I185" s="2208" t="s">
        <v>97</v>
      </c>
      <c r="J185" s="2478" t="s">
        <v>65</v>
      </c>
      <c r="K185" s="2208" t="s">
        <v>97</v>
      </c>
      <c r="L185" s="2478" t="s">
        <v>65</v>
      </c>
      <c r="M185" s="2208" t="s">
        <v>97</v>
      </c>
      <c r="N185" s="2478" t="s">
        <v>65</v>
      </c>
      <c r="O185" s="2208" t="s">
        <v>97</v>
      </c>
      <c r="P185" s="2478" t="s">
        <v>65</v>
      </c>
      <c r="Q185" s="2208" t="s">
        <v>97</v>
      </c>
      <c r="R185" s="2478" t="s">
        <v>65</v>
      </c>
      <c r="S185" s="2208" t="s">
        <v>97</v>
      </c>
      <c r="T185" s="2478" t="s">
        <v>65</v>
      </c>
      <c r="U185" s="2208" t="s">
        <v>97</v>
      </c>
      <c r="V185" s="2478" t="s">
        <v>65</v>
      </c>
      <c r="W185" s="2208" t="s">
        <v>97</v>
      </c>
      <c r="X185" s="2478" t="s">
        <v>65</v>
      </c>
      <c r="Y185" s="2208" t="s">
        <v>97</v>
      </c>
      <c r="Z185" s="2478" t="s">
        <v>65</v>
      </c>
      <c r="AA185" s="2208" t="s">
        <v>97</v>
      </c>
      <c r="AB185" s="2478" t="s">
        <v>65</v>
      </c>
      <c r="AC185" s="2208" t="s">
        <v>97</v>
      </c>
      <c r="AD185" s="2478" t="s">
        <v>65</v>
      </c>
      <c r="AE185" s="2208" t="s">
        <v>97</v>
      </c>
      <c r="AF185" s="2478" t="s">
        <v>65</v>
      </c>
      <c r="AG185" s="2208" t="s">
        <v>97</v>
      </c>
      <c r="AH185" s="2478" t="s">
        <v>65</v>
      </c>
      <c r="AI185" s="2208" t="s">
        <v>97</v>
      </c>
      <c r="AJ185" s="2478" t="s">
        <v>65</v>
      </c>
      <c r="AK185" s="2208" t="s">
        <v>97</v>
      </c>
      <c r="AL185" s="2478" t="s">
        <v>65</v>
      </c>
      <c r="AM185" s="2206" t="s">
        <v>97</v>
      </c>
      <c r="AN185" s="2969"/>
      <c r="AO185" s="2966"/>
      <c r="AP185" s="2478" t="s">
        <v>65</v>
      </c>
      <c r="AQ185" s="2208" t="s">
        <v>97</v>
      </c>
      <c r="AR185" s="3637"/>
      <c r="AS185" s="3637"/>
      <c r="AT185" s="2478" t="s">
        <v>65</v>
      </c>
      <c r="AU185" s="2208" t="s">
        <v>97</v>
      </c>
      <c r="AV185" s="2209" t="s">
        <v>187</v>
      </c>
      <c r="AW185" s="2207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3818" t="s">
        <v>189</v>
      </c>
      <c r="B186" s="3814"/>
      <c r="C186" s="2479">
        <f>SUM(D186+E186)</f>
        <v>26</v>
      </c>
      <c r="D186" s="2296">
        <f>SUM(F186+H186+J186+L186+N186+P186+R186+T186+V186+X186+Z186+AB186+AD186+AF186+AH186+AJ186+AL186)</f>
        <v>10</v>
      </c>
      <c r="E186" s="308">
        <f>SUM(G186+I186+K186+M186+O186+Q186+S186+U186+W186+Y186+AA186+AC186+AE186+AG186+AI186+AK186+AM186)</f>
        <v>16</v>
      </c>
      <c r="F186" s="2411">
        <v>0</v>
      </c>
      <c r="G186" s="75">
        <v>0</v>
      </c>
      <c r="H186" s="2411">
        <v>2</v>
      </c>
      <c r="I186" s="75">
        <v>0</v>
      </c>
      <c r="J186" s="2411">
        <v>2</v>
      </c>
      <c r="K186" s="75">
        <v>5</v>
      </c>
      <c r="L186" s="2411">
        <v>3</v>
      </c>
      <c r="M186" s="75">
        <v>0</v>
      </c>
      <c r="N186" s="2411">
        <v>0</v>
      </c>
      <c r="O186" s="75">
        <v>2</v>
      </c>
      <c r="P186" s="2411">
        <v>1</v>
      </c>
      <c r="Q186" s="75">
        <v>1</v>
      </c>
      <c r="R186" s="2411">
        <v>1</v>
      </c>
      <c r="S186" s="75">
        <v>0</v>
      </c>
      <c r="T186" s="2411">
        <v>0</v>
      </c>
      <c r="U186" s="75">
        <v>0</v>
      </c>
      <c r="V186" s="2411">
        <v>0</v>
      </c>
      <c r="W186" s="75">
        <v>1</v>
      </c>
      <c r="X186" s="2411">
        <v>0</v>
      </c>
      <c r="Y186" s="75">
        <v>3</v>
      </c>
      <c r="Z186" s="2411">
        <v>1</v>
      </c>
      <c r="AA186" s="75">
        <v>1</v>
      </c>
      <c r="AB186" s="2411">
        <v>0</v>
      </c>
      <c r="AC186" s="75">
        <v>1</v>
      </c>
      <c r="AD186" s="1915">
        <v>0</v>
      </c>
      <c r="AE186" s="75">
        <v>2</v>
      </c>
      <c r="AF186" s="1915">
        <v>0</v>
      </c>
      <c r="AG186" s="75">
        <v>0</v>
      </c>
      <c r="AH186" s="1915">
        <v>0</v>
      </c>
      <c r="AI186" s="75">
        <v>0</v>
      </c>
      <c r="AJ186" s="1915">
        <v>0</v>
      </c>
      <c r="AK186" s="75">
        <v>0</v>
      </c>
      <c r="AL186" s="1915">
        <v>0</v>
      </c>
      <c r="AM186" s="292">
        <v>0</v>
      </c>
      <c r="AN186" s="2298">
        <v>0</v>
      </c>
      <c r="AO186" s="751">
        <v>0</v>
      </c>
      <c r="AP186" s="1915">
        <v>0</v>
      </c>
      <c r="AQ186" s="75">
        <v>0</v>
      </c>
      <c r="AR186" s="2299">
        <v>0</v>
      </c>
      <c r="AS186" s="2299">
        <v>6</v>
      </c>
      <c r="AT186" s="2300">
        <v>0</v>
      </c>
      <c r="AU186" s="2301">
        <v>0</v>
      </c>
      <c r="AV186" s="2300">
        <v>0</v>
      </c>
      <c r="AW186" s="2301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3809" t="s">
        <v>190</v>
      </c>
      <c r="B187" s="3810"/>
      <c r="C187" s="2302"/>
      <c r="D187" s="2303"/>
      <c r="E187" s="2303"/>
      <c r="F187" s="2303"/>
      <c r="G187" s="2303"/>
      <c r="H187" s="2303"/>
      <c r="I187" s="2303"/>
      <c r="J187" s="2303"/>
      <c r="K187" s="2303"/>
      <c r="L187" s="2303"/>
      <c r="M187" s="2303"/>
      <c r="N187" s="2303"/>
      <c r="O187" s="2303"/>
      <c r="P187" s="2303"/>
      <c r="Q187" s="2303"/>
      <c r="R187" s="2303"/>
      <c r="S187" s="2303"/>
      <c r="T187" s="2303"/>
      <c r="U187" s="2303"/>
      <c r="V187" s="2303"/>
      <c r="W187" s="2303"/>
      <c r="X187" s="2303"/>
      <c r="Y187" s="2303"/>
      <c r="Z187" s="2303"/>
      <c r="AA187" s="2303"/>
      <c r="AB187" s="2303"/>
      <c r="AC187" s="2303"/>
      <c r="AD187" s="2303"/>
      <c r="AE187" s="2303"/>
      <c r="AF187" s="2303"/>
      <c r="AG187" s="2303"/>
      <c r="AH187" s="2303"/>
      <c r="AI187" s="2303"/>
      <c r="AJ187" s="2303"/>
      <c r="AK187" s="2303"/>
      <c r="AL187" s="2303"/>
      <c r="AM187" s="2303"/>
      <c r="AN187" s="2303"/>
      <c r="AO187" s="2303"/>
      <c r="AP187" s="2303"/>
      <c r="AQ187" s="2303"/>
      <c r="AR187" s="2303"/>
      <c r="AS187" s="2303"/>
      <c r="AT187" s="2303"/>
      <c r="AU187" s="2303"/>
      <c r="AV187" s="2303"/>
      <c r="AW187" s="2304"/>
    </row>
    <row r="188" spans="1:89" x14ac:dyDescent="0.25">
      <c r="A188" s="3776" t="s">
        <v>191</v>
      </c>
      <c r="B188" s="2480" t="s">
        <v>192</v>
      </c>
      <c r="C188" s="2481">
        <f>SUM(D188+E188)</f>
        <v>3</v>
      </c>
      <c r="D188" s="2482">
        <f t="shared" ref="D188:E196" si="106">SUM(F188+H188+J188+L188+N188+P188+R188+T188+V188+X188+Z188+AB188+AD188+AF188+AH188+AJ188+AL188)</f>
        <v>2</v>
      </c>
      <c r="E188" s="2480">
        <f t="shared" si="106"/>
        <v>1</v>
      </c>
      <c r="F188" s="2476">
        <v>0</v>
      </c>
      <c r="G188" s="2477">
        <v>0</v>
      </c>
      <c r="H188" s="2476">
        <v>1</v>
      </c>
      <c r="I188" s="2477">
        <v>0</v>
      </c>
      <c r="J188" s="2476">
        <v>1</v>
      </c>
      <c r="K188" s="2477">
        <v>1</v>
      </c>
      <c r="L188" s="2476">
        <v>0</v>
      </c>
      <c r="M188" s="2477">
        <v>0</v>
      </c>
      <c r="N188" s="2476">
        <v>0</v>
      </c>
      <c r="O188" s="2477">
        <v>0</v>
      </c>
      <c r="P188" s="2476">
        <v>0</v>
      </c>
      <c r="Q188" s="2477">
        <v>0</v>
      </c>
      <c r="R188" s="2476">
        <v>0</v>
      </c>
      <c r="S188" s="2477">
        <v>0</v>
      </c>
      <c r="T188" s="2476">
        <v>0</v>
      </c>
      <c r="U188" s="2477">
        <v>0</v>
      </c>
      <c r="V188" s="2476">
        <v>0</v>
      </c>
      <c r="W188" s="2477">
        <v>0</v>
      </c>
      <c r="X188" s="2476">
        <v>0</v>
      </c>
      <c r="Y188" s="2477">
        <v>0</v>
      </c>
      <c r="Z188" s="2476">
        <v>0</v>
      </c>
      <c r="AA188" s="2477">
        <v>0</v>
      </c>
      <c r="AB188" s="2476">
        <v>0</v>
      </c>
      <c r="AC188" s="2477">
        <v>0</v>
      </c>
      <c r="AD188" s="2476">
        <v>0</v>
      </c>
      <c r="AE188" s="2477">
        <v>0</v>
      </c>
      <c r="AF188" s="2476">
        <v>0</v>
      </c>
      <c r="AG188" s="2477">
        <v>0</v>
      </c>
      <c r="AH188" s="2476">
        <v>0</v>
      </c>
      <c r="AI188" s="2477">
        <v>0</v>
      </c>
      <c r="AJ188" s="2476">
        <v>0</v>
      </c>
      <c r="AK188" s="2477">
        <v>0</v>
      </c>
      <c r="AL188" s="2476">
        <v>0</v>
      </c>
      <c r="AM188" s="2279">
        <v>0</v>
      </c>
      <c r="AN188" s="2483">
        <v>0</v>
      </c>
      <c r="AO188" s="2484">
        <v>0</v>
      </c>
      <c r="AP188" s="2476">
        <v>0</v>
      </c>
      <c r="AQ188" s="2477">
        <v>0</v>
      </c>
      <c r="AR188" s="2477">
        <v>0</v>
      </c>
      <c r="AS188" s="2477">
        <v>3</v>
      </c>
      <c r="AT188" s="2279">
        <v>0</v>
      </c>
      <c r="AU188" s="2485">
        <v>0</v>
      </c>
      <c r="AV188" s="2279">
        <v>0</v>
      </c>
      <c r="AW188" s="2485">
        <v>0</v>
      </c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3638"/>
      <c r="B189" s="2199" t="s">
        <v>193</v>
      </c>
      <c r="C189" s="1963">
        <f>SUM(D189+E189)</f>
        <v>0</v>
      </c>
      <c r="D189" s="320">
        <f t="shared" si="106"/>
        <v>0</v>
      </c>
      <c r="E189" s="2008">
        <f t="shared" si="106"/>
        <v>0</v>
      </c>
      <c r="F189" s="1915">
        <v>0</v>
      </c>
      <c r="G189" s="2015">
        <v>0</v>
      </c>
      <c r="H189" s="1915">
        <v>0</v>
      </c>
      <c r="I189" s="2015">
        <v>0</v>
      </c>
      <c r="J189" s="1915">
        <v>0</v>
      </c>
      <c r="K189" s="2015">
        <v>0</v>
      </c>
      <c r="L189" s="1915">
        <v>0</v>
      </c>
      <c r="M189" s="2015">
        <v>0</v>
      </c>
      <c r="N189" s="1915">
        <v>0</v>
      </c>
      <c r="O189" s="2015">
        <v>0</v>
      </c>
      <c r="P189" s="1915">
        <v>0</v>
      </c>
      <c r="Q189" s="2015">
        <v>0</v>
      </c>
      <c r="R189" s="1915">
        <v>0</v>
      </c>
      <c r="S189" s="2015">
        <v>0</v>
      </c>
      <c r="T189" s="1915">
        <v>0</v>
      </c>
      <c r="U189" s="2015">
        <v>0</v>
      </c>
      <c r="V189" s="1915">
        <v>0</v>
      </c>
      <c r="W189" s="2015">
        <v>0</v>
      </c>
      <c r="X189" s="1915">
        <v>0</v>
      </c>
      <c r="Y189" s="2015">
        <v>0</v>
      </c>
      <c r="Z189" s="1915">
        <v>0</v>
      </c>
      <c r="AA189" s="2015">
        <v>0</v>
      </c>
      <c r="AB189" s="1915">
        <v>0</v>
      </c>
      <c r="AC189" s="2015">
        <v>0</v>
      </c>
      <c r="AD189" s="1915">
        <v>0</v>
      </c>
      <c r="AE189" s="2015">
        <v>0</v>
      </c>
      <c r="AF189" s="1915">
        <v>0</v>
      </c>
      <c r="AG189" s="2015">
        <v>0</v>
      </c>
      <c r="AH189" s="1915">
        <v>0</v>
      </c>
      <c r="AI189" s="2015">
        <v>0</v>
      </c>
      <c r="AJ189" s="1915">
        <v>0</v>
      </c>
      <c r="AK189" s="2015">
        <v>0</v>
      </c>
      <c r="AL189" s="1915">
        <v>0</v>
      </c>
      <c r="AM189" s="1793">
        <v>0</v>
      </c>
      <c r="AN189" s="212">
        <v>0</v>
      </c>
      <c r="AO189" s="1916">
        <v>0</v>
      </c>
      <c r="AP189" s="1915">
        <v>0</v>
      </c>
      <c r="AQ189" s="2015">
        <v>0</v>
      </c>
      <c r="AR189" s="2015">
        <v>0</v>
      </c>
      <c r="AS189" s="2015">
        <v>0</v>
      </c>
      <c r="AT189" s="1793">
        <v>0</v>
      </c>
      <c r="AU189" s="323">
        <v>0</v>
      </c>
      <c r="AV189" s="1793">
        <v>0</v>
      </c>
      <c r="AW189" s="323">
        <v>0</v>
      </c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3811" t="s">
        <v>194</v>
      </c>
      <c r="B190" s="3812"/>
      <c r="C190" s="2479">
        <f t="shared" ref="C190:C230" si="126">SUM(D190+E190)</f>
        <v>1</v>
      </c>
      <c r="D190" s="2296">
        <f t="shared" si="106"/>
        <v>0</v>
      </c>
      <c r="E190" s="2309">
        <f t="shared" si="106"/>
        <v>1</v>
      </c>
      <c r="F190" s="2411">
        <v>0</v>
      </c>
      <c r="G190" s="2299">
        <v>0</v>
      </c>
      <c r="H190" s="2411">
        <v>0</v>
      </c>
      <c r="I190" s="2299">
        <v>0</v>
      </c>
      <c r="J190" s="2411">
        <v>0</v>
      </c>
      <c r="K190" s="2299">
        <v>1</v>
      </c>
      <c r="L190" s="2411">
        <v>0</v>
      </c>
      <c r="M190" s="2299">
        <v>0</v>
      </c>
      <c r="N190" s="2411">
        <v>0</v>
      </c>
      <c r="O190" s="2299">
        <v>0</v>
      </c>
      <c r="P190" s="2411">
        <v>0</v>
      </c>
      <c r="Q190" s="2299">
        <v>0</v>
      </c>
      <c r="R190" s="2411">
        <v>0</v>
      </c>
      <c r="S190" s="2299">
        <v>0</v>
      </c>
      <c r="T190" s="2411">
        <v>0</v>
      </c>
      <c r="U190" s="2299">
        <v>0</v>
      </c>
      <c r="V190" s="2411">
        <v>0</v>
      </c>
      <c r="W190" s="2299">
        <v>0</v>
      </c>
      <c r="X190" s="2411">
        <v>0</v>
      </c>
      <c r="Y190" s="2299">
        <v>0</v>
      </c>
      <c r="Z190" s="2411">
        <v>0</v>
      </c>
      <c r="AA190" s="2299">
        <v>0</v>
      </c>
      <c r="AB190" s="2411">
        <v>0</v>
      </c>
      <c r="AC190" s="2299">
        <v>0</v>
      </c>
      <c r="AD190" s="2411">
        <v>0</v>
      </c>
      <c r="AE190" s="2299">
        <v>0</v>
      </c>
      <c r="AF190" s="2411">
        <v>0</v>
      </c>
      <c r="AG190" s="2299">
        <v>0</v>
      </c>
      <c r="AH190" s="2411">
        <v>0</v>
      </c>
      <c r="AI190" s="2299">
        <v>0</v>
      </c>
      <c r="AJ190" s="2411">
        <v>0</v>
      </c>
      <c r="AK190" s="2299">
        <v>0</v>
      </c>
      <c r="AL190" s="2411">
        <v>0</v>
      </c>
      <c r="AM190" s="2300">
        <v>0</v>
      </c>
      <c r="AN190" s="2298">
        <v>0</v>
      </c>
      <c r="AO190" s="2310">
        <v>0</v>
      </c>
      <c r="AP190" s="2411">
        <v>0</v>
      </c>
      <c r="AQ190" s="2299">
        <v>0</v>
      </c>
      <c r="AR190" s="2299">
        <v>0</v>
      </c>
      <c r="AS190" s="2299">
        <v>1</v>
      </c>
      <c r="AT190" s="2300">
        <v>0</v>
      </c>
      <c r="AU190" s="2301">
        <v>0</v>
      </c>
      <c r="AV190" s="2300">
        <v>0</v>
      </c>
      <c r="AW190" s="2301">
        <v>0</v>
      </c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3776" t="s">
        <v>195</v>
      </c>
      <c r="B191" s="2480" t="s">
        <v>196</v>
      </c>
      <c r="C191" s="2481">
        <f t="shared" si="126"/>
        <v>1</v>
      </c>
      <c r="D191" s="2482">
        <f>SUM(H191+J191+L191+N191+P191+R191+T191+V191+X191+Z191+AB191+AD191+AF191+AH191+AJ191+AL191)</f>
        <v>0</v>
      </c>
      <c r="E191" s="2480">
        <f>SUM(I191+K191+M191+O191+Q191+S191+U191+W191+Y191+AA191+AC191+AE191+AG191+AI191+AK191+AM191)</f>
        <v>1</v>
      </c>
      <c r="F191" s="2486"/>
      <c r="G191" s="2487"/>
      <c r="H191" s="2476">
        <v>0</v>
      </c>
      <c r="I191" s="2477">
        <v>0</v>
      </c>
      <c r="J191" s="2476">
        <v>0</v>
      </c>
      <c r="K191" s="2477">
        <v>1</v>
      </c>
      <c r="L191" s="2476">
        <v>0</v>
      </c>
      <c r="M191" s="2477">
        <v>0</v>
      </c>
      <c r="N191" s="2476">
        <v>0</v>
      </c>
      <c r="O191" s="2477">
        <v>0</v>
      </c>
      <c r="P191" s="2476">
        <v>0</v>
      </c>
      <c r="Q191" s="2477">
        <v>0</v>
      </c>
      <c r="R191" s="2476">
        <v>0</v>
      </c>
      <c r="S191" s="2477">
        <v>0</v>
      </c>
      <c r="T191" s="2476">
        <v>0</v>
      </c>
      <c r="U191" s="2477">
        <v>0</v>
      </c>
      <c r="V191" s="2476">
        <v>0</v>
      </c>
      <c r="W191" s="2477">
        <v>0</v>
      </c>
      <c r="X191" s="2476">
        <v>0</v>
      </c>
      <c r="Y191" s="2477">
        <v>0</v>
      </c>
      <c r="Z191" s="2476">
        <v>0</v>
      </c>
      <c r="AA191" s="2477">
        <v>0</v>
      </c>
      <c r="AB191" s="2476">
        <v>0</v>
      </c>
      <c r="AC191" s="2477">
        <v>0</v>
      </c>
      <c r="AD191" s="2476">
        <v>0</v>
      </c>
      <c r="AE191" s="2477">
        <v>0</v>
      </c>
      <c r="AF191" s="2476">
        <v>0</v>
      </c>
      <c r="AG191" s="2477">
        <v>0</v>
      </c>
      <c r="AH191" s="2476">
        <v>0</v>
      </c>
      <c r="AI191" s="2477">
        <v>0</v>
      </c>
      <c r="AJ191" s="2476">
        <v>0</v>
      </c>
      <c r="AK191" s="2477">
        <v>0</v>
      </c>
      <c r="AL191" s="2476">
        <v>0</v>
      </c>
      <c r="AM191" s="2279">
        <v>0</v>
      </c>
      <c r="AN191" s="2483">
        <v>0</v>
      </c>
      <c r="AO191" s="2484">
        <v>0</v>
      </c>
      <c r="AP191" s="2476">
        <v>0</v>
      </c>
      <c r="AQ191" s="2477">
        <v>0</v>
      </c>
      <c r="AR191" s="2477">
        <v>0</v>
      </c>
      <c r="AS191" s="2477">
        <v>1</v>
      </c>
      <c r="AT191" s="2279">
        <v>0</v>
      </c>
      <c r="AU191" s="2485">
        <v>0</v>
      </c>
      <c r="AV191" s="2279">
        <v>0</v>
      </c>
      <c r="AW191" s="2485">
        <v>0</v>
      </c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3638"/>
      <c r="B192" s="2199" t="s">
        <v>197</v>
      </c>
      <c r="C192" s="925">
        <f t="shared" si="126"/>
        <v>4</v>
      </c>
      <c r="D192" s="326">
        <f>SUM(H192+J192+L192+N192+P192+R192+T192+V192+X192+Z192+AB192+AD192+AF192+AH192+AJ192+AL192)</f>
        <v>1</v>
      </c>
      <c r="E192" s="308">
        <f>SUM(I192+K192+M192+O192+Q192+S192+U192+W192+Y192+AA192+AC192+AE192+AG192+AI192+AK192+AM192)</f>
        <v>3</v>
      </c>
      <c r="F192" s="926"/>
      <c r="G192" s="328"/>
      <c r="H192" s="750">
        <v>0</v>
      </c>
      <c r="I192" s="75">
        <v>0</v>
      </c>
      <c r="J192" s="750">
        <v>1</v>
      </c>
      <c r="K192" s="75">
        <v>3</v>
      </c>
      <c r="L192" s="1915">
        <v>0</v>
      </c>
      <c r="M192" s="2015">
        <v>0</v>
      </c>
      <c r="N192" s="750">
        <v>0</v>
      </c>
      <c r="O192" s="75">
        <v>0</v>
      </c>
      <c r="P192" s="750">
        <v>0</v>
      </c>
      <c r="Q192" s="75">
        <v>0</v>
      </c>
      <c r="R192" s="750">
        <v>0</v>
      </c>
      <c r="S192" s="75">
        <v>0</v>
      </c>
      <c r="T192" s="750">
        <v>0</v>
      </c>
      <c r="U192" s="75">
        <v>0</v>
      </c>
      <c r="V192" s="750">
        <v>0</v>
      </c>
      <c r="W192" s="75">
        <v>0</v>
      </c>
      <c r="X192" s="750">
        <v>0</v>
      </c>
      <c r="Y192" s="75">
        <v>0</v>
      </c>
      <c r="Z192" s="750">
        <v>0</v>
      </c>
      <c r="AA192" s="75">
        <v>0</v>
      </c>
      <c r="AB192" s="750">
        <v>0</v>
      </c>
      <c r="AC192" s="75">
        <v>0</v>
      </c>
      <c r="AD192" s="750">
        <v>0</v>
      </c>
      <c r="AE192" s="75">
        <v>0</v>
      </c>
      <c r="AF192" s="750">
        <v>0</v>
      </c>
      <c r="AG192" s="75">
        <v>0</v>
      </c>
      <c r="AH192" s="750">
        <v>0</v>
      </c>
      <c r="AI192" s="75">
        <v>0</v>
      </c>
      <c r="AJ192" s="750">
        <v>0</v>
      </c>
      <c r="AK192" s="75">
        <v>0</v>
      </c>
      <c r="AL192" s="750">
        <v>0</v>
      </c>
      <c r="AM192" s="292">
        <v>0</v>
      </c>
      <c r="AN192" s="212">
        <v>0</v>
      </c>
      <c r="AO192" s="1916">
        <v>0</v>
      </c>
      <c r="AP192" s="1915">
        <v>0</v>
      </c>
      <c r="AQ192" s="2015">
        <v>0</v>
      </c>
      <c r="AR192" s="2015">
        <v>0</v>
      </c>
      <c r="AS192" s="2015">
        <v>2</v>
      </c>
      <c r="AT192" s="1793">
        <v>0</v>
      </c>
      <c r="AU192" s="323">
        <v>0</v>
      </c>
      <c r="AV192" s="1793">
        <v>0</v>
      </c>
      <c r="AW192" s="323"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2327" t="s">
        <v>198</v>
      </c>
      <c r="B193" s="2314"/>
      <c r="C193" s="2434">
        <f t="shared" si="126"/>
        <v>26</v>
      </c>
      <c r="D193" s="2268">
        <f t="shared" si="106"/>
        <v>10</v>
      </c>
      <c r="E193" s="2269">
        <f t="shared" si="106"/>
        <v>16</v>
      </c>
      <c r="F193" s="2411">
        <v>0</v>
      </c>
      <c r="G193" s="2299">
        <v>0</v>
      </c>
      <c r="H193" s="2411">
        <v>2</v>
      </c>
      <c r="I193" s="2299">
        <v>0</v>
      </c>
      <c r="J193" s="2411">
        <v>2</v>
      </c>
      <c r="K193" s="2299">
        <v>5</v>
      </c>
      <c r="L193" s="2411">
        <v>3</v>
      </c>
      <c r="M193" s="2299">
        <v>0</v>
      </c>
      <c r="N193" s="2411">
        <v>0</v>
      </c>
      <c r="O193" s="2299">
        <v>2</v>
      </c>
      <c r="P193" s="2411">
        <v>1</v>
      </c>
      <c r="Q193" s="2299">
        <v>1</v>
      </c>
      <c r="R193" s="2411">
        <v>1</v>
      </c>
      <c r="S193" s="2299">
        <v>0</v>
      </c>
      <c r="T193" s="2411">
        <v>0</v>
      </c>
      <c r="U193" s="2299">
        <v>0</v>
      </c>
      <c r="V193" s="2411">
        <v>0</v>
      </c>
      <c r="W193" s="2299">
        <v>1</v>
      </c>
      <c r="X193" s="2411">
        <v>0</v>
      </c>
      <c r="Y193" s="2299">
        <v>3</v>
      </c>
      <c r="Z193" s="2411">
        <v>1</v>
      </c>
      <c r="AA193" s="2299">
        <v>1</v>
      </c>
      <c r="AB193" s="2411">
        <v>0</v>
      </c>
      <c r="AC193" s="2299">
        <v>1</v>
      </c>
      <c r="AD193" s="2411">
        <v>0</v>
      </c>
      <c r="AE193" s="2299">
        <v>2</v>
      </c>
      <c r="AF193" s="2411">
        <v>0</v>
      </c>
      <c r="AG193" s="2299">
        <v>0</v>
      </c>
      <c r="AH193" s="2411">
        <v>0</v>
      </c>
      <c r="AI193" s="2299">
        <v>0</v>
      </c>
      <c r="AJ193" s="2411">
        <v>0</v>
      </c>
      <c r="AK193" s="2299">
        <v>0</v>
      </c>
      <c r="AL193" s="2411">
        <v>0</v>
      </c>
      <c r="AM193" s="2300">
        <v>0</v>
      </c>
      <c r="AN193" s="2298">
        <v>0</v>
      </c>
      <c r="AO193" s="2310">
        <v>0</v>
      </c>
      <c r="AP193" s="1915">
        <v>0</v>
      </c>
      <c r="AQ193" s="2299">
        <v>0</v>
      </c>
      <c r="AR193" s="2299">
        <v>0</v>
      </c>
      <c r="AS193" s="2299">
        <v>6</v>
      </c>
      <c r="AT193" s="2300">
        <v>0</v>
      </c>
      <c r="AU193" s="2301">
        <v>0</v>
      </c>
      <c r="AV193" s="2300">
        <v>0</v>
      </c>
      <c r="AW193" s="2301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3776" t="s">
        <v>199</v>
      </c>
      <c r="B194" s="2198" t="s">
        <v>200</v>
      </c>
      <c r="C194" s="335">
        <f t="shared" si="126"/>
        <v>0</v>
      </c>
      <c r="D194" s="336">
        <f t="shared" si="106"/>
        <v>0</v>
      </c>
      <c r="E194" s="2198">
        <f t="shared" si="106"/>
        <v>0</v>
      </c>
      <c r="F194" s="32">
        <v>0</v>
      </c>
      <c r="G194" s="35">
        <v>0</v>
      </c>
      <c r="H194" s="32">
        <v>0</v>
      </c>
      <c r="I194" s="35">
        <v>0</v>
      </c>
      <c r="J194" s="32">
        <v>0</v>
      </c>
      <c r="K194" s="35">
        <v>0</v>
      </c>
      <c r="L194" s="32">
        <v>0</v>
      </c>
      <c r="M194" s="35">
        <v>0</v>
      </c>
      <c r="N194" s="32">
        <v>0</v>
      </c>
      <c r="O194" s="35">
        <v>0</v>
      </c>
      <c r="P194" s="32">
        <v>0</v>
      </c>
      <c r="Q194" s="35">
        <v>0</v>
      </c>
      <c r="R194" s="32">
        <v>0</v>
      </c>
      <c r="S194" s="35">
        <v>0</v>
      </c>
      <c r="T194" s="32">
        <v>0</v>
      </c>
      <c r="U194" s="35">
        <v>0</v>
      </c>
      <c r="V194" s="32">
        <v>0</v>
      </c>
      <c r="W194" s="35">
        <v>0</v>
      </c>
      <c r="X194" s="32">
        <v>0</v>
      </c>
      <c r="Y194" s="35">
        <v>0</v>
      </c>
      <c r="Z194" s="32">
        <v>0</v>
      </c>
      <c r="AA194" s="35">
        <v>0</v>
      </c>
      <c r="AB194" s="32">
        <v>0</v>
      </c>
      <c r="AC194" s="35">
        <v>0</v>
      </c>
      <c r="AD194" s="32">
        <v>0</v>
      </c>
      <c r="AE194" s="35">
        <v>0</v>
      </c>
      <c r="AF194" s="32">
        <v>0</v>
      </c>
      <c r="AG194" s="35">
        <v>0</v>
      </c>
      <c r="AH194" s="32">
        <v>0</v>
      </c>
      <c r="AI194" s="35">
        <v>0</v>
      </c>
      <c r="AJ194" s="32">
        <v>0</v>
      </c>
      <c r="AK194" s="35">
        <v>0</v>
      </c>
      <c r="AL194" s="32">
        <v>0</v>
      </c>
      <c r="AM194" s="271">
        <v>0</v>
      </c>
      <c r="AN194" s="227">
        <v>0</v>
      </c>
      <c r="AO194" s="337">
        <v>0</v>
      </c>
      <c r="AP194" s="32">
        <v>0</v>
      </c>
      <c r="AQ194" s="75">
        <v>0</v>
      </c>
      <c r="AR194" s="75">
        <v>0</v>
      </c>
      <c r="AS194" s="75">
        <v>0</v>
      </c>
      <c r="AT194" s="292">
        <v>0</v>
      </c>
      <c r="AU194" s="338">
        <v>0</v>
      </c>
      <c r="AV194" s="292">
        <v>0</v>
      </c>
      <c r="AW194" s="338">
        <v>0</v>
      </c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3084"/>
      <c r="B195" s="2201" t="s">
        <v>201</v>
      </c>
      <c r="C195" s="340">
        <f t="shared" si="126"/>
        <v>3</v>
      </c>
      <c r="D195" s="341">
        <f t="shared" si="106"/>
        <v>1</v>
      </c>
      <c r="E195" s="2201">
        <f t="shared" si="106"/>
        <v>2</v>
      </c>
      <c r="F195" s="16">
        <v>0</v>
      </c>
      <c r="G195" s="37">
        <v>0</v>
      </c>
      <c r="H195" s="16">
        <v>0</v>
      </c>
      <c r="I195" s="37">
        <v>0</v>
      </c>
      <c r="J195" s="16">
        <v>0</v>
      </c>
      <c r="K195" s="37">
        <v>1</v>
      </c>
      <c r="L195" s="16">
        <v>1</v>
      </c>
      <c r="M195" s="37">
        <v>0</v>
      </c>
      <c r="N195" s="16">
        <v>0</v>
      </c>
      <c r="O195" s="37">
        <v>0</v>
      </c>
      <c r="P195" s="16">
        <v>0</v>
      </c>
      <c r="Q195" s="37">
        <v>0</v>
      </c>
      <c r="R195" s="16">
        <v>0</v>
      </c>
      <c r="S195" s="37">
        <v>0</v>
      </c>
      <c r="T195" s="16">
        <v>0</v>
      </c>
      <c r="U195" s="37">
        <v>0</v>
      </c>
      <c r="V195" s="16">
        <v>0</v>
      </c>
      <c r="W195" s="37">
        <v>0</v>
      </c>
      <c r="X195" s="16">
        <v>0</v>
      </c>
      <c r="Y195" s="37">
        <v>1</v>
      </c>
      <c r="Z195" s="16">
        <v>0</v>
      </c>
      <c r="AA195" s="37">
        <v>0</v>
      </c>
      <c r="AB195" s="16">
        <v>0</v>
      </c>
      <c r="AC195" s="37">
        <v>0</v>
      </c>
      <c r="AD195" s="16">
        <v>0</v>
      </c>
      <c r="AE195" s="37">
        <v>0</v>
      </c>
      <c r="AF195" s="16">
        <v>0</v>
      </c>
      <c r="AG195" s="37">
        <v>0</v>
      </c>
      <c r="AH195" s="16">
        <v>0</v>
      </c>
      <c r="AI195" s="37">
        <v>0</v>
      </c>
      <c r="AJ195" s="16">
        <v>0</v>
      </c>
      <c r="AK195" s="37">
        <v>0</v>
      </c>
      <c r="AL195" s="16">
        <v>0</v>
      </c>
      <c r="AM195" s="134">
        <v>0</v>
      </c>
      <c r="AN195" s="195">
        <v>0</v>
      </c>
      <c r="AO195" s="137">
        <v>0</v>
      </c>
      <c r="AP195" s="16">
        <v>0</v>
      </c>
      <c r="AQ195" s="41">
        <v>0</v>
      </c>
      <c r="AR195" s="41">
        <v>0</v>
      </c>
      <c r="AS195" s="41">
        <v>1</v>
      </c>
      <c r="AT195" s="180">
        <v>0</v>
      </c>
      <c r="AU195" s="342">
        <v>0</v>
      </c>
      <c r="AV195" s="180">
        <v>0</v>
      </c>
      <c r="AW195" s="342"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3084"/>
      <c r="B196" s="2201" t="s">
        <v>202</v>
      </c>
      <c r="C196" s="340">
        <f t="shared" si="126"/>
        <v>5</v>
      </c>
      <c r="D196" s="343">
        <f t="shared" si="106"/>
        <v>2</v>
      </c>
      <c r="E196" s="2201">
        <f t="shared" si="106"/>
        <v>3</v>
      </c>
      <c r="F196" s="38">
        <v>0</v>
      </c>
      <c r="G196" s="41">
        <v>0</v>
      </c>
      <c r="H196" s="38">
        <v>0</v>
      </c>
      <c r="I196" s="41">
        <v>0</v>
      </c>
      <c r="J196" s="38">
        <v>0</v>
      </c>
      <c r="K196" s="41">
        <v>0</v>
      </c>
      <c r="L196" s="38">
        <v>1</v>
      </c>
      <c r="M196" s="41">
        <v>0</v>
      </c>
      <c r="N196" s="38">
        <v>0</v>
      </c>
      <c r="O196" s="41">
        <v>1</v>
      </c>
      <c r="P196" s="38">
        <v>1</v>
      </c>
      <c r="Q196" s="41">
        <v>1</v>
      </c>
      <c r="R196" s="38">
        <v>0</v>
      </c>
      <c r="S196" s="41">
        <v>0</v>
      </c>
      <c r="T196" s="38">
        <v>0</v>
      </c>
      <c r="U196" s="41">
        <v>0</v>
      </c>
      <c r="V196" s="38">
        <v>0</v>
      </c>
      <c r="W196" s="41">
        <v>0</v>
      </c>
      <c r="X196" s="38">
        <v>0</v>
      </c>
      <c r="Y196" s="41">
        <v>1</v>
      </c>
      <c r="Z196" s="38">
        <v>0</v>
      </c>
      <c r="AA196" s="41">
        <v>0</v>
      </c>
      <c r="AB196" s="38">
        <v>0</v>
      </c>
      <c r="AC196" s="41">
        <v>0</v>
      </c>
      <c r="AD196" s="38">
        <v>0</v>
      </c>
      <c r="AE196" s="41">
        <v>0</v>
      </c>
      <c r="AF196" s="38">
        <v>0</v>
      </c>
      <c r="AG196" s="41">
        <v>0</v>
      </c>
      <c r="AH196" s="38">
        <v>0</v>
      </c>
      <c r="AI196" s="41">
        <v>0</v>
      </c>
      <c r="AJ196" s="38">
        <v>0</v>
      </c>
      <c r="AK196" s="41">
        <v>0</v>
      </c>
      <c r="AL196" s="38">
        <v>0</v>
      </c>
      <c r="AM196" s="180">
        <v>0</v>
      </c>
      <c r="AN196" s="198">
        <v>0</v>
      </c>
      <c r="AO196" s="181">
        <v>0</v>
      </c>
      <c r="AP196" s="38">
        <v>0</v>
      </c>
      <c r="AQ196" s="41">
        <v>0</v>
      </c>
      <c r="AR196" s="41">
        <v>0</v>
      </c>
      <c r="AS196" s="41">
        <v>0</v>
      </c>
      <c r="AT196" s="180">
        <v>0</v>
      </c>
      <c r="AU196" s="342">
        <v>0</v>
      </c>
      <c r="AV196" s="180">
        <v>0</v>
      </c>
      <c r="AW196" s="342">
        <v>0</v>
      </c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3084"/>
      <c r="B197" s="344" t="s">
        <v>203</v>
      </c>
      <c r="C197" s="340">
        <f t="shared" si="126"/>
        <v>0</v>
      </c>
      <c r="D197" s="345"/>
      <c r="E197" s="2201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3084"/>
      <c r="B198" s="2201" t="s">
        <v>204</v>
      </c>
      <c r="C198" s="340">
        <f t="shared" si="126"/>
        <v>3</v>
      </c>
      <c r="D198" s="336">
        <f t="shared" ref="D198:E206" si="127">SUM(F198+H198+J198+L198+N198+P198+R198+T198+V198+X198+Z198+AB198+AD198+AF198+AH198+AJ198+AL198)</f>
        <v>1</v>
      </c>
      <c r="E198" s="2201">
        <f t="shared" si="127"/>
        <v>2</v>
      </c>
      <c r="F198" s="32">
        <v>0</v>
      </c>
      <c r="G198" s="35">
        <v>0</v>
      </c>
      <c r="H198" s="32">
        <v>0</v>
      </c>
      <c r="I198" s="35">
        <v>0</v>
      </c>
      <c r="J198" s="32">
        <v>0</v>
      </c>
      <c r="K198" s="35">
        <v>0</v>
      </c>
      <c r="L198" s="32">
        <v>0</v>
      </c>
      <c r="M198" s="35">
        <v>0</v>
      </c>
      <c r="N198" s="32">
        <v>0</v>
      </c>
      <c r="O198" s="35">
        <v>0</v>
      </c>
      <c r="P198" s="32">
        <v>0</v>
      </c>
      <c r="Q198" s="35">
        <v>0</v>
      </c>
      <c r="R198" s="32">
        <v>0</v>
      </c>
      <c r="S198" s="35">
        <v>0</v>
      </c>
      <c r="T198" s="32">
        <v>0</v>
      </c>
      <c r="U198" s="35">
        <v>0</v>
      </c>
      <c r="V198" s="32">
        <v>0</v>
      </c>
      <c r="W198" s="35">
        <v>0</v>
      </c>
      <c r="X198" s="32">
        <v>0</v>
      </c>
      <c r="Y198" s="35">
        <v>0</v>
      </c>
      <c r="Z198" s="32">
        <v>1</v>
      </c>
      <c r="AA198" s="35">
        <v>1</v>
      </c>
      <c r="AB198" s="32">
        <v>0</v>
      </c>
      <c r="AC198" s="35">
        <v>0</v>
      </c>
      <c r="AD198" s="32">
        <v>0</v>
      </c>
      <c r="AE198" s="35">
        <v>1</v>
      </c>
      <c r="AF198" s="32">
        <v>0</v>
      </c>
      <c r="AG198" s="35">
        <v>0</v>
      </c>
      <c r="AH198" s="32">
        <v>0</v>
      </c>
      <c r="AI198" s="35">
        <v>0</v>
      </c>
      <c r="AJ198" s="32">
        <v>0</v>
      </c>
      <c r="AK198" s="35">
        <v>0</v>
      </c>
      <c r="AL198" s="32">
        <v>0</v>
      </c>
      <c r="AM198" s="271">
        <v>0</v>
      </c>
      <c r="AN198" s="227">
        <v>0</v>
      </c>
      <c r="AO198" s="337">
        <v>0</v>
      </c>
      <c r="AP198" s="32">
        <v>0</v>
      </c>
      <c r="AQ198" s="35">
        <v>0</v>
      </c>
      <c r="AR198" s="35">
        <v>0</v>
      </c>
      <c r="AS198" s="35">
        <v>0</v>
      </c>
      <c r="AT198" s="271">
        <v>0</v>
      </c>
      <c r="AU198" s="291">
        <v>0</v>
      </c>
      <c r="AV198" s="271">
        <v>0</v>
      </c>
      <c r="AW198" s="291">
        <v>0</v>
      </c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3084"/>
      <c r="B199" s="347" t="s">
        <v>205</v>
      </c>
      <c r="C199" s="340">
        <f t="shared" si="126"/>
        <v>0</v>
      </c>
      <c r="D199" s="341">
        <f t="shared" si="127"/>
        <v>0</v>
      </c>
      <c r="E199" s="2201">
        <f t="shared" si="127"/>
        <v>0</v>
      </c>
      <c r="F199" s="16"/>
      <c r="G199" s="37"/>
      <c r="H199" s="16"/>
      <c r="I199" s="37"/>
      <c r="J199" s="16"/>
      <c r="K199" s="37"/>
      <c r="L199" s="16"/>
      <c r="M199" s="37"/>
      <c r="N199" s="16"/>
      <c r="O199" s="37"/>
      <c r="P199" s="16"/>
      <c r="Q199" s="37"/>
      <c r="R199" s="16"/>
      <c r="S199" s="37"/>
      <c r="T199" s="16"/>
      <c r="U199" s="37"/>
      <c r="V199" s="16"/>
      <c r="W199" s="37"/>
      <c r="X199" s="16"/>
      <c r="Y199" s="37"/>
      <c r="Z199" s="16"/>
      <c r="AA199" s="37"/>
      <c r="AB199" s="16"/>
      <c r="AC199" s="37"/>
      <c r="AD199" s="16"/>
      <c r="AE199" s="37"/>
      <c r="AF199" s="16"/>
      <c r="AG199" s="37"/>
      <c r="AH199" s="16"/>
      <c r="AI199" s="37"/>
      <c r="AJ199" s="16"/>
      <c r="AK199" s="37"/>
      <c r="AL199" s="16"/>
      <c r="AM199" s="134"/>
      <c r="AN199" s="195"/>
      <c r="AO199" s="137"/>
      <c r="AP199" s="16"/>
      <c r="AQ199" s="75"/>
      <c r="AR199" s="75"/>
      <c r="AS199" s="75"/>
      <c r="AT199" s="292"/>
      <c r="AU199" s="338"/>
      <c r="AV199" s="292"/>
      <c r="AW199" s="338"/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3084"/>
      <c r="B200" s="348" t="s">
        <v>206</v>
      </c>
      <c r="C200" s="340">
        <f t="shared" si="126"/>
        <v>0</v>
      </c>
      <c r="D200" s="341">
        <f t="shared" si="127"/>
        <v>0</v>
      </c>
      <c r="E200" s="2201">
        <f t="shared" si="127"/>
        <v>0</v>
      </c>
      <c r="F200" s="16"/>
      <c r="G200" s="37"/>
      <c r="H200" s="16"/>
      <c r="I200" s="37"/>
      <c r="J200" s="16"/>
      <c r="K200" s="37"/>
      <c r="L200" s="16"/>
      <c r="M200" s="37"/>
      <c r="N200" s="16"/>
      <c r="O200" s="37"/>
      <c r="P200" s="16"/>
      <c r="Q200" s="37"/>
      <c r="R200" s="16"/>
      <c r="S200" s="37"/>
      <c r="T200" s="16"/>
      <c r="U200" s="37"/>
      <c r="V200" s="16"/>
      <c r="W200" s="37"/>
      <c r="X200" s="16"/>
      <c r="Y200" s="37"/>
      <c r="Z200" s="16"/>
      <c r="AA200" s="37"/>
      <c r="AB200" s="16"/>
      <c r="AC200" s="37"/>
      <c r="AD200" s="16"/>
      <c r="AE200" s="37"/>
      <c r="AF200" s="16"/>
      <c r="AG200" s="37"/>
      <c r="AH200" s="16"/>
      <c r="AI200" s="37"/>
      <c r="AJ200" s="16"/>
      <c r="AK200" s="37"/>
      <c r="AL200" s="16"/>
      <c r="AM200" s="134"/>
      <c r="AN200" s="195"/>
      <c r="AO200" s="137"/>
      <c r="AP200" s="16"/>
      <c r="AQ200" s="41"/>
      <c r="AR200" s="41"/>
      <c r="AS200" s="41"/>
      <c r="AT200" s="180"/>
      <c r="AU200" s="342"/>
      <c r="AV200" s="180"/>
      <c r="AW200" s="342"/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3638"/>
      <c r="B201" s="349" t="s">
        <v>207</v>
      </c>
      <c r="C201" s="350">
        <f t="shared" si="126"/>
        <v>1</v>
      </c>
      <c r="D201" s="343">
        <f t="shared" si="127"/>
        <v>0</v>
      </c>
      <c r="E201" s="351">
        <f t="shared" si="127"/>
        <v>1</v>
      </c>
      <c r="F201" s="38">
        <v>0</v>
      </c>
      <c r="G201" s="41">
        <v>0</v>
      </c>
      <c r="H201" s="38">
        <v>0</v>
      </c>
      <c r="I201" s="41">
        <v>0</v>
      </c>
      <c r="J201" s="38">
        <v>0</v>
      </c>
      <c r="K201" s="41">
        <v>1</v>
      </c>
      <c r="L201" s="38">
        <v>0</v>
      </c>
      <c r="M201" s="41">
        <v>0</v>
      </c>
      <c r="N201" s="38">
        <v>0</v>
      </c>
      <c r="O201" s="41">
        <v>0</v>
      </c>
      <c r="P201" s="38">
        <v>0</v>
      </c>
      <c r="Q201" s="41">
        <v>0</v>
      </c>
      <c r="R201" s="38">
        <v>0</v>
      </c>
      <c r="S201" s="41">
        <v>0</v>
      </c>
      <c r="T201" s="38">
        <v>0</v>
      </c>
      <c r="U201" s="41">
        <v>0</v>
      </c>
      <c r="V201" s="38">
        <v>0</v>
      </c>
      <c r="W201" s="41">
        <v>0</v>
      </c>
      <c r="X201" s="38">
        <v>0</v>
      </c>
      <c r="Y201" s="41">
        <v>0</v>
      </c>
      <c r="Z201" s="38">
        <v>0</v>
      </c>
      <c r="AA201" s="41">
        <v>0</v>
      </c>
      <c r="AB201" s="38">
        <v>0</v>
      </c>
      <c r="AC201" s="41">
        <v>0</v>
      </c>
      <c r="AD201" s="38">
        <v>0</v>
      </c>
      <c r="AE201" s="41">
        <v>0</v>
      </c>
      <c r="AF201" s="38">
        <v>0</v>
      </c>
      <c r="AG201" s="41">
        <v>0</v>
      </c>
      <c r="AH201" s="38">
        <v>0</v>
      </c>
      <c r="AI201" s="41">
        <v>0</v>
      </c>
      <c r="AJ201" s="38">
        <v>0</v>
      </c>
      <c r="AK201" s="41">
        <v>0</v>
      </c>
      <c r="AL201" s="38">
        <v>0</v>
      </c>
      <c r="AM201" s="180">
        <v>0</v>
      </c>
      <c r="AN201" s="198">
        <v>0</v>
      </c>
      <c r="AO201" s="181">
        <v>0</v>
      </c>
      <c r="AP201" s="38">
        <v>0</v>
      </c>
      <c r="AQ201" s="43">
        <v>0</v>
      </c>
      <c r="AR201" s="43">
        <v>0</v>
      </c>
      <c r="AS201" s="43">
        <v>1</v>
      </c>
      <c r="AT201" s="141">
        <v>0</v>
      </c>
      <c r="AU201" s="26">
        <v>0</v>
      </c>
      <c r="AV201" s="141">
        <v>0</v>
      </c>
      <c r="AW201" s="26">
        <v>0</v>
      </c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3776" t="s">
        <v>208</v>
      </c>
      <c r="B202" s="2315" t="s">
        <v>209</v>
      </c>
      <c r="C202" s="2481">
        <f t="shared" si="126"/>
        <v>0</v>
      </c>
      <c r="D202" s="2482">
        <f t="shared" si="127"/>
        <v>0</v>
      </c>
      <c r="E202" s="2480">
        <f t="shared" si="127"/>
        <v>0</v>
      </c>
      <c r="F202" s="2476"/>
      <c r="G202" s="2477"/>
      <c r="H202" s="2476"/>
      <c r="I202" s="2477"/>
      <c r="J202" s="2476"/>
      <c r="K202" s="2477"/>
      <c r="L202" s="2476"/>
      <c r="M202" s="2477"/>
      <c r="N202" s="2476"/>
      <c r="O202" s="2477"/>
      <c r="P202" s="2476"/>
      <c r="Q202" s="2477"/>
      <c r="R202" s="2476"/>
      <c r="S202" s="2477"/>
      <c r="T202" s="2476"/>
      <c r="U202" s="2477"/>
      <c r="V202" s="2476"/>
      <c r="W202" s="2477"/>
      <c r="X202" s="2476"/>
      <c r="Y202" s="2477"/>
      <c r="Z202" s="2476"/>
      <c r="AA202" s="2477"/>
      <c r="AB202" s="2476"/>
      <c r="AC202" s="2477"/>
      <c r="AD202" s="2476"/>
      <c r="AE202" s="2477"/>
      <c r="AF202" s="2476"/>
      <c r="AG202" s="2477"/>
      <c r="AH202" s="2476"/>
      <c r="AI202" s="2477"/>
      <c r="AJ202" s="2476"/>
      <c r="AK202" s="2477"/>
      <c r="AL202" s="2476"/>
      <c r="AM202" s="2279"/>
      <c r="AN202" s="2483"/>
      <c r="AO202" s="2484"/>
      <c r="AP202" s="2476"/>
      <c r="AQ202" s="353"/>
      <c r="AR202" s="353"/>
      <c r="AS202" s="353"/>
      <c r="AT202" s="354"/>
      <c r="AU202" s="2316"/>
      <c r="AV202" s="354"/>
      <c r="AW202" s="2316"/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3084"/>
      <c r="B203" s="2201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2201">
        <f t="shared" si="127"/>
        <v>0</v>
      </c>
      <c r="F203" s="16"/>
      <c r="G203" s="37"/>
      <c r="H203" s="16"/>
      <c r="I203" s="37"/>
      <c r="J203" s="16"/>
      <c r="K203" s="37"/>
      <c r="L203" s="16"/>
      <c r="M203" s="37"/>
      <c r="N203" s="16"/>
      <c r="O203" s="37"/>
      <c r="P203" s="16"/>
      <c r="Q203" s="37"/>
      <c r="R203" s="16"/>
      <c r="S203" s="37"/>
      <c r="T203" s="16"/>
      <c r="U203" s="37"/>
      <c r="V203" s="16"/>
      <c r="W203" s="37"/>
      <c r="X203" s="16"/>
      <c r="Y203" s="37"/>
      <c r="Z203" s="16"/>
      <c r="AA203" s="37"/>
      <c r="AB203" s="16"/>
      <c r="AC203" s="37"/>
      <c r="AD203" s="16"/>
      <c r="AE203" s="37"/>
      <c r="AF203" s="16"/>
      <c r="AG203" s="37"/>
      <c r="AH203" s="16"/>
      <c r="AI203" s="37"/>
      <c r="AJ203" s="16"/>
      <c r="AK203" s="37"/>
      <c r="AL203" s="16"/>
      <c r="AM203" s="134"/>
      <c r="AN203" s="195"/>
      <c r="AO203" s="137"/>
      <c r="AP203" s="16"/>
      <c r="AQ203" s="41"/>
      <c r="AR203" s="41"/>
      <c r="AS203" s="41"/>
      <c r="AT203" s="180"/>
      <c r="AU203" s="342"/>
      <c r="AV203" s="180"/>
      <c r="AW203" s="342"/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3084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/>
      <c r="G204" s="41"/>
      <c r="H204" s="38"/>
      <c r="I204" s="41"/>
      <c r="J204" s="38"/>
      <c r="K204" s="41"/>
      <c r="L204" s="38"/>
      <c r="M204" s="41"/>
      <c r="N204" s="38"/>
      <c r="O204" s="41"/>
      <c r="P204" s="38"/>
      <c r="Q204" s="41"/>
      <c r="R204" s="38"/>
      <c r="S204" s="41"/>
      <c r="T204" s="38"/>
      <c r="U204" s="41"/>
      <c r="V204" s="38"/>
      <c r="W204" s="41"/>
      <c r="X204" s="38"/>
      <c r="Y204" s="41"/>
      <c r="Z204" s="38"/>
      <c r="AA204" s="41"/>
      <c r="AB204" s="38"/>
      <c r="AC204" s="41"/>
      <c r="AD204" s="38"/>
      <c r="AE204" s="41"/>
      <c r="AF204" s="38"/>
      <c r="AG204" s="41"/>
      <c r="AH204" s="38"/>
      <c r="AI204" s="41"/>
      <c r="AJ204" s="38"/>
      <c r="AK204" s="41"/>
      <c r="AL204" s="38"/>
      <c r="AM204" s="180"/>
      <c r="AN204" s="198"/>
      <c r="AO204" s="181"/>
      <c r="AP204" s="38"/>
      <c r="AQ204" s="41"/>
      <c r="AR204" s="41"/>
      <c r="AS204" s="41"/>
      <c r="AT204" s="180"/>
      <c r="AU204" s="342"/>
      <c r="AV204" s="180"/>
      <c r="AW204" s="342"/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3084"/>
      <c r="B205" s="351" t="s">
        <v>212</v>
      </c>
      <c r="C205" s="350">
        <f t="shared" si="126"/>
        <v>0</v>
      </c>
      <c r="D205" s="343">
        <f>SUM(F205+H205+J205+L205+N205+P205+R205+T205+V205+X205+Z205+AB205+AD205+AF205+AH205+AJ205+AL205)</f>
        <v>0</v>
      </c>
      <c r="E205" s="351">
        <f>SUM(G205+I205+K205+M205+O205+Q205+S205+U205+W205+Y205+AA205+AC205+AE205+AG205+AI205+AK205+AM205)</f>
        <v>0</v>
      </c>
      <c r="F205" s="38"/>
      <c r="G205" s="41"/>
      <c r="H205" s="38"/>
      <c r="I205" s="41"/>
      <c r="J205" s="38"/>
      <c r="K205" s="41"/>
      <c r="L205" s="38"/>
      <c r="M205" s="41"/>
      <c r="N205" s="38"/>
      <c r="O205" s="41"/>
      <c r="P205" s="38"/>
      <c r="Q205" s="41"/>
      <c r="R205" s="38"/>
      <c r="S205" s="41"/>
      <c r="T205" s="38"/>
      <c r="U205" s="41"/>
      <c r="V205" s="38"/>
      <c r="W205" s="41"/>
      <c r="X205" s="38"/>
      <c r="Y205" s="41"/>
      <c r="Z205" s="38"/>
      <c r="AA205" s="41"/>
      <c r="AB205" s="38"/>
      <c r="AC205" s="41"/>
      <c r="AD205" s="38"/>
      <c r="AE205" s="41"/>
      <c r="AF205" s="38"/>
      <c r="AG205" s="41"/>
      <c r="AH205" s="38"/>
      <c r="AI205" s="41"/>
      <c r="AJ205" s="38"/>
      <c r="AK205" s="41"/>
      <c r="AL205" s="38"/>
      <c r="AM205" s="180"/>
      <c r="AN205" s="198"/>
      <c r="AO205" s="181"/>
      <c r="AP205" s="38"/>
      <c r="AQ205" s="41"/>
      <c r="AR205" s="41"/>
      <c r="AS205" s="41"/>
      <c r="AT205" s="180"/>
      <c r="AU205" s="342"/>
      <c r="AV205" s="180"/>
      <c r="AW205" s="342"/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3638"/>
      <c r="B206" s="2199" t="s">
        <v>213</v>
      </c>
      <c r="C206" s="355">
        <f t="shared" si="126"/>
        <v>0</v>
      </c>
      <c r="D206" s="356">
        <f>SUM(F206+H206+J206+L206+N206+P206+R206+T206+V206+X206+Z206+AB206+AD206+AF206+AH206+AJ206+AL206)</f>
        <v>0</v>
      </c>
      <c r="E206" s="2199">
        <f t="shared" si="127"/>
        <v>0</v>
      </c>
      <c r="F206" s="22"/>
      <c r="G206" s="43"/>
      <c r="H206" s="22"/>
      <c r="I206" s="43"/>
      <c r="J206" s="22"/>
      <c r="K206" s="43"/>
      <c r="L206" s="22"/>
      <c r="M206" s="43"/>
      <c r="N206" s="22"/>
      <c r="O206" s="43"/>
      <c r="P206" s="22"/>
      <c r="Q206" s="43"/>
      <c r="R206" s="22"/>
      <c r="S206" s="43"/>
      <c r="T206" s="22"/>
      <c r="U206" s="43"/>
      <c r="V206" s="22"/>
      <c r="W206" s="43"/>
      <c r="X206" s="22"/>
      <c r="Y206" s="43"/>
      <c r="Z206" s="22"/>
      <c r="AA206" s="43"/>
      <c r="AB206" s="22"/>
      <c r="AC206" s="43"/>
      <c r="AD206" s="22"/>
      <c r="AE206" s="43"/>
      <c r="AF206" s="22"/>
      <c r="AG206" s="43"/>
      <c r="AH206" s="22"/>
      <c r="AI206" s="43"/>
      <c r="AJ206" s="22"/>
      <c r="AK206" s="43"/>
      <c r="AL206" s="22"/>
      <c r="AM206" s="141"/>
      <c r="AN206" s="200"/>
      <c r="AO206" s="186"/>
      <c r="AP206" s="22"/>
      <c r="AQ206" s="43"/>
      <c r="AR206" s="43"/>
      <c r="AS206" s="43"/>
      <c r="AT206" s="141"/>
      <c r="AU206" s="26"/>
      <c r="AV206" s="141"/>
      <c r="AW206" s="26"/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3776" t="s">
        <v>214</v>
      </c>
      <c r="B207" s="2480" t="s">
        <v>215</v>
      </c>
      <c r="C207" s="2481">
        <f t="shared" si="126"/>
        <v>0</v>
      </c>
      <c r="D207" s="2482">
        <f>SUM(F207+H207+J207+L207+N207)</f>
        <v>0</v>
      </c>
      <c r="E207" s="2480">
        <f t="shared" ref="D207:E210" si="130">SUM(G207+I207+K207+M207+O207)</f>
        <v>0</v>
      </c>
      <c r="F207" s="2476"/>
      <c r="G207" s="2477"/>
      <c r="H207" s="2476"/>
      <c r="I207" s="2477"/>
      <c r="J207" s="2476"/>
      <c r="K207" s="2477"/>
      <c r="L207" s="2476"/>
      <c r="M207" s="2477"/>
      <c r="N207" s="2476"/>
      <c r="O207" s="2477"/>
      <c r="P207" s="2317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696"/>
      <c r="AN207" s="2483"/>
      <c r="AO207" s="2319"/>
      <c r="AP207" s="2476"/>
      <c r="AQ207" s="353"/>
      <c r="AR207" s="353"/>
      <c r="AS207" s="353"/>
      <c r="AT207" s="354"/>
      <c r="AU207" s="2316"/>
      <c r="AV207" s="354"/>
      <c r="AW207" s="2316"/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3084"/>
      <c r="B208" s="2201" t="s">
        <v>216</v>
      </c>
      <c r="C208" s="340">
        <f t="shared" si="126"/>
        <v>0</v>
      </c>
      <c r="D208" s="341">
        <f>SUM(F208+H208+J208+L208+N208)</f>
        <v>0</v>
      </c>
      <c r="E208" s="2201">
        <f t="shared" si="130"/>
        <v>0</v>
      </c>
      <c r="F208" s="16"/>
      <c r="G208" s="37"/>
      <c r="H208" s="16"/>
      <c r="I208" s="37"/>
      <c r="J208" s="16"/>
      <c r="K208" s="37"/>
      <c r="L208" s="16"/>
      <c r="M208" s="37"/>
      <c r="N208" s="16"/>
      <c r="O208" s="37"/>
      <c r="P208" s="92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/>
      <c r="AO208" s="930"/>
      <c r="AP208" s="16"/>
      <c r="AQ208" s="41"/>
      <c r="AR208" s="41"/>
      <c r="AS208" s="41"/>
      <c r="AT208" s="180"/>
      <c r="AU208" s="342"/>
      <c r="AV208" s="180"/>
      <c r="AW208" s="342"/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3084"/>
      <c r="B209" s="2201" t="s">
        <v>217</v>
      </c>
      <c r="C209" s="340">
        <f t="shared" si="126"/>
        <v>0</v>
      </c>
      <c r="D209" s="341">
        <f t="shared" si="130"/>
        <v>0</v>
      </c>
      <c r="E209" s="2201">
        <f t="shared" si="130"/>
        <v>0</v>
      </c>
      <c r="F209" s="16"/>
      <c r="G209" s="37"/>
      <c r="H209" s="16"/>
      <c r="I209" s="37"/>
      <c r="J209" s="16"/>
      <c r="K209" s="37"/>
      <c r="L209" s="16"/>
      <c r="M209" s="37"/>
      <c r="N209" s="16"/>
      <c r="O209" s="37"/>
      <c r="P209" s="92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/>
      <c r="AO209" s="930"/>
      <c r="AP209" s="16"/>
      <c r="AQ209" s="41"/>
      <c r="AR209" s="41"/>
      <c r="AS209" s="41"/>
      <c r="AT209" s="180"/>
      <c r="AU209" s="342"/>
      <c r="AV209" s="180"/>
      <c r="AW209" s="342"/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3638"/>
      <c r="B210" s="2199" t="s">
        <v>218</v>
      </c>
      <c r="C210" s="355">
        <f t="shared" si="126"/>
        <v>1</v>
      </c>
      <c r="D210" s="356">
        <f t="shared" si="130"/>
        <v>1</v>
      </c>
      <c r="E210" s="2199">
        <f t="shared" si="130"/>
        <v>0</v>
      </c>
      <c r="F210" s="22">
        <v>0</v>
      </c>
      <c r="G210" s="43">
        <v>0</v>
      </c>
      <c r="H210" s="22">
        <v>1</v>
      </c>
      <c r="I210" s="43">
        <v>0</v>
      </c>
      <c r="J210" s="22">
        <v>0</v>
      </c>
      <c r="K210" s="43">
        <v>0</v>
      </c>
      <c r="L210" s="22">
        <v>0</v>
      </c>
      <c r="M210" s="43">
        <v>0</v>
      </c>
      <c r="N210" s="22">
        <v>0</v>
      </c>
      <c r="O210" s="43">
        <v>0</v>
      </c>
      <c r="P210" s="2105"/>
      <c r="Q210" s="2106"/>
      <c r="R210" s="2106"/>
      <c r="S210" s="2106"/>
      <c r="T210" s="2106"/>
      <c r="U210" s="2106"/>
      <c r="V210" s="2106"/>
      <c r="W210" s="2106"/>
      <c r="X210" s="2106"/>
      <c r="Y210" s="2106"/>
      <c r="Z210" s="2106"/>
      <c r="AA210" s="2106"/>
      <c r="AB210" s="2106"/>
      <c r="AC210" s="2106"/>
      <c r="AD210" s="2106"/>
      <c r="AE210" s="2106"/>
      <c r="AF210" s="2106"/>
      <c r="AG210" s="2106"/>
      <c r="AH210" s="2106"/>
      <c r="AI210" s="2106"/>
      <c r="AJ210" s="2106"/>
      <c r="AK210" s="2106"/>
      <c r="AL210" s="2106"/>
      <c r="AM210" s="2107"/>
      <c r="AN210" s="200">
        <v>0</v>
      </c>
      <c r="AO210" s="1970"/>
      <c r="AP210" s="22">
        <v>0</v>
      </c>
      <c r="AQ210" s="43">
        <v>0</v>
      </c>
      <c r="AR210" s="43">
        <v>0</v>
      </c>
      <c r="AS210" s="43">
        <v>1</v>
      </c>
      <c r="AT210" s="141">
        <v>0</v>
      </c>
      <c r="AU210" s="26">
        <v>0</v>
      </c>
      <c r="AV210" s="141">
        <v>0</v>
      </c>
      <c r="AW210" s="26"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3806" t="s">
        <v>219</v>
      </c>
      <c r="B211" s="2488" t="s">
        <v>220</v>
      </c>
      <c r="C211" s="335">
        <f t="shared" si="126"/>
        <v>3</v>
      </c>
      <c r="D211" s="336">
        <f t="shared" ref="D211:E230" si="131">SUM(F211+H211+J211+L211+N211+P211+R211+T211+V211+X211+Z211+AB211+AD211+AF211+AH211+AJ211+AL211)</f>
        <v>0</v>
      </c>
      <c r="E211" s="2198">
        <f t="shared" si="131"/>
        <v>3</v>
      </c>
      <c r="F211" s="32">
        <v>0</v>
      </c>
      <c r="G211" s="35">
        <v>0</v>
      </c>
      <c r="H211" s="32">
        <v>0</v>
      </c>
      <c r="I211" s="35">
        <v>0</v>
      </c>
      <c r="J211" s="32">
        <v>0</v>
      </c>
      <c r="K211" s="35">
        <v>1</v>
      </c>
      <c r="L211" s="32">
        <v>0</v>
      </c>
      <c r="M211" s="35">
        <v>0</v>
      </c>
      <c r="N211" s="32">
        <v>0</v>
      </c>
      <c r="O211" s="35">
        <v>0</v>
      </c>
      <c r="P211" s="32">
        <v>0</v>
      </c>
      <c r="Q211" s="35">
        <v>0</v>
      </c>
      <c r="R211" s="32">
        <v>0</v>
      </c>
      <c r="S211" s="35">
        <v>0</v>
      </c>
      <c r="T211" s="32">
        <v>0</v>
      </c>
      <c r="U211" s="35">
        <v>0</v>
      </c>
      <c r="V211" s="32">
        <v>0</v>
      </c>
      <c r="W211" s="35">
        <v>0</v>
      </c>
      <c r="X211" s="32">
        <v>0</v>
      </c>
      <c r="Y211" s="35">
        <v>0</v>
      </c>
      <c r="Z211" s="32">
        <v>0</v>
      </c>
      <c r="AA211" s="35">
        <v>0</v>
      </c>
      <c r="AB211" s="32">
        <v>0</v>
      </c>
      <c r="AC211" s="35">
        <v>1</v>
      </c>
      <c r="AD211" s="32">
        <v>0</v>
      </c>
      <c r="AE211" s="35">
        <v>1</v>
      </c>
      <c r="AF211" s="32">
        <v>0</v>
      </c>
      <c r="AG211" s="35">
        <v>0</v>
      </c>
      <c r="AH211" s="32">
        <v>0</v>
      </c>
      <c r="AI211" s="35">
        <v>0</v>
      </c>
      <c r="AJ211" s="32">
        <v>0</v>
      </c>
      <c r="AK211" s="35">
        <v>0</v>
      </c>
      <c r="AL211" s="32">
        <v>0</v>
      </c>
      <c r="AM211" s="33">
        <v>0</v>
      </c>
      <c r="AN211" s="35">
        <v>0</v>
      </c>
      <c r="AO211" s="2484">
        <v>0</v>
      </c>
      <c r="AP211" s="2489">
        <v>0</v>
      </c>
      <c r="AQ211" s="35">
        <v>0</v>
      </c>
      <c r="AR211" s="35">
        <v>0</v>
      </c>
      <c r="AS211" s="35">
        <v>1</v>
      </c>
      <c r="AT211" s="271">
        <v>0</v>
      </c>
      <c r="AU211" s="291">
        <v>0</v>
      </c>
      <c r="AV211" s="290">
        <v>0</v>
      </c>
      <c r="AW211" s="291"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3228"/>
      <c r="B212" s="2197" t="s">
        <v>221</v>
      </c>
      <c r="C212" s="340">
        <f t="shared" si="126"/>
        <v>0</v>
      </c>
      <c r="D212" s="341">
        <f t="shared" si="131"/>
        <v>0</v>
      </c>
      <c r="E212" s="2201">
        <f t="shared" si="131"/>
        <v>0</v>
      </c>
      <c r="F212" s="16"/>
      <c r="G212" s="37"/>
      <c r="H212" s="16"/>
      <c r="I212" s="37"/>
      <c r="J212" s="16"/>
      <c r="K212" s="37"/>
      <c r="L212" s="16"/>
      <c r="M212" s="37"/>
      <c r="N212" s="16"/>
      <c r="O212" s="37"/>
      <c r="P212" s="16"/>
      <c r="Q212" s="37"/>
      <c r="R212" s="16"/>
      <c r="S212" s="37"/>
      <c r="T212" s="16"/>
      <c r="U212" s="37"/>
      <c r="V212" s="16"/>
      <c r="W212" s="37"/>
      <c r="X212" s="16"/>
      <c r="Y212" s="37"/>
      <c r="Z212" s="16"/>
      <c r="AA212" s="37"/>
      <c r="AB212" s="16"/>
      <c r="AC212" s="37"/>
      <c r="AD212" s="16"/>
      <c r="AE212" s="37"/>
      <c r="AF212" s="16"/>
      <c r="AG212" s="37"/>
      <c r="AH212" s="16"/>
      <c r="AI212" s="37"/>
      <c r="AJ212" s="16"/>
      <c r="AK212" s="37"/>
      <c r="AL212" s="16"/>
      <c r="AM212" s="19"/>
      <c r="AN212" s="37"/>
      <c r="AO212" s="137"/>
      <c r="AP212" s="36"/>
      <c r="AQ212" s="37"/>
      <c r="AR212" s="37"/>
      <c r="AS212" s="37"/>
      <c r="AT212" s="134"/>
      <c r="AU212" s="20"/>
      <c r="AV212" s="136"/>
      <c r="AW212" s="20"/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3228"/>
      <c r="B213" s="344" t="s">
        <v>222</v>
      </c>
      <c r="C213" s="340">
        <f t="shared" si="126"/>
        <v>0</v>
      </c>
      <c r="D213" s="341">
        <f t="shared" si="131"/>
        <v>0</v>
      </c>
      <c r="E213" s="2201">
        <f t="shared" si="131"/>
        <v>0</v>
      </c>
      <c r="F213" s="16"/>
      <c r="G213" s="37"/>
      <c r="H213" s="16"/>
      <c r="I213" s="37"/>
      <c r="J213" s="16"/>
      <c r="K213" s="37"/>
      <c r="L213" s="16"/>
      <c r="M213" s="37"/>
      <c r="N213" s="16"/>
      <c r="O213" s="37"/>
      <c r="P213" s="16"/>
      <c r="Q213" s="37"/>
      <c r="R213" s="16"/>
      <c r="S213" s="37"/>
      <c r="T213" s="16"/>
      <c r="U213" s="37"/>
      <c r="V213" s="16"/>
      <c r="W213" s="37"/>
      <c r="X213" s="16"/>
      <c r="Y213" s="37"/>
      <c r="Z213" s="16"/>
      <c r="AA213" s="37"/>
      <c r="AB213" s="16"/>
      <c r="AC213" s="37"/>
      <c r="AD213" s="16"/>
      <c r="AE213" s="37"/>
      <c r="AF213" s="16"/>
      <c r="AG213" s="37"/>
      <c r="AH213" s="16"/>
      <c r="AI213" s="37"/>
      <c r="AJ213" s="16"/>
      <c r="AK213" s="37"/>
      <c r="AL213" s="16"/>
      <c r="AM213" s="19"/>
      <c r="AN213" s="37"/>
      <c r="AO213" s="137"/>
      <c r="AP213" s="36"/>
      <c r="AQ213" s="37"/>
      <c r="AR213" s="37"/>
      <c r="AS213" s="37"/>
      <c r="AT213" s="134"/>
      <c r="AU213" s="20"/>
      <c r="AV213" s="136"/>
      <c r="AW213" s="20"/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3228"/>
      <c r="B214" s="344" t="s">
        <v>223</v>
      </c>
      <c r="C214" s="340">
        <f t="shared" si="126"/>
        <v>0</v>
      </c>
      <c r="D214" s="341">
        <f t="shared" si="131"/>
        <v>0</v>
      </c>
      <c r="E214" s="2201">
        <f t="shared" si="131"/>
        <v>0</v>
      </c>
      <c r="F214" s="16"/>
      <c r="G214" s="37"/>
      <c r="H214" s="16"/>
      <c r="I214" s="37"/>
      <c r="J214" s="16"/>
      <c r="K214" s="37"/>
      <c r="L214" s="16"/>
      <c r="M214" s="37"/>
      <c r="N214" s="16"/>
      <c r="O214" s="37"/>
      <c r="P214" s="16"/>
      <c r="Q214" s="37"/>
      <c r="R214" s="16"/>
      <c r="S214" s="37"/>
      <c r="T214" s="16"/>
      <c r="U214" s="37"/>
      <c r="V214" s="16"/>
      <c r="W214" s="37"/>
      <c r="X214" s="16"/>
      <c r="Y214" s="37"/>
      <c r="Z214" s="16"/>
      <c r="AA214" s="37"/>
      <c r="AB214" s="16"/>
      <c r="AC214" s="37"/>
      <c r="AD214" s="16"/>
      <c r="AE214" s="37"/>
      <c r="AF214" s="16"/>
      <c r="AG214" s="37"/>
      <c r="AH214" s="16"/>
      <c r="AI214" s="37"/>
      <c r="AJ214" s="16"/>
      <c r="AK214" s="37"/>
      <c r="AL214" s="16"/>
      <c r="AM214" s="19"/>
      <c r="AN214" s="37"/>
      <c r="AO214" s="137"/>
      <c r="AP214" s="36"/>
      <c r="AQ214" s="37"/>
      <c r="AR214" s="37"/>
      <c r="AS214" s="37"/>
      <c r="AT214" s="134"/>
      <c r="AU214" s="20"/>
      <c r="AV214" s="136"/>
      <c r="AW214" s="20"/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3660"/>
      <c r="B215" s="2108" t="s">
        <v>224</v>
      </c>
      <c r="C215" s="925">
        <f t="shared" si="126"/>
        <v>0</v>
      </c>
      <c r="D215" s="326">
        <f t="shared" si="131"/>
        <v>0</v>
      </c>
      <c r="E215" s="308">
        <f t="shared" si="131"/>
        <v>0</v>
      </c>
      <c r="F215" s="16"/>
      <c r="G215" s="37"/>
      <c r="H215" s="16"/>
      <c r="I215" s="37"/>
      <c r="J215" s="16"/>
      <c r="K215" s="37"/>
      <c r="L215" s="16"/>
      <c r="M215" s="37"/>
      <c r="N215" s="16"/>
      <c r="O215" s="37"/>
      <c r="P215" s="16"/>
      <c r="Q215" s="37"/>
      <c r="R215" s="16"/>
      <c r="S215" s="37"/>
      <c r="T215" s="16"/>
      <c r="U215" s="37"/>
      <c r="V215" s="16"/>
      <c r="W215" s="37"/>
      <c r="X215" s="16"/>
      <c r="Y215" s="37"/>
      <c r="Z215" s="16"/>
      <c r="AA215" s="37"/>
      <c r="AB215" s="16"/>
      <c r="AC215" s="37"/>
      <c r="AD215" s="16"/>
      <c r="AE215" s="37"/>
      <c r="AF215" s="16"/>
      <c r="AG215" s="37"/>
      <c r="AH215" s="16"/>
      <c r="AI215" s="37"/>
      <c r="AJ215" s="16"/>
      <c r="AK215" s="37"/>
      <c r="AL215" s="22"/>
      <c r="AM215" s="25"/>
      <c r="AN215" s="43"/>
      <c r="AO215" s="186"/>
      <c r="AP215" s="42"/>
      <c r="AQ215" s="43"/>
      <c r="AR215" s="43"/>
      <c r="AS215" s="43"/>
      <c r="AT215" s="141"/>
      <c r="AU215" s="26"/>
      <c r="AV215" s="143"/>
      <c r="AW215" s="26"/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3776" t="s">
        <v>225</v>
      </c>
      <c r="B216" s="2315" t="s">
        <v>226</v>
      </c>
      <c r="C216" s="2481">
        <f t="shared" si="126"/>
        <v>0</v>
      </c>
      <c r="D216" s="2482">
        <f t="shared" si="131"/>
        <v>0</v>
      </c>
      <c r="E216" s="2480">
        <f t="shared" si="131"/>
        <v>0</v>
      </c>
      <c r="F216" s="2476"/>
      <c r="G216" s="2477"/>
      <c r="H216" s="2476"/>
      <c r="I216" s="2477"/>
      <c r="J216" s="2476"/>
      <c r="K216" s="2477"/>
      <c r="L216" s="2476"/>
      <c r="M216" s="2477"/>
      <c r="N216" s="2476"/>
      <c r="O216" s="2477"/>
      <c r="P216" s="2476"/>
      <c r="Q216" s="2477"/>
      <c r="R216" s="2476"/>
      <c r="S216" s="2477"/>
      <c r="T216" s="2476"/>
      <c r="U216" s="2477"/>
      <c r="V216" s="2476"/>
      <c r="W216" s="2477"/>
      <c r="X216" s="2476"/>
      <c r="Y216" s="2477"/>
      <c r="Z216" s="2476"/>
      <c r="AA216" s="2477"/>
      <c r="AB216" s="2476"/>
      <c r="AC216" s="2477"/>
      <c r="AD216" s="2476"/>
      <c r="AE216" s="2477"/>
      <c r="AF216" s="2476"/>
      <c r="AG216" s="2477"/>
      <c r="AH216" s="2476"/>
      <c r="AI216" s="2477"/>
      <c r="AJ216" s="2476"/>
      <c r="AK216" s="2477"/>
      <c r="AL216" s="2476"/>
      <c r="AM216" s="2409"/>
      <c r="AN216" s="2323"/>
      <c r="AO216" s="367"/>
      <c r="AP216" s="2489"/>
      <c r="AQ216" s="353"/>
      <c r="AR216" s="353"/>
      <c r="AS216" s="353"/>
      <c r="AT216" s="354"/>
      <c r="AU216" s="2316"/>
      <c r="AV216" s="354"/>
      <c r="AW216" s="2316"/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3084"/>
      <c r="B217" s="344" t="s">
        <v>227</v>
      </c>
      <c r="C217" s="340">
        <f t="shared" si="126"/>
        <v>0</v>
      </c>
      <c r="D217" s="341">
        <f>SUM(F217+H217+J217+L217+N217+P217+R217+T217+V217+X217+Z217+AB217+AD217+AF217+AH217+AJ217+AL217)</f>
        <v>0</v>
      </c>
      <c r="E217" s="2201">
        <f t="shared" si="131"/>
        <v>0</v>
      </c>
      <c r="F217" s="16"/>
      <c r="G217" s="37"/>
      <c r="H217" s="16"/>
      <c r="I217" s="37"/>
      <c r="J217" s="16"/>
      <c r="K217" s="37"/>
      <c r="L217" s="16"/>
      <c r="M217" s="37"/>
      <c r="N217" s="16"/>
      <c r="O217" s="37"/>
      <c r="P217" s="16"/>
      <c r="Q217" s="37"/>
      <c r="R217" s="16"/>
      <c r="S217" s="37"/>
      <c r="T217" s="16"/>
      <c r="U217" s="37"/>
      <c r="V217" s="16"/>
      <c r="W217" s="37"/>
      <c r="X217" s="16"/>
      <c r="Y217" s="37"/>
      <c r="Z217" s="16"/>
      <c r="AA217" s="37"/>
      <c r="AB217" s="16"/>
      <c r="AC217" s="37"/>
      <c r="AD217" s="16"/>
      <c r="AE217" s="37"/>
      <c r="AF217" s="16"/>
      <c r="AG217" s="37"/>
      <c r="AH217" s="16"/>
      <c r="AI217" s="37"/>
      <c r="AJ217" s="16"/>
      <c r="AK217" s="37"/>
      <c r="AL217" s="16"/>
      <c r="AM217" s="19"/>
      <c r="AN217" s="368"/>
      <c r="AO217" s="369"/>
      <c r="AP217" s="16"/>
      <c r="AQ217" s="41"/>
      <c r="AR217" s="41"/>
      <c r="AS217" s="41"/>
      <c r="AT217" s="180"/>
      <c r="AU217" s="342"/>
      <c r="AV217" s="180"/>
      <c r="AW217" s="342"/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3638"/>
      <c r="B218" s="370" t="s">
        <v>228</v>
      </c>
      <c r="C218" s="355">
        <f t="shared" si="126"/>
        <v>0</v>
      </c>
      <c r="D218" s="356">
        <f t="shared" si="131"/>
        <v>0</v>
      </c>
      <c r="E218" s="2199">
        <f t="shared" si="131"/>
        <v>0</v>
      </c>
      <c r="F218" s="22"/>
      <c r="G218" s="43"/>
      <c r="H218" s="22"/>
      <c r="I218" s="43"/>
      <c r="J218" s="22"/>
      <c r="K218" s="43"/>
      <c r="L218" s="22"/>
      <c r="M218" s="43"/>
      <c r="N218" s="22"/>
      <c r="O218" s="43"/>
      <c r="P218" s="22"/>
      <c r="Q218" s="43"/>
      <c r="R218" s="22"/>
      <c r="S218" s="43"/>
      <c r="T218" s="22"/>
      <c r="U218" s="43"/>
      <c r="V218" s="22"/>
      <c r="W218" s="43"/>
      <c r="X218" s="22"/>
      <c r="Y218" s="43"/>
      <c r="Z218" s="22"/>
      <c r="AA218" s="43"/>
      <c r="AB218" s="22"/>
      <c r="AC218" s="43"/>
      <c r="AD218" s="22"/>
      <c r="AE218" s="43"/>
      <c r="AF218" s="22"/>
      <c r="AG218" s="43"/>
      <c r="AH218" s="22"/>
      <c r="AI218" s="43"/>
      <c r="AJ218" s="22"/>
      <c r="AK218" s="43"/>
      <c r="AL218" s="22"/>
      <c r="AM218" s="25"/>
      <c r="AN218" s="371"/>
      <c r="AO218" s="2109"/>
      <c r="AP218" s="22"/>
      <c r="AQ218" s="43"/>
      <c r="AR218" s="43"/>
      <c r="AS218" s="43"/>
      <c r="AT218" s="141"/>
      <c r="AU218" s="26"/>
      <c r="AV218" s="141"/>
      <c r="AW218" s="26"/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3850" t="s">
        <v>229</v>
      </c>
      <c r="B219" s="3851"/>
      <c r="C219" s="2481">
        <f>SUM(D219+E219)</f>
        <v>3</v>
      </c>
      <c r="D219" s="2482">
        <f>SUM(F219+H219+J219+L219+N219+P219+R219+T219+V219+X219+Z219+AB219+AD219+AF219+AH219+AJ219+AL219)</f>
        <v>1</v>
      </c>
      <c r="E219" s="2480">
        <f>SUM(G219+I219+K219+M219+O219+Q219+S219+U219+W219+Y219+AA219+AC219+AE219+AG219+AI219+AK219+AM219)</f>
        <v>2</v>
      </c>
      <c r="F219" s="2476">
        <v>0</v>
      </c>
      <c r="G219" s="2477">
        <v>0</v>
      </c>
      <c r="H219" s="2476">
        <v>0</v>
      </c>
      <c r="I219" s="2477">
        <v>0</v>
      </c>
      <c r="J219" s="2476">
        <v>0</v>
      </c>
      <c r="K219" s="2477">
        <v>1</v>
      </c>
      <c r="L219" s="2476">
        <v>1</v>
      </c>
      <c r="M219" s="2477">
        <v>0</v>
      </c>
      <c r="N219" s="2476">
        <v>0</v>
      </c>
      <c r="O219" s="2477">
        <v>0</v>
      </c>
      <c r="P219" s="2476">
        <v>0</v>
      </c>
      <c r="Q219" s="2477">
        <v>0</v>
      </c>
      <c r="R219" s="2476">
        <v>0</v>
      </c>
      <c r="S219" s="2477">
        <v>0</v>
      </c>
      <c r="T219" s="2476">
        <v>0</v>
      </c>
      <c r="U219" s="2477">
        <v>0</v>
      </c>
      <c r="V219" s="2476">
        <v>0</v>
      </c>
      <c r="W219" s="2477">
        <v>0</v>
      </c>
      <c r="X219" s="2476">
        <v>0</v>
      </c>
      <c r="Y219" s="2477">
        <v>1</v>
      </c>
      <c r="Z219" s="2476">
        <v>0</v>
      </c>
      <c r="AA219" s="2477">
        <v>0</v>
      </c>
      <c r="AB219" s="2476">
        <v>0</v>
      </c>
      <c r="AC219" s="2477">
        <v>0</v>
      </c>
      <c r="AD219" s="2476">
        <v>0</v>
      </c>
      <c r="AE219" s="2477">
        <v>0</v>
      </c>
      <c r="AF219" s="2476">
        <v>0</v>
      </c>
      <c r="AG219" s="2477">
        <v>0</v>
      </c>
      <c r="AH219" s="2476">
        <v>0</v>
      </c>
      <c r="AI219" s="2477">
        <v>0</v>
      </c>
      <c r="AJ219" s="2476">
        <v>0</v>
      </c>
      <c r="AK219" s="2477">
        <v>0</v>
      </c>
      <c r="AL219" s="2476">
        <v>0</v>
      </c>
      <c r="AM219" s="2409">
        <v>0</v>
      </c>
      <c r="AN219" s="195">
        <v>0</v>
      </c>
      <c r="AO219" s="137">
        <v>0</v>
      </c>
      <c r="AP219" s="2476">
        <v>0</v>
      </c>
      <c r="AQ219" s="2477">
        <v>0</v>
      </c>
      <c r="AR219" s="2477">
        <v>0</v>
      </c>
      <c r="AS219" s="2477">
        <v>1</v>
      </c>
      <c r="AT219" s="2279">
        <v>0</v>
      </c>
      <c r="AU219" s="2485">
        <v>0</v>
      </c>
      <c r="AV219" s="2279">
        <v>0</v>
      </c>
      <c r="AW219" s="2485">
        <v>0</v>
      </c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0</v>
      </c>
      <c r="D220" s="336">
        <f>SUM(F220+H220+J220+L220+N220+P220+R220+T220+V220+X220+Z220+AB220+AD220+AF220+AH220+AJ220+AL220)</f>
        <v>0</v>
      </c>
      <c r="E220" s="2198">
        <f>SUM(G220+I220+K220+M220+O220+Q220+S220+U220+W220+Y220+AA220+AC220+AE220+AG220+AI220+AK220+AM220)</f>
        <v>0</v>
      </c>
      <c r="F220" s="32">
        <v>0</v>
      </c>
      <c r="G220" s="35">
        <v>0</v>
      </c>
      <c r="H220" s="32">
        <v>0</v>
      </c>
      <c r="I220" s="35">
        <v>0</v>
      </c>
      <c r="J220" s="32">
        <v>0</v>
      </c>
      <c r="K220" s="35">
        <v>0</v>
      </c>
      <c r="L220" s="32">
        <v>0</v>
      </c>
      <c r="M220" s="35">
        <v>0</v>
      </c>
      <c r="N220" s="32">
        <v>0</v>
      </c>
      <c r="O220" s="35">
        <v>0</v>
      </c>
      <c r="P220" s="32">
        <v>0</v>
      </c>
      <c r="Q220" s="35">
        <v>0</v>
      </c>
      <c r="R220" s="32">
        <v>0</v>
      </c>
      <c r="S220" s="35">
        <v>0</v>
      </c>
      <c r="T220" s="32">
        <v>0</v>
      </c>
      <c r="U220" s="35">
        <v>0</v>
      </c>
      <c r="V220" s="32">
        <v>0</v>
      </c>
      <c r="W220" s="35">
        <v>0</v>
      </c>
      <c r="X220" s="32">
        <v>0</v>
      </c>
      <c r="Y220" s="35">
        <v>0</v>
      </c>
      <c r="Z220" s="32">
        <v>0</v>
      </c>
      <c r="AA220" s="35">
        <v>0</v>
      </c>
      <c r="AB220" s="32">
        <v>0</v>
      </c>
      <c r="AC220" s="35">
        <v>0</v>
      </c>
      <c r="AD220" s="32">
        <v>0</v>
      </c>
      <c r="AE220" s="35">
        <v>0</v>
      </c>
      <c r="AF220" s="32">
        <v>0</v>
      </c>
      <c r="AG220" s="35">
        <v>0</v>
      </c>
      <c r="AH220" s="32">
        <v>0</v>
      </c>
      <c r="AI220" s="35">
        <v>0</v>
      </c>
      <c r="AJ220" s="32">
        <v>0</v>
      </c>
      <c r="AK220" s="35">
        <v>0</v>
      </c>
      <c r="AL220" s="32">
        <v>0</v>
      </c>
      <c r="AM220" s="271">
        <v>0</v>
      </c>
      <c r="AN220" s="195">
        <v>0</v>
      </c>
      <c r="AO220" s="137">
        <v>0</v>
      </c>
      <c r="AP220" s="16">
        <v>0</v>
      </c>
      <c r="AQ220" s="37">
        <v>0</v>
      </c>
      <c r="AR220" s="37">
        <v>0</v>
      </c>
      <c r="AS220" s="37">
        <v>0</v>
      </c>
      <c r="AT220" s="134">
        <v>0</v>
      </c>
      <c r="AU220" s="20">
        <v>0</v>
      </c>
      <c r="AV220" s="134">
        <v>0</v>
      </c>
      <c r="AW220" s="20"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1</v>
      </c>
      <c r="D221" s="341">
        <f t="shared" si="131"/>
        <v>0</v>
      </c>
      <c r="E221" s="2201">
        <f t="shared" si="131"/>
        <v>1</v>
      </c>
      <c r="F221" s="16">
        <v>0</v>
      </c>
      <c r="G221" s="37">
        <v>0</v>
      </c>
      <c r="H221" s="16">
        <v>0</v>
      </c>
      <c r="I221" s="37">
        <v>0</v>
      </c>
      <c r="J221" s="16">
        <v>0</v>
      </c>
      <c r="K221" s="37">
        <v>1</v>
      </c>
      <c r="L221" s="16">
        <v>0</v>
      </c>
      <c r="M221" s="37">
        <v>0</v>
      </c>
      <c r="N221" s="16">
        <v>0</v>
      </c>
      <c r="O221" s="37">
        <v>0</v>
      </c>
      <c r="P221" s="16">
        <v>0</v>
      </c>
      <c r="Q221" s="37">
        <v>0</v>
      </c>
      <c r="R221" s="16">
        <v>0</v>
      </c>
      <c r="S221" s="37">
        <v>0</v>
      </c>
      <c r="T221" s="16">
        <v>0</v>
      </c>
      <c r="U221" s="37">
        <v>0</v>
      </c>
      <c r="V221" s="16">
        <v>0</v>
      </c>
      <c r="W221" s="37">
        <v>0</v>
      </c>
      <c r="X221" s="16">
        <v>0</v>
      </c>
      <c r="Y221" s="37">
        <v>0</v>
      </c>
      <c r="Z221" s="16">
        <v>0</v>
      </c>
      <c r="AA221" s="37">
        <v>0</v>
      </c>
      <c r="AB221" s="16">
        <v>0</v>
      </c>
      <c r="AC221" s="37">
        <v>0</v>
      </c>
      <c r="AD221" s="16">
        <v>0</v>
      </c>
      <c r="AE221" s="37">
        <v>0</v>
      </c>
      <c r="AF221" s="16">
        <v>0</v>
      </c>
      <c r="AG221" s="37">
        <v>0</v>
      </c>
      <c r="AH221" s="16">
        <v>0</v>
      </c>
      <c r="AI221" s="37">
        <v>0</v>
      </c>
      <c r="AJ221" s="16">
        <v>0</v>
      </c>
      <c r="AK221" s="37">
        <v>0</v>
      </c>
      <c r="AL221" s="16">
        <v>0</v>
      </c>
      <c r="AM221" s="134">
        <v>0</v>
      </c>
      <c r="AN221" s="195">
        <v>0</v>
      </c>
      <c r="AO221" s="137">
        <v>0</v>
      </c>
      <c r="AP221" s="16">
        <v>0</v>
      </c>
      <c r="AQ221" s="37">
        <v>0</v>
      </c>
      <c r="AR221" s="37">
        <v>0</v>
      </c>
      <c r="AS221" s="37">
        <v>0</v>
      </c>
      <c r="AT221" s="134">
        <v>0</v>
      </c>
      <c r="AU221" s="20">
        <v>0</v>
      </c>
      <c r="AV221" s="134">
        <v>0</v>
      </c>
      <c r="AW221" s="20"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2</v>
      </c>
      <c r="D222" s="341">
        <f t="shared" si="131"/>
        <v>1</v>
      </c>
      <c r="E222" s="2201">
        <f t="shared" si="131"/>
        <v>1</v>
      </c>
      <c r="F222" s="16">
        <v>0</v>
      </c>
      <c r="G222" s="37">
        <v>0</v>
      </c>
      <c r="H222" s="16">
        <v>0</v>
      </c>
      <c r="I222" s="37">
        <v>0</v>
      </c>
      <c r="J222" s="16">
        <v>0</v>
      </c>
      <c r="K222" s="37">
        <v>0</v>
      </c>
      <c r="L222" s="16">
        <v>0</v>
      </c>
      <c r="M222" s="37">
        <v>0</v>
      </c>
      <c r="N222" s="16">
        <v>0</v>
      </c>
      <c r="O222" s="37">
        <v>0</v>
      </c>
      <c r="P222" s="16">
        <v>0</v>
      </c>
      <c r="Q222" s="37">
        <v>0</v>
      </c>
      <c r="R222" s="16">
        <v>1</v>
      </c>
      <c r="S222" s="37">
        <v>0</v>
      </c>
      <c r="T222" s="16">
        <v>0</v>
      </c>
      <c r="U222" s="37">
        <v>0</v>
      </c>
      <c r="V222" s="16">
        <v>0</v>
      </c>
      <c r="W222" s="37">
        <v>1</v>
      </c>
      <c r="X222" s="16">
        <v>0</v>
      </c>
      <c r="Y222" s="37">
        <v>0</v>
      </c>
      <c r="Z222" s="16">
        <v>0</v>
      </c>
      <c r="AA222" s="37">
        <v>0</v>
      </c>
      <c r="AB222" s="16">
        <v>0</v>
      </c>
      <c r="AC222" s="37">
        <v>0</v>
      </c>
      <c r="AD222" s="16">
        <v>0</v>
      </c>
      <c r="AE222" s="37">
        <v>0</v>
      </c>
      <c r="AF222" s="16">
        <v>0</v>
      </c>
      <c r="AG222" s="37">
        <v>0</v>
      </c>
      <c r="AH222" s="16">
        <v>0</v>
      </c>
      <c r="AI222" s="37">
        <v>0</v>
      </c>
      <c r="AJ222" s="16">
        <v>0</v>
      </c>
      <c r="AK222" s="37">
        <v>0</v>
      </c>
      <c r="AL222" s="16">
        <v>0</v>
      </c>
      <c r="AM222" s="134">
        <v>0</v>
      </c>
      <c r="AN222" s="195">
        <v>0</v>
      </c>
      <c r="AO222" s="137">
        <v>0</v>
      </c>
      <c r="AP222" s="16">
        <v>0</v>
      </c>
      <c r="AQ222" s="37">
        <v>0</v>
      </c>
      <c r="AR222" s="37">
        <v>0</v>
      </c>
      <c r="AS222" s="37">
        <v>0</v>
      </c>
      <c r="AT222" s="134">
        <v>0</v>
      </c>
      <c r="AU222" s="20">
        <v>0</v>
      </c>
      <c r="AV222" s="134">
        <v>0</v>
      </c>
      <c r="AW222" s="20"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1</v>
      </c>
      <c r="D223" s="343">
        <f t="shared" si="131"/>
        <v>0</v>
      </c>
      <c r="E223" s="351">
        <f t="shared" si="131"/>
        <v>1</v>
      </c>
      <c r="F223" s="22">
        <v>0</v>
      </c>
      <c r="G223" s="43">
        <v>0</v>
      </c>
      <c r="H223" s="22">
        <v>0</v>
      </c>
      <c r="I223" s="43">
        <v>0</v>
      </c>
      <c r="J223" s="22">
        <v>0</v>
      </c>
      <c r="K223" s="43">
        <v>0</v>
      </c>
      <c r="L223" s="22">
        <v>0</v>
      </c>
      <c r="M223" s="43">
        <v>0</v>
      </c>
      <c r="N223" s="22">
        <v>0</v>
      </c>
      <c r="O223" s="43">
        <v>1</v>
      </c>
      <c r="P223" s="22">
        <v>0</v>
      </c>
      <c r="Q223" s="43">
        <v>0</v>
      </c>
      <c r="R223" s="22">
        <v>0</v>
      </c>
      <c r="S223" s="43">
        <v>0</v>
      </c>
      <c r="T223" s="22">
        <v>0</v>
      </c>
      <c r="U223" s="43">
        <v>0</v>
      </c>
      <c r="V223" s="22">
        <v>0</v>
      </c>
      <c r="W223" s="43">
        <v>0</v>
      </c>
      <c r="X223" s="22">
        <v>0</v>
      </c>
      <c r="Y223" s="43">
        <v>0</v>
      </c>
      <c r="Z223" s="22">
        <v>0</v>
      </c>
      <c r="AA223" s="43">
        <v>0</v>
      </c>
      <c r="AB223" s="22">
        <v>0</v>
      </c>
      <c r="AC223" s="43">
        <v>0</v>
      </c>
      <c r="AD223" s="22">
        <v>0</v>
      </c>
      <c r="AE223" s="43">
        <v>0</v>
      </c>
      <c r="AF223" s="22">
        <v>0</v>
      </c>
      <c r="AG223" s="43">
        <v>0</v>
      </c>
      <c r="AH223" s="22">
        <v>0</v>
      </c>
      <c r="AI223" s="43">
        <v>0</v>
      </c>
      <c r="AJ223" s="22">
        <v>0</v>
      </c>
      <c r="AK223" s="43">
        <v>0</v>
      </c>
      <c r="AL223" s="22">
        <v>0</v>
      </c>
      <c r="AM223" s="141">
        <v>0</v>
      </c>
      <c r="AN223" s="200">
        <v>0</v>
      </c>
      <c r="AO223" s="186">
        <v>0</v>
      </c>
      <c r="AP223" s="22">
        <v>0</v>
      </c>
      <c r="AQ223" s="43">
        <v>0</v>
      </c>
      <c r="AR223" s="43">
        <v>0</v>
      </c>
      <c r="AS223" s="43">
        <v>0</v>
      </c>
      <c r="AT223" s="141">
        <v>0</v>
      </c>
      <c r="AU223" s="26">
        <v>0</v>
      </c>
      <c r="AV223" s="141">
        <v>0</v>
      </c>
      <c r="AW223" s="26">
        <v>0</v>
      </c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3776" t="s">
        <v>234</v>
      </c>
      <c r="B224" s="2488" t="s">
        <v>235</v>
      </c>
      <c r="C224" s="2481">
        <f t="shared" si="126"/>
        <v>3</v>
      </c>
      <c r="D224" s="2482">
        <f t="shared" si="131"/>
        <v>3</v>
      </c>
      <c r="E224" s="2490">
        <f t="shared" si="131"/>
        <v>0</v>
      </c>
      <c r="F224" s="750">
        <v>0</v>
      </c>
      <c r="G224" s="75">
        <v>0</v>
      </c>
      <c r="H224" s="750">
        <v>1</v>
      </c>
      <c r="I224" s="75">
        <v>0</v>
      </c>
      <c r="J224" s="750">
        <v>2</v>
      </c>
      <c r="K224" s="75">
        <v>0</v>
      </c>
      <c r="L224" s="750">
        <v>0</v>
      </c>
      <c r="M224" s="75">
        <v>0</v>
      </c>
      <c r="N224" s="750">
        <v>0</v>
      </c>
      <c r="O224" s="75">
        <v>0</v>
      </c>
      <c r="P224" s="750">
        <v>0</v>
      </c>
      <c r="Q224" s="75">
        <v>0</v>
      </c>
      <c r="R224" s="750">
        <v>0</v>
      </c>
      <c r="S224" s="75">
        <v>0</v>
      </c>
      <c r="T224" s="750">
        <v>0</v>
      </c>
      <c r="U224" s="75">
        <v>0</v>
      </c>
      <c r="V224" s="750">
        <v>0</v>
      </c>
      <c r="W224" s="75">
        <v>0</v>
      </c>
      <c r="X224" s="750">
        <v>0</v>
      </c>
      <c r="Y224" s="75">
        <v>0</v>
      </c>
      <c r="Z224" s="750">
        <v>0</v>
      </c>
      <c r="AA224" s="75">
        <v>0</v>
      </c>
      <c r="AB224" s="750">
        <v>0</v>
      </c>
      <c r="AC224" s="75">
        <v>0</v>
      </c>
      <c r="AD224" s="750">
        <v>0</v>
      </c>
      <c r="AE224" s="75">
        <v>0</v>
      </c>
      <c r="AF224" s="750">
        <v>0</v>
      </c>
      <c r="AG224" s="75">
        <v>0</v>
      </c>
      <c r="AH224" s="750">
        <v>0</v>
      </c>
      <c r="AI224" s="75">
        <v>0</v>
      </c>
      <c r="AJ224" s="750">
        <v>0</v>
      </c>
      <c r="AK224" s="75">
        <v>0</v>
      </c>
      <c r="AL224" s="750">
        <v>0</v>
      </c>
      <c r="AM224" s="292">
        <v>0</v>
      </c>
      <c r="AN224" s="373">
        <v>0</v>
      </c>
      <c r="AO224" s="751">
        <v>0</v>
      </c>
      <c r="AP224" s="750">
        <v>0</v>
      </c>
      <c r="AQ224" s="75">
        <v>0</v>
      </c>
      <c r="AR224" s="75">
        <v>0</v>
      </c>
      <c r="AS224" s="75">
        <v>1</v>
      </c>
      <c r="AT224" s="292">
        <v>0</v>
      </c>
      <c r="AU224" s="338">
        <v>0</v>
      </c>
      <c r="AV224" s="292">
        <v>0</v>
      </c>
      <c r="AW224" s="338">
        <v>0</v>
      </c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3084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/>
      <c r="G225" s="41"/>
      <c r="H225" s="38"/>
      <c r="I225" s="41"/>
      <c r="J225" s="38"/>
      <c r="K225" s="41"/>
      <c r="L225" s="38"/>
      <c r="M225" s="41"/>
      <c r="N225" s="38"/>
      <c r="O225" s="41"/>
      <c r="P225" s="38"/>
      <c r="Q225" s="41"/>
      <c r="R225" s="38"/>
      <c r="S225" s="41"/>
      <c r="T225" s="38"/>
      <c r="U225" s="41"/>
      <c r="V225" s="38"/>
      <c r="W225" s="41"/>
      <c r="X225" s="38"/>
      <c r="Y225" s="41"/>
      <c r="Z225" s="38"/>
      <c r="AA225" s="41"/>
      <c r="AB225" s="38"/>
      <c r="AC225" s="41"/>
      <c r="AD225" s="38"/>
      <c r="AE225" s="41"/>
      <c r="AF225" s="38"/>
      <c r="AG225" s="41"/>
      <c r="AH225" s="38"/>
      <c r="AI225" s="41"/>
      <c r="AJ225" s="38"/>
      <c r="AK225" s="41"/>
      <c r="AL225" s="38"/>
      <c r="AM225" s="180"/>
      <c r="AN225" s="198"/>
      <c r="AO225" s="181"/>
      <c r="AP225" s="38"/>
      <c r="AQ225" s="41"/>
      <c r="AR225" s="41"/>
      <c r="AS225" s="41"/>
      <c r="AT225" s="180"/>
      <c r="AU225" s="342"/>
      <c r="AV225" s="180"/>
      <c r="AW225" s="342"/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3084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/>
      <c r="G226" s="41"/>
      <c r="H226" s="38"/>
      <c r="I226" s="41"/>
      <c r="J226" s="38"/>
      <c r="K226" s="41"/>
      <c r="L226" s="38"/>
      <c r="M226" s="41"/>
      <c r="N226" s="38"/>
      <c r="O226" s="41"/>
      <c r="P226" s="38"/>
      <c r="Q226" s="41"/>
      <c r="R226" s="38"/>
      <c r="S226" s="41"/>
      <c r="T226" s="38"/>
      <c r="U226" s="41"/>
      <c r="V226" s="38"/>
      <c r="W226" s="41"/>
      <c r="X226" s="38"/>
      <c r="Y226" s="41"/>
      <c r="Z226" s="38"/>
      <c r="AA226" s="41"/>
      <c r="AB226" s="38"/>
      <c r="AC226" s="41"/>
      <c r="AD226" s="38"/>
      <c r="AE226" s="41"/>
      <c r="AF226" s="38"/>
      <c r="AG226" s="41"/>
      <c r="AH226" s="38"/>
      <c r="AI226" s="41"/>
      <c r="AJ226" s="38"/>
      <c r="AK226" s="41"/>
      <c r="AL226" s="38"/>
      <c r="AM226" s="180"/>
      <c r="AN226" s="198"/>
      <c r="AO226" s="181"/>
      <c r="AP226" s="38"/>
      <c r="AQ226" s="41"/>
      <c r="AR226" s="41"/>
      <c r="AS226" s="41"/>
      <c r="AT226" s="180"/>
      <c r="AU226" s="342"/>
      <c r="AV226" s="180"/>
      <c r="AW226" s="342"/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3084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/>
      <c r="G227" s="41"/>
      <c r="H227" s="38"/>
      <c r="I227" s="41"/>
      <c r="J227" s="38"/>
      <c r="K227" s="41"/>
      <c r="L227" s="38"/>
      <c r="M227" s="41"/>
      <c r="N227" s="38"/>
      <c r="O227" s="41"/>
      <c r="P227" s="38"/>
      <c r="Q227" s="41"/>
      <c r="R227" s="38"/>
      <c r="S227" s="41"/>
      <c r="T227" s="38"/>
      <c r="U227" s="41"/>
      <c r="V227" s="38"/>
      <c r="W227" s="41"/>
      <c r="X227" s="38"/>
      <c r="Y227" s="41"/>
      <c r="Z227" s="38"/>
      <c r="AA227" s="41"/>
      <c r="AB227" s="38"/>
      <c r="AC227" s="41"/>
      <c r="AD227" s="38"/>
      <c r="AE227" s="41"/>
      <c r="AF227" s="38"/>
      <c r="AG227" s="41"/>
      <c r="AH227" s="38"/>
      <c r="AI227" s="41"/>
      <c r="AJ227" s="38"/>
      <c r="AK227" s="41"/>
      <c r="AL227" s="38"/>
      <c r="AM227" s="180"/>
      <c r="AN227" s="198"/>
      <c r="AO227" s="181"/>
      <c r="AP227" s="38"/>
      <c r="AQ227" s="41"/>
      <c r="AR227" s="41"/>
      <c r="AS227" s="41"/>
      <c r="AT227" s="180"/>
      <c r="AU227" s="342"/>
      <c r="AV227" s="180"/>
      <c r="AW227" s="342"/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3638"/>
      <c r="B228" s="375" t="s">
        <v>239</v>
      </c>
      <c r="C228" s="355">
        <f t="shared" si="126"/>
        <v>0</v>
      </c>
      <c r="D228" s="356">
        <f t="shared" si="131"/>
        <v>0</v>
      </c>
      <c r="E228" s="376">
        <f t="shared" si="131"/>
        <v>0</v>
      </c>
      <c r="F228" s="22"/>
      <c r="G228" s="43"/>
      <c r="H228" s="22"/>
      <c r="I228" s="43"/>
      <c r="J228" s="22"/>
      <c r="K228" s="43"/>
      <c r="L228" s="22"/>
      <c r="M228" s="43"/>
      <c r="N228" s="22"/>
      <c r="O228" s="43"/>
      <c r="P228" s="22"/>
      <c r="Q228" s="43"/>
      <c r="R228" s="22"/>
      <c r="S228" s="43"/>
      <c r="T228" s="22"/>
      <c r="U228" s="43"/>
      <c r="V228" s="22"/>
      <c r="W228" s="43"/>
      <c r="X228" s="22"/>
      <c r="Y228" s="43"/>
      <c r="Z228" s="22"/>
      <c r="AA228" s="43"/>
      <c r="AB228" s="22"/>
      <c r="AC228" s="43"/>
      <c r="AD228" s="22"/>
      <c r="AE228" s="43"/>
      <c r="AF228" s="22"/>
      <c r="AG228" s="43"/>
      <c r="AH228" s="22"/>
      <c r="AI228" s="43"/>
      <c r="AJ228" s="22"/>
      <c r="AK228" s="43"/>
      <c r="AL228" s="22"/>
      <c r="AM228" s="141"/>
      <c r="AN228" s="200"/>
      <c r="AO228" s="186"/>
      <c r="AP228" s="22"/>
      <c r="AQ228" s="43"/>
      <c r="AR228" s="43"/>
      <c r="AS228" s="43"/>
      <c r="AT228" s="141"/>
      <c r="AU228" s="26"/>
      <c r="AV228" s="141"/>
      <c r="AW228" s="26"/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925">
        <f t="shared" si="126"/>
        <v>0</v>
      </c>
      <c r="D229" s="326">
        <f t="shared" si="131"/>
        <v>0</v>
      </c>
      <c r="E229" s="308">
        <f t="shared" si="131"/>
        <v>0</v>
      </c>
      <c r="F229" s="750"/>
      <c r="G229" s="75"/>
      <c r="H229" s="750"/>
      <c r="I229" s="75"/>
      <c r="J229" s="750"/>
      <c r="K229" s="75"/>
      <c r="L229" s="750"/>
      <c r="M229" s="75"/>
      <c r="N229" s="750"/>
      <c r="O229" s="75"/>
      <c r="P229" s="750"/>
      <c r="Q229" s="75"/>
      <c r="R229" s="750"/>
      <c r="S229" s="75"/>
      <c r="T229" s="750"/>
      <c r="U229" s="75"/>
      <c r="V229" s="750"/>
      <c r="W229" s="75"/>
      <c r="X229" s="750"/>
      <c r="Y229" s="75"/>
      <c r="Z229" s="750"/>
      <c r="AA229" s="75"/>
      <c r="AB229" s="750"/>
      <c r="AC229" s="75"/>
      <c r="AD229" s="750"/>
      <c r="AE229" s="75"/>
      <c r="AF229" s="750"/>
      <c r="AG229" s="75"/>
      <c r="AH229" s="750"/>
      <c r="AI229" s="75"/>
      <c r="AJ229" s="750"/>
      <c r="AK229" s="75"/>
      <c r="AL229" s="750"/>
      <c r="AM229" s="292"/>
      <c r="AN229" s="373"/>
      <c r="AO229" s="751"/>
      <c r="AP229" s="750"/>
      <c r="AQ229" s="75"/>
      <c r="AR229" s="75"/>
      <c r="AS229" s="75"/>
      <c r="AT229" s="292"/>
      <c r="AU229" s="338"/>
      <c r="AV229" s="292"/>
      <c r="AW229" s="338"/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0</v>
      </c>
      <c r="D230" s="356">
        <f t="shared" si="131"/>
        <v>0</v>
      </c>
      <c r="E230" s="2199">
        <f t="shared" si="131"/>
        <v>0</v>
      </c>
      <c r="F230" s="22"/>
      <c r="G230" s="43"/>
      <c r="H230" s="22"/>
      <c r="I230" s="43"/>
      <c r="J230" s="22"/>
      <c r="K230" s="43"/>
      <c r="L230" s="22"/>
      <c r="M230" s="43"/>
      <c r="N230" s="22"/>
      <c r="O230" s="43"/>
      <c r="P230" s="22"/>
      <c r="Q230" s="43"/>
      <c r="R230" s="22"/>
      <c r="S230" s="43"/>
      <c r="T230" s="22"/>
      <c r="U230" s="43"/>
      <c r="V230" s="22"/>
      <c r="W230" s="43"/>
      <c r="X230" s="22"/>
      <c r="Y230" s="43"/>
      <c r="Z230" s="22"/>
      <c r="AA230" s="43"/>
      <c r="AB230" s="22"/>
      <c r="AC230" s="43"/>
      <c r="AD230" s="22"/>
      <c r="AE230" s="43"/>
      <c r="AF230" s="22"/>
      <c r="AG230" s="43"/>
      <c r="AH230" s="22"/>
      <c r="AI230" s="43"/>
      <c r="AJ230" s="22"/>
      <c r="AK230" s="43"/>
      <c r="AL230" s="22"/>
      <c r="AM230" s="141"/>
      <c r="AN230" s="380"/>
      <c r="AO230" s="381"/>
      <c r="AP230" s="22"/>
      <c r="AQ230" s="43"/>
      <c r="AR230" s="43"/>
      <c r="AS230" s="43"/>
      <c r="AT230" s="141"/>
      <c r="AU230" s="26"/>
      <c r="AV230" s="141"/>
      <c r="AW230" s="26"/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3778" t="s">
        <v>243</v>
      </c>
      <c r="B232" s="2847"/>
      <c r="C232" s="3782" t="s">
        <v>76</v>
      </c>
      <c r="D232" s="3782"/>
      <c r="E232" s="3782"/>
      <c r="F232" s="3782" t="s">
        <v>178</v>
      </c>
      <c r="G232" s="3782"/>
      <c r="H232" s="3782" t="s">
        <v>179</v>
      </c>
      <c r="I232" s="3782"/>
      <c r="J232" s="3782" t="s">
        <v>180</v>
      </c>
      <c r="K232" s="3782"/>
      <c r="L232" s="3782" t="s">
        <v>12</v>
      </c>
      <c r="M232" s="3782"/>
      <c r="N232" s="3792" t="s">
        <v>13</v>
      </c>
      <c r="O232" s="3793"/>
      <c r="P232" s="3767" t="s">
        <v>14</v>
      </c>
      <c r="Q232" s="3767"/>
      <c r="R232" s="3767" t="s">
        <v>15</v>
      </c>
      <c r="S232" s="3767"/>
      <c r="T232" s="3767" t="s">
        <v>16</v>
      </c>
      <c r="U232" s="3767"/>
      <c r="V232" s="3767" t="s">
        <v>17</v>
      </c>
      <c r="W232" s="3767"/>
      <c r="X232" s="3767" t="s">
        <v>18</v>
      </c>
      <c r="Y232" s="3767"/>
      <c r="Z232" s="3767" t="s">
        <v>19</v>
      </c>
      <c r="AA232" s="3767"/>
      <c r="AB232" s="3767" t="s">
        <v>48</v>
      </c>
      <c r="AC232" s="3767"/>
      <c r="AD232" s="3767" t="s">
        <v>49</v>
      </c>
      <c r="AE232" s="3767"/>
      <c r="AF232" s="3767" t="s">
        <v>50</v>
      </c>
      <c r="AG232" s="3767"/>
      <c r="AH232" s="3767" t="s">
        <v>126</v>
      </c>
      <c r="AI232" s="3767"/>
      <c r="AJ232" s="3767" t="s">
        <v>127</v>
      </c>
      <c r="AK232" s="3767"/>
      <c r="AL232" s="3767" t="s">
        <v>128</v>
      </c>
      <c r="AM232" s="3770"/>
      <c r="AN232" s="3815" t="s">
        <v>244</v>
      </c>
      <c r="AO232" s="3772"/>
      <c r="AP232" s="3775"/>
      <c r="AQ232" s="3852" t="s">
        <v>181</v>
      </c>
      <c r="AR232" s="3853" t="s">
        <v>182</v>
      </c>
      <c r="AS232" s="3767" t="s">
        <v>7</v>
      </c>
      <c r="AT232" s="3767"/>
      <c r="AU232" s="3769" t="s">
        <v>183</v>
      </c>
      <c r="AV232" s="3769" t="s">
        <v>245</v>
      </c>
      <c r="AW232" s="3769" t="s">
        <v>8</v>
      </c>
      <c r="AX232" s="3769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3641"/>
      <c r="B233" s="3636"/>
      <c r="C233" s="2405" t="s">
        <v>96</v>
      </c>
      <c r="D233" s="2325" t="s">
        <v>65</v>
      </c>
      <c r="E233" s="2208" t="s">
        <v>97</v>
      </c>
      <c r="F233" s="2478" t="s">
        <v>65</v>
      </c>
      <c r="G233" s="2208" t="s">
        <v>97</v>
      </c>
      <c r="H233" s="2478" t="s">
        <v>65</v>
      </c>
      <c r="I233" s="2208" t="s">
        <v>97</v>
      </c>
      <c r="J233" s="2478" t="s">
        <v>65</v>
      </c>
      <c r="K233" s="2208" t="s">
        <v>97</v>
      </c>
      <c r="L233" s="2478" t="s">
        <v>65</v>
      </c>
      <c r="M233" s="2208" t="s">
        <v>97</v>
      </c>
      <c r="N233" s="2478" t="s">
        <v>65</v>
      </c>
      <c r="O233" s="2208" t="s">
        <v>97</v>
      </c>
      <c r="P233" s="2478" t="s">
        <v>65</v>
      </c>
      <c r="Q233" s="2208" t="s">
        <v>97</v>
      </c>
      <c r="R233" s="2478" t="s">
        <v>65</v>
      </c>
      <c r="S233" s="2208" t="s">
        <v>97</v>
      </c>
      <c r="T233" s="2478" t="s">
        <v>65</v>
      </c>
      <c r="U233" s="2208" t="s">
        <v>97</v>
      </c>
      <c r="V233" s="2478" t="s">
        <v>65</v>
      </c>
      <c r="W233" s="2208" t="s">
        <v>97</v>
      </c>
      <c r="X233" s="2478" t="s">
        <v>65</v>
      </c>
      <c r="Y233" s="2208" t="s">
        <v>97</v>
      </c>
      <c r="Z233" s="2478" t="s">
        <v>65</v>
      </c>
      <c r="AA233" s="2208" t="s">
        <v>97</v>
      </c>
      <c r="AB233" s="2478" t="s">
        <v>65</v>
      </c>
      <c r="AC233" s="2208" t="s">
        <v>97</v>
      </c>
      <c r="AD233" s="2478" t="s">
        <v>65</v>
      </c>
      <c r="AE233" s="2208" t="s">
        <v>97</v>
      </c>
      <c r="AF233" s="2478" t="s">
        <v>65</v>
      </c>
      <c r="AG233" s="2208" t="s">
        <v>97</v>
      </c>
      <c r="AH233" s="2478" t="s">
        <v>65</v>
      </c>
      <c r="AI233" s="2208" t="s">
        <v>97</v>
      </c>
      <c r="AJ233" s="2478" t="s">
        <v>65</v>
      </c>
      <c r="AK233" s="2208" t="s">
        <v>97</v>
      </c>
      <c r="AL233" s="2478" t="s">
        <v>65</v>
      </c>
      <c r="AM233" s="2206" t="s">
        <v>97</v>
      </c>
      <c r="AN233" s="2273" t="s">
        <v>141</v>
      </c>
      <c r="AO233" s="2326" t="s">
        <v>143</v>
      </c>
      <c r="AP233" s="2262" t="s">
        <v>247</v>
      </c>
      <c r="AQ233" s="2964"/>
      <c r="AR233" s="2966"/>
      <c r="AS233" s="2478" t="s">
        <v>65</v>
      </c>
      <c r="AT233" s="2208" t="s">
        <v>97</v>
      </c>
      <c r="AU233" s="3637"/>
      <c r="AV233" s="3637"/>
      <c r="AW233" s="3637"/>
      <c r="AX233" s="3637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3813" t="s">
        <v>248</v>
      </c>
      <c r="B234" s="3814"/>
      <c r="C234" s="2479">
        <f>SUM(D234+E234)</f>
        <v>15</v>
      </c>
      <c r="D234" s="2296">
        <f>SUM(F234+H234+J234+L234+N234+P234+R234+T234+V234+X234+Z234+AB234+AD234+AF234+AH234+AJ234+AL234)</f>
        <v>7</v>
      </c>
      <c r="E234" s="308">
        <f>SUM(G234+I234+K234+M234+O234+Q234+S234+U234+W234+Y234+AA234+AC234+AE234+AG234+AI234+AK234+AM234)</f>
        <v>8</v>
      </c>
      <c r="F234" s="2411">
        <v>0</v>
      </c>
      <c r="G234" s="2299">
        <v>0</v>
      </c>
      <c r="H234" s="2411">
        <v>1</v>
      </c>
      <c r="I234" s="2299">
        <v>1</v>
      </c>
      <c r="J234" s="2411">
        <v>4</v>
      </c>
      <c r="K234" s="2299">
        <v>0</v>
      </c>
      <c r="L234" s="2411">
        <v>1</v>
      </c>
      <c r="M234" s="2299">
        <v>1</v>
      </c>
      <c r="N234" s="2411">
        <v>1</v>
      </c>
      <c r="O234" s="2299">
        <v>0</v>
      </c>
      <c r="P234" s="2411">
        <v>0</v>
      </c>
      <c r="Q234" s="2299">
        <v>0</v>
      </c>
      <c r="R234" s="2411">
        <v>0</v>
      </c>
      <c r="S234" s="2299">
        <v>0</v>
      </c>
      <c r="T234" s="2411">
        <v>0</v>
      </c>
      <c r="U234" s="2299">
        <v>1</v>
      </c>
      <c r="V234" s="2411">
        <v>0</v>
      </c>
      <c r="W234" s="2299">
        <v>0</v>
      </c>
      <c r="X234" s="2411">
        <v>0</v>
      </c>
      <c r="Y234" s="2299">
        <v>0</v>
      </c>
      <c r="Z234" s="2411">
        <v>0</v>
      </c>
      <c r="AA234" s="2299">
        <v>1</v>
      </c>
      <c r="AB234" s="2411">
        <v>0</v>
      </c>
      <c r="AC234" s="2299">
        <v>0</v>
      </c>
      <c r="AD234" s="2411">
        <v>0</v>
      </c>
      <c r="AE234" s="2299">
        <v>0</v>
      </c>
      <c r="AF234" s="2411">
        <v>0</v>
      </c>
      <c r="AG234" s="2299">
        <v>0</v>
      </c>
      <c r="AH234" s="2411">
        <v>0</v>
      </c>
      <c r="AI234" s="2299">
        <v>1</v>
      </c>
      <c r="AJ234" s="2411">
        <v>0</v>
      </c>
      <c r="AK234" s="2299">
        <v>2</v>
      </c>
      <c r="AL234" s="2411">
        <v>0</v>
      </c>
      <c r="AM234" s="2300">
        <v>1</v>
      </c>
      <c r="AN234" s="384">
        <v>0</v>
      </c>
      <c r="AO234" s="2014">
        <v>1</v>
      </c>
      <c r="AP234" s="142">
        <v>8</v>
      </c>
      <c r="AQ234" s="2299">
        <v>0</v>
      </c>
      <c r="AR234" s="2310">
        <v>0</v>
      </c>
      <c r="AS234" s="2411">
        <v>0</v>
      </c>
      <c r="AT234" s="2299">
        <v>0</v>
      </c>
      <c r="AU234" s="2299">
        <v>0</v>
      </c>
      <c r="AV234" s="2299">
        <v>4</v>
      </c>
      <c r="AW234" s="2299">
        <v>0</v>
      </c>
      <c r="AX234" s="2299">
        <v>0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3809" t="s">
        <v>190</v>
      </c>
      <c r="B235" s="3810"/>
      <c r="C235" s="2328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2329"/>
      <c r="AN235" s="2329"/>
      <c r="AO235" s="2329"/>
      <c r="AP235" s="2330"/>
      <c r="AQ235" s="2329"/>
      <c r="AR235" s="2329"/>
      <c r="AS235" s="2329"/>
      <c r="AT235" s="2329"/>
      <c r="AU235" s="2329"/>
      <c r="AV235" s="2329"/>
      <c r="AW235" s="2329"/>
      <c r="AX235" s="2331"/>
    </row>
    <row r="236" spans="1:89" x14ac:dyDescent="0.25">
      <c r="A236" s="3776" t="s">
        <v>191</v>
      </c>
      <c r="B236" s="2480" t="s">
        <v>192</v>
      </c>
      <c r="C236" s="2481">
        <f>SUM(D236+E236)</f>
        <v>1</v>
      </c>
      <c r="D236" s="2482">
        <f t="shared" ref="D236:E244" si="135">SUM(F236+H236+J236+L236+N236+P236+R236+T236+V236+X236+Z236+AB236+AD236+AF236+AH236+AJ236+AL236)</f>
        <v>0</v>
      </c>
      <c r="E236" s="2480">
        <f t="shared" si="135"/>
        <v>1</v>
      </c>
      <c r="F236" s="2476">
        <v>0</v>
      </c>
      <c r="G236" s="2477">
        <v>0</v>
      </c>
      <c r="H236" s="2476">
        <v>0</v>
      </c>
      <c r="I236" s="2477">
        <v>1</v>
      </c>
      <c r="J236" s="2476">
        <v>0</v>
      </c>
      <c r="K236" s="2477">
        <v>0</v>
      </c>
      <c r="L236" s="2476">
        <v>0</v>
      </c>
      <c r="M236" s="2477">
        <v>0</v>
      </c>
      <c r="N236" s="2476">
        <v>0</v>
      </c>
      <c r="O236" s="2477">
        <v>0</v>
      </c>
      <c r="P236" s="2476">
        <v>0</v>
      </c>
      <c r="Q236" s="2477">
        <v>0</v>
      </c>
      <c r="R236" s="2476">
        <v>0</v>
      </c>
      <c r="S236" s="2477">
        <v>0</v>
      </c>
      <c r="T236" s="2476">
        <v>0</v>
      </c>
      <c r="U236" s="2477">
        <v>0</v>
      </c>
      <c r="V236" s="2476">
        <v>0</v>
      </c>
      <c r="W236" s="2477">
        <v>0</v>
      </c>
      <c r="X236" s="2476">
        <v>0</v>
      </c>
      <c r="Y236" s="2477">
        <v>0</v>
      </c>
      <c r="Z236" s="2476">
        <v>0</v>
      </c>
      <c r="AA236" s="2477">
        <v>0</v>
      </c>
      <c r="AB236" s="2476">
        <v>0</v>
      </c>
      <c r="AC236" s="2477">
        <v>0</v>
      </c>
      <c r="AD236" s="2476">
        <v>0</v>
      </c>
      <c r="AE236" s="2477">
        <v>0</v>
      </c>
      <c r="AF236" s="2476">
        <v>0</v>
      </c>
      <c r="AG236" s="2477">
        <v>0</v>
      </c>
      <c r="AH236" s="2476">
        <v>0</v>
      </c>
      <c r="AI236" s="2477">
        <v>0</v>
      </c>
      <c r="AJ236" s="2476">
        <v>0</v>
      </c>
      <c r="AK236" s="2477">
        <v>0</v>
      </c>
      <c r="AL236" s="2476">
        <v>0</v>
      </c>
      <c r="AM236" s="2279">
        <v>0</v>
      </c>
      <c r="AN236" s="2491">
        <v>0</v>
      </c>
      <c r="AO236" s="2489">
        <v>0</v>
      </c>
      <c r="AP236" s="2492">
        <v>1</v>
      </c>
      <c r="AQ236" s="2299">
        <v>0</v>
      </c>
      <c r="AR236" s="2310">
        <v>0</v>
      </c>
      <c r="AS236" s="2411">
        <v>0</v>
      </c>
      <c r="AT236" s="2299">
        <v>0</v>
      </c>
      <c r="AU236" s="2299">
        <v>0</v>
      </c>
      <c r="AV236" s="2299">
        <v>1</v>
      </c>
      <c r="AW236" s="2299">
        <v>0</v>
      </c>
      <c r="AX236" s="2299">
        <v>0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3638"/>
      <c r="B237" s="2199" t="s">
        <v>193</v>
      </c>
      <c r="C237" s="355">
        <f>SUM(D237+E237)</f>
        <v>0</v>
      </c>
      <c r="D237" s="356">
        <f t="shared" si="135"/>
        <v>0</v>
      </c>
      <c r="E237" s="2199">
        <f t="shared" si="135"/>
        <v>0</v>
      </c>
      <c r="F237" s="22"/>
      <c r="G237" s="43"/>
      <c r="H237" s="22"/>
      <c r="I237" s="43"/>
      <c r="J237" s="22"/>
      <c r="K237" s="43"/>
      <c r="L237" s="22"/>
      <c r="M237" s="43"/>
      <c r="N237" s="22"/>
      <c r="O237" s="43"/>
      <c r="P237" s="22"/>
      <c r="Q237" s="43"/>
      <c r="R237" s="22"/>
      <c r="S237" s="43"/>
      <c r="T237" s="22"/>
      <c r="U237" s="43"/>
      <c r="V237" s="22"/>
      <c r="W237" s="43"/>
      <c r="X237" s="22"/>
      <c r="Y237" s="43"/>
      <c r="Z237" s="22"/>
      <c r="AA237" s="43"/>
      <c r="AB237" s="22"/>
      <c r="AC237" s="43"/>
      <c r="AD237" s="22"/>
      <c r="AE237" s="43"/>
      <c r="AF237" s="22"/>
      <c r="AG237" s="43"/>
      <c r="AH237" s="22"/>
      <c r="AI237" s="43"/>
      <c r="AJ237" s="38"/>
      <c r="AK237" s="41"/>
      <c r="AL237" s="2476"/>
      <c r="AM237" s="2279"/>
      <c r="AN237" s="2491"/>
      <c r="AO237" s="2489"/>
      <c r="AP237" s="2492"/>
      <c r="AQ237" s="2299"/>
      <c r="AR237" s="2310"/>
      <c r="AS237" s="2411"/>
      <c r="AT237" s="2299"/>
      <c r="AU237" s="2299"/>
      <c r="AV237" s="2299"/>
      <c r="AW237" s="2299"/>
      <c r="AX237" s="2299"/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3811" t="s">
        <v>194</v>
      </c>
      <c r="B238" s="3812"/>
      <c r="C238" s="2333">
        <f t="shared" ref="C238:C277" si="152">SUM(D238+E238)</f>
        <v>0</v>
      </c>
      <c r="D238" s="2296">
        <f t="shared" si="135"/>
        <v>0</v>
      </c>
      <c r="E238" s="2309">
        <f t="shared" si="135"/>
        <v>0</v>
      </c>
      <c r="F238" s="2411"/>
      <c r="G238" s="2299"/>
      <c r="H238" s="2411"/>
      <c r="I238" s="2299"/>
      <c r="J238" s="2411"/>
      <c r="K238" s="2299"/>
      <c r="L238" s="2411"/>
      <c r="M238" s="2299"/>
      <c r="N238" s="2411"/>
      <c r="O238" s="2299"/>
      <c r="P238" s="2411"/>
      <c r="Q238" s="2299"/>
      <c r="R238" s="2411"/>
      <c r="S238" s="2299"/>
      <c r="T238" s="2411"/>
      <c r="U238" s="2299"/>
      <c r="V238" s="2411"/>
      <c r="W238" s="2299"/>
      <c r="X238" s="2411"/>
      <c r="Y238" s="2299"/>
      <c r="Z238" s="2411"/>
      <c r="AA238" s="2299"/>
      <c r="AB238" s="2411"/>
      <c r="AC238" s="2299"/>
      <c r="AD238" s="2411"/>
      <c r="AE238" s="2299"/>
      <c r="AF238" s="2411"/>
      <c r="AG238" s="2299"/>
      <c r="AH238" s="2411"/>
      <c r="AI238" s="2299"/>
      <c r="AJ238" s="2411"/>
      <c r="AK238" s="2299"/>
      <c r="AL238" s="2476"/>
      <c r="AM238" s="2279"/>
      <c r="AN238" s="2491"/>
      <c r="AO238" s="2489"/>
      <c r="AP238" s="2492"/>
      <c r="AQ238" s="2299"/>
      <c r="AR238" s="2310"/>
      <c r="AS238" s="2411"/>
      <c r="AT238" s="2299"/>
      <c r="AU238" s="2299"/>
      <c r="AV238" s="2299"/>
      <c r="AW238" s="2299"/>
      <c r="AX238" s="2299"/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3776" t="s">
        <v>195</v>
      </c>
      <c r="B239" s="2480" t="s">
        <v>196</v>
      </c>
      <c r="C239" s="2481">
        <f t="shared" si="152"/>
        <v>0</v>
      </c>
      <c r="D239" s="2482">
        <f>SUM(H239+J239+L239+N239+P239+R239+T239+V239+X239+Z239+AB239+AD239+AF239+AH239+AJ239+AL239)</f>
        <v>0</v>
      </c>
      <c r="E239" s="2480">
        <f>SUM(I239+K239+M239+O239+Q239+S239+U239+W239+Y239+AA239+AC239+AE239+AG239+AI239+AK239+AM239)</f>
        <v>0</v>
      </c>
      <c r="F239" s="2486"/>
      <c r="G239" s="2487"/>
      <c r="H239" s="2476"/>
      <c r="I239" s="2477"/>
      <c r="J239" s="2476"/>
      <c r="K239" s="2477"/>
      <c r="L239" s="2476"/>
      <c r="M239" s="2477"/>
      <c r="N239" s="2476"/>
      <c r="O239" s="2477"/>
      <c r="P239" s="2476"/>
      <c r="Q239" s="2477"/>
      <c r="R239" s="2476"/>
      <c r="S239" s="2477"/>
      <c r="T239" s="2476"/>
      <c r="U239" s="2477"/>
      <c r="V239" s="2476"/>
      <c r="W239" s="2477"/>
      <c r="X239" s="2476"/>
      <c r="Y239" s="2477"/>
      <c r="Z239" s="2476"/>
      <c r="AA239" s="2477"/>
      <c r="AB239" s="2476"/>
      <c r="AC239" s="2477"/>
      <c r="AD239" s="2476"/>
      <c r="AE239" s="2477"/>
      <c r="AF239" s="2476"/>
      <c r="AG239" s="2477"/>
      <c r="AH239" s="2476"/>
      <c r="AI239" s="2477"/>
      <c r="AJ239" s="2476"/>
      <c r="AK239" s="2477"/>
      <c r="AL239" s="2476"/>
      <c r="AM239" s="2279"/>
      <c r="AN239" s="2491"/>
      <c r="AO239" s="2489"/>
      <c r="AP239" s="2492"/>
      <c r="AQ239" s="2299"/>
      <c r="AR239" s="2310"/>
      <c r="AS239" s="2411"/>
      <c r="AT239" s="2299"/>
      <c r="AU239" s="2299"/>
      <c r="AV239" s="2299"/>
      <c r="AW239" s="2299"/>
      <c r="AX239" s="2299"/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3638"/>
      <c r="B240" s="2199" t="s">
        <v>197</v>
      </c>
      <c r="C240" s="325">
        <f t="shared" si="152"/>
        <v>1</v>
      </c>
      <c r="D240" s="326">
        <f>SUM(H240+J240+L240+N240+P240+R240+T240+V240+X240+Z240+AB240+AD240+AF240+AH240+AJ240+AL240)</f>
        <v>1</v>
      </c>
      <c r="E240" s="308">
        <f>SUM(I240+K240+M240+O240+Q240+S240+U240+W240+Y240+AA240+AC240+AE240+AG240+AI240+AK240+AM240)</f>
        <v>0</v>
      </c>
      <c r="F240" s="327"/>
      <c r="G240" s="328"/>
      <c r="H240" s="329">
        <v>0</v>
      </c>
      <c r="I240" s="75">
        <v>0</v>
      </c>
      <c r="J240" s="329">
        <v>1</v>
      </c>
      <c r="K240" s="75">
        <v>0</v>
      </c>
      <c r="L240" s="329">
        <v>0</v>
      </c>
      <c r="M240" s="75">
        <v>0</v>
      </c>
      <c r="N240" s="329">
        <v>0</v>
      </c>
      <c r="O240" s="75">
        <v>0</v>
      </c>
      <c r="P240" s="329">
        <v>0</v>
      </c>
      <c r="Q240" s="75">
        <v>0</v>
      </c>
      <c r="R240" s="329">
        <v>0</v>
      </c>
      <c r="S240" s="75">
        <v>0</v>
      </c>
      <c r="T240" s="329">
        <v>0</v>
      </c>
      <c r="U240" s="75">
        <v>0</v>
      </c>
      <c r="V240" s="329">
        <v>0</v>
      </c>
      <c r="W240" s="75">
        <v>0</v>
      </c>
      <c r="X240" s="329">
        <v>0</v>
      </c>
      <c r="Y240" s="75">
        <v>0</v>
      </c>
      <c r="Z240" s="329">
        <v>0</v>
      </c>
      <c r="AA240" s="75">
        <v>0</v>
      </c>
      <c r="AB240" s="329">
        <v>0</v>
      </c>
      <c r="AC240" s="75">
        <v>0</v>
      </c>
      <c r="AD240" s="329">
        <v>0</v>
      </c>
      <c r="AE240" s="75">
        <v>0</v>
      </c>
      <c r="AF240" s="329">
        <v>0</v>
      </c>
      <c r="AG240" s="75">
        <v>0</v>
      </c>
      <c r="AH240" s="329">
        <v>0</v>
      </c>
      <c r="AI240" s="75">
        <v>0</v>
      </c>
      <c r="AJ240" s="1915">
        <v>0</v>
      </c>
      <c r="AK240" s="2015">
        <v>0</v>
      </c>
      <c r="AL240" s="2476">
        <v>0</v>
      </c>
      <c r="AM240" s="2279">
        <v>0</v>
      </c>
      <c r="AN240" s="2491">
        <v>0</v>
      </c>
      <c r="AO240" s="2489">
        <v>0</v>
      </c>
      <c r="AP240" s="2492">
        <v>1</v>
      </c>
      <c r="AQ240" s="2299">
        <v>0</v>
      </c>
      <c r="AR240" s="2310">
        <v>0</v>
      </c>
      <c r="AS240" s="2411">
        <v>0</v>
      </c>
      <c r="AT240" s="2299">
        <v>0</v>
      </c>
      <c r="AU240" s="2299">
        <v>0</v>
      </c>
      <c r="AV240" s="2299">
        <v>1</v>
      </c>
      <c r="AW240" s="2299">
        <v>0</v>
      </c>
      <c r="AX240" s="2299">
        <v>0</v>
      </c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2327" t="s">
        <v>198</v>
      </c>
      <c r="B241" s="2314"/>
      <c r="C241" s="2434">
        <f t="shared" si="152"/>
        <v>15</v>
      </c>
      <c r="D241" s="2268">
        <f t="shared" si="135"/>
        <v>7</v>
      </c>
      <c r="E241" s="2269">
        <f t="shared" si="135"/>
        <v>8</v>
      </c>
      <c r="F241" s="2493">
        <v>0</v>
      </c>
      <c r="G241" s="2335">
        <v>0</v>
      </c>
      <c r="H241" s="2493">
        <v>1</v>
      </c>
      <c r="I241" s="2335">
        <v>1</v>
      </c>
      <c r="J241" s="2493">
        <v>4</v>
      </c>
      <c r="K241" s="2335">
        <v>0</v>
      </c>
      <c r="L241" s="2493">
        <v>1</v>
      </c>
      <c r="M241" s="2335">
        <v>1</v>
      </c>
      <c r="N241" s="2493">
        <v>1</v>
      </c>
      <c r="O241" s="2335">
        <v>0</v>
      </c>
      <c r="P241" s="2493">
        <v>0</v>
      </c>
      <c r="Q241" s="2335">
        <v>0</v>
      </c>
      <c r="R241" s="2493">
        <v>0</v>
      </c>
      <c r="S241" s="2335">
        <v>0</v>
      </c>
      <c r="T241" s="2493">
        <v>0</v>
      </c>
      <c r="U241" s="2335">
        <v>1</v>
      </c>
      <c r="V241" s="2493">
        <v>0</v>
      </c>
      <c r="W241" s="2335">
        <v>0</v>
      </c>
      <c r="X241" s="2493">
        <v>0</v>
      </c>
      <c r="Y241" s="2335">
        <v>0</v>
      </c>
      <c r="Z241" s="2493">
        <v>0</v>
      </c>
      <c r="AA241" s="2335">
        <v>1</v>
      </c>
      <c r="AB241" s="2493">
        <v>0</v>
      </c>
      <c r="AC241" s="2335">
        <v>0</v>
      </c>
      <c r="AD241" s="2493">
        <v>0</v>
      </c>
      <c r="AE241" s="2335">
        <v>0</v>
      </c>
      <c r="AF241" s="2493">
        <v>0</v>
      </c>
      <c r="AG241" s="2335">
        <v>0</v>
      </c>
      <c r="AH241" s="2493">
        <v>0</v>
      </c>
      <c r="AI241" s="2335">
        <v>1</v>
      </c>
      <c r="AJ241" s="2493">
        <v>0</v>
      </c>
      <c r="AK241" s="2335">
        <v>2</v>
      </c>
      <c r="AL241" s="2476">
        <v>0</v>
      </c>
      <c r="AM241" s="2279">
        <v>1</v>
      </c>
      <c r="AN241" s="2491">
        <v>0</v>
      </c>
      <c r="AO241" s="2489">
        <v>1</v>
      </c>
      <c r="AP241" s="2492">
        <v>8</v>
      </c>
      <c r="AQ241" s="2299">
        <v>0</v>
      </c>
      <c r="AR241" s="2310">
        <v>0</v>
      </c>
      <c r="AS241" s="2411">
        <v>0</v>
      </c>
      <c r="AT241" s="2299">
        <v>0</v>
      </c>
      <c r="AU241" s="2299">
        <v>0</v>
      </c>
      <c r="AV241" s="2299">
        <v>4</v>
      </c>
      <c r="AW241" s="2299">
        <v>0</v>
      </c>
      <c r="AX241" s="2299">
        <v>0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3776" t="s">
        <v>199</v>
      </c>
      <c r="B242" s="2198" t="s">
        <v>200</v>
      </c>
      <c r="C242" s="335">
        <f t="shared" si="152"/>
        <v>4</v>
      </c>
      <c r="D242" s="336">
        <f t="shared" si="135"/>
        <v>0</v>
      </c>
      <c r="E242" s="2198">
        <f t="shared" si="135"/>
        <v>4</v>
      </c>
      <c r="F242" s="32">
        <v>0</v>
      </c>
      <c r="G242" s="35">
        <v>0</v>
      </c>
      <c r="H242" s="32">
        <v>0</v>
      </c>
      <c r="I242" s="35">
        <v>0</v>
      </c>
      <c r="J242" s="32">
        <v>0</v>
      </c>
      <c r="K242" s="35">
        <v>0</v>
      </c>
      <c r="L242" s="32">
        <v>0</v>
      </c>
      <c r="M242" s="35">
        <v>0</v>
      </c>
      <c r="N242" s="32">
        <v>0</v>
      </c>
      <c r="O242" s="35">
        <v>0</v>
      </c>
      <c r="P242" s="32">
        <v>0</v>
      </c>
      <c r="Q242" s="35">
        <v>0</v>
      </c>
      <c r="R242" s="32">
        <v>0</v>
      </c>
      <c r="S242" s="35">
        <v>0</v>
      </c>
      <c r="T242" s="32">
        <v>0</v>
      </c>
      <c r="U242" s="35">
        <v>1</v>
      </c>
      <c r="V242" s="32">
        <v>0</v>
      </c>
      <c r="W242" s="35">
        <v>0</v>
      </c>
      <c r="X242" s="32">
        <v>0</v>
      </c>
      <c r="Y242" s="35">
        <v>0</v>
      </c>
      <c r="Z242" s="32">
        <v>0</v>
      </c>
      <c r="AA242" s="35">
        <v>0</v>
      </c>
      <c r="AB242" s="32">
        <v>0</v>
      </c>
      <c r="AC242" s="35">
        <v>0</v>
      </c>
      <c r="AD242" s="32">
        <v>0</v>
      </c>
      <c r="AE242" s="35">
        <v>0</v>
      </c>
      <c r="AF242" s="32">
        <v>0</v>
      </c>
      <c r="AG242" s="35">
        <v>0</v>
      </c>
      <c r="AH242" s="32">
        <v>0</v>
      </c>
      <c r="AI242" s="35">
        <v>1</v>
      </c>
      <c r="AJ242" s="32">
        <v>0</v>
      </c>
      <c r="AK242" s="35">
        <v>2</v>
      </c>
      <c r="AL242" s="2476">
        <v>0</v>
      </c>
      <c r="AM242" s="2279">
        <v>0</v>
      </c>
      <c r="AN242" s="2491">
        <v>0</v>
      </c>
      <c r="AO242" s="2489">
        <v>0</v>
      </c>
      <c r="AP242" s="2492">
        <v>0</v>
      </c>
      <c r="AQ242" s="2299">
        <v>0</v>
      </c>
      <c r="AR242" s="2310">
        <v>0</v>
      </c>
      <c r="AS242" s="2411">
        <v>0</v>
      </c>
      <c r="AT242" s="2299">
        <v>0</v>
      </c>
      <c r="AU242" s="2299">
        <v>0</v>
      </c>
      <c r="AV242" s="2299">
        <v>0</v>
      </c>
      <c r="AW242" s="2299">
        <v>0</v>
      </c>
      <c r="AX242" s="2299">
        <v>0</v>
      </c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2201" t="s">
        <v>201</v>
      </c>
      <c r="C243" s="340">
        <f t="shared" si="152"/>
        <v>2</v>
      </c>
      <c r="D243" s="341">
        <f t="shared" si="135"/>
        <v>1</v>
      </c>
      <c r="E243" s="2201">
        <f t="shared" si="135"/>
        <v>1</v>
      </c>
      <c r="F243" s="16">
        <v>0</v>
      </c>
      <c r="G243" s="37">
        <v>0</v>
      </c>
      <c r="H243" s="16">
        <v>0</v>
      </c>
      <c r="I243" s="37">
        <v>0</v>
      </c>
      <c r="J243" s="16">
        <v>0</v>
      </c>
      <c r="K243" s="37">
        <v>0</v>
      </c>
      <c r="L243" s="16">
        <v>1</v>
      </c>
      <c r="M243" s="37">
        <v>1</v>
      </c>
      <c r="N243" s="16">
        <v>0</v>
      </c>
      <c r="O243" s="37">
        <v>0</v>
      </c>
      <c r="P243" s="16">
        <v>0</v>
      </c>
      <c r="Q243" s="37">
        <v>0</v>
      </c>
      <c r="R243" s="16">
        <v>0</v>
      </c>
      <c r="S243" s="37">
        <v>0</v>
      </c>
      <c r="T243" s="16">
        <v>0</v>
      </c>
      <c r="U243" s="37">
        <v>0</v>
      </c>
      <c r="V243" s="16">
        <v>0</v>
      </c>
      <c r="W243" s="37">
        <v>0</v>
      </c>
      <c r="X243" s="16">
        <v>0</v>
      </c>
      <c r="Y243" s="37">
        <v>0</v>
      </c>
      <c r="Z243" s="16">
        <v>0</v>
      </c>
      <c r="AA243" s="37">
        <v>0</v>
      </c>
      <c r="AB243" s="16">
        <v>0</v>
      </c>
      <c r="AC243" s="37">
        <v>0</v>
      </c>
      <c r="AD243" s="16">
        <v>0</v>
      </c>
      <c r="AE243" s="37">
        <v>0</v>
      </c>
      <c r="AF243" s="16">
        <v>0</v>
      </c>
      <c r="AG243" s="37">
        <v>0</v>
      </c>
      <c r="AH243" s="16">
        <v>0</v>
      </c>
      <c r="AI243" s="37">
        <v>0</v>
      </c>
      <c r="AJ243" s="16">
        <v>0</v>
      </c>
      <c r="AK243" s="37">
        <v>0</v>
      </c>
      <c r="AL243" s="2476">
        <v>0</v>
      </c>
      <c r="AM243" s="2279">
        <v>0</v>
      </c>
      <c r="AN243" s="2491">
        <v>0</v>
      </c>
      <c r="AO243" s="2489">
        <v>0</v>
      </c>
      <c r="AP243" s="2492">
        <v>2</v>
      </c>
      <c r="AQ243" s="2299">
        <v>0</v>
      </c>
      <c r="AR243" s="2310">
        <v>0</v>
      </c>
      <c r="AS243" s="2411">
        <v>0</v>
      </c>
      <c r="AT243" s="2299">
        <v>0</v>
      </c>
      <c r="AU243" s="2299">
        <v>0</v>
      </c>
      <c r="AV243" s="2299">
        <v>1</v>
      </c>
      <c r="AW243" s="2299">
        <v>0</v>
      </c>
      <c r="AX243" s="2299">
        <v>0</v>
      </c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2201" t="s">
        <v>202</v>
      </c>
      <c r="C244" s="340">
        <f t="shared" si="152"/>
        <v>0</v>
      </c>
      <c r="D244" s="341">
        <f t="shared" si="135"/>
        <v>0</v>
      </c>
      <c r="E244" s="2201">
        <f>SUM(G244+I244+K244+M244+O244+Q244+S244+U244+W244+Y244+AA244+AC244+AE244+AG244+AI244+AK244+AM244)</f>
        <v>0</v>
      </c>
      <c r="F244" s="16"/>
      <c r="G244" s="37"/>
      <c r="H244" s="16"/>
      <c r="I244" s="37"/>
      <c r="J244" s="16"/>
      <c r="K244" s="37"/>
      <c r="L244" s="16"/>
      <c r="M244" s="37"/>
      <c r="N244" s="16"/>
      <c r="O244" s="37"/>
      <c r="P244" s="16"/>
      <c r="Q244" s="37"/>
      <c r="R244" s="16"/>
      <c r="S244" s="37"/>
      <c r="T244" s="16"/>
      <c r="U244" s="37"/>
      <c r="V244" s="16"/>
      <c r="W244" s="37"/>
      <c r="X244" s="16"/>
      <c r="Y244" s="37"/>
      <c r="Z244" s="16"/>
      <c r="AA244" s="37"/>
      <c r="AB244" s="16"/>
      <c r="AC244" s="37"/>
      <c r="AD244" s="16"/>
      <c r="AE244" s="37"/>
      <c r="AF244" s="16"/>
      <c r="AG244" s="37"/>
      <c r="AH244" s="16"/>
      <c r="AI244" s="37"/>
      <c r="AJ244" s="16"/>
      <c r="AK244" s="37"/>
      <c r="AL244" s="2476"/>
      <c r="AM244" s="2279"/>
      <c r="AN244" s="2491"/>
      <c r="AO244" s="2489"/>
      <c r="AP244" s="2492"/>
      <c r="AQ244" s="2299"/>
      <c r="AR244" s="2310"/>
      <c r="AS244" s="2411"/>
      <c r="AT244" s="2299"/>
      <c r="AU244" s="2299"/>
      <c r="AV244" s="2299"/>
      <c r="AW244" s="2299"/>
      <c r="AX244" s="2299"/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2201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/>
      <c r="AO245" s="34"/>
      <c r="AP245" s="226"/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2201" t="s">
        <v>204</v>
      </c>
      <c r="C246" s="340">
        <f t="shared" si="152"/>
        <v>0</v>
      </c>
      <c r="D246" s="341">
        <f t="shared" ref="D246:E254" si="153">SUM(F246+H246+J246+L246+N246+P246+R246+T246+V246+X246+Z246+AB246+AD246+AF246+AH246+AJ246+AL246)</f>
        <v>0</v>
      </c>
      <c r="E246" s="2201">
        <f t="shared" si="153"/>
        <v>0</v>
      </c>
      <c r="F246" s="16"/>
      <c r="G246" s="37"/>
      <c r="H246" s="16"/>
      <c r="I246" s="37"/>
      <c r="J246" s="16"/>
      <c r="K246" s="37"/>
      <c r="L246" s="16"/>
      <c r="M246" s="37"/>
      <c r="N246" s="16"/>
      <c r="O246" s="37"/>
      <c r="P246" s="16"/>
      <c r="Q246" s="37"/>
      <c r="R246" s="16"/>
      <c r="S246" s="37"/>
      <c r="T246" s="16"/>
      <c r="U246" s="37"/>
      <c r="V246" s="16"/>
      <c r="W246" s="37"/>
      <c r="X246" s="16"/>
      <c r="Y246" s="37"/>
      <c r="Z246" s="16"/>
      <c r="AA246" s="37"/>
      <c r="AB246" s="16"/>
      <c r="AC246" s="37"/>
      <c r="AD246" s="16"/>
      <c r="AE246" s="37"/>
      <c r="AF246" s="16"/>
      <c r="AG246" s="37"/>
      <c r="AH246" s="16"/>
      <c r="AI246" s="37"/>
      <c r="AJ246" s="16"/>
      <c r="AK246" s="37"/>
      <c r="AL246" s="16"/>
      <c r="AM246" s="134"/>
      <c r="AN246" s="272"/>
      <c r="AO246" s="34"/>
      <c r="AP246" s="226"/>
      <c r="AQ246" s="37"/>
      <c r="AR246" s="137"/>
      <c r="AS246" s="16"/>
      <c r="AT246" s="37"/>
      <c r="AU246" s="37"/>
      <c r="AV246" s="37"/>
      <c r="AW246" s="37"/>
      <c r="AX246" s="37"/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2201">
        <f t="shared" si="153"/>
        <v>0</v>
      </c>
      <c r="F247" s="16"/>
      <c r="G247" s="37"/>
      <c r="H247" s="16"/>
      <c r="I247" s="37"/>
      <c r="J247" s="16"/>
      <c r="K247" s="37"/>
      <c r="L247" s="16"/>
      <c r="M247" s="37"/>
      <c r="N247" s="16"/>
      <c r="O247" s="37"/>
      <c r="P247" s="16"/>
      <c r="Q247" s="37"/>
      <c r="R247" s="16"/>
      <c r="S247" s="37"/>
      <c r="T247" s="16"/>
      <c r="U247" s="37"/>
      <c r="V247" s="16"/>
      <c r="W247" s="37"/>
      <c r="X247" s="16"/>
      <c r="Y247" s="37"/>
      <c r="Z247" s="16"/>
      <c r="AA247" s="37"/>
      <c r="AB247" s="16"/>
      <c r="AC247" s="37"/>
      <c r="AD247" s="16"/>
      <c r="AE247" s="37"/>
      <c r="AF247" s="16"/>
      <c r="AG247" s="37"/>
      <c r="AH247" s="16"/>
      <c r="AI247" s="37"/>
      <c r="AJ247" s="16"/>
      <c r="AK247" s="37"/>
      <c r="AL247" s="16"/>
      <c r="AM247" s="134"/>
      <c r="AN247" s="272"/>
      <c r="AO247" s="34"/>
      <c r="AP247" s="226"/>
      <c r="AQ247" s="37"/>
      <c r="AR247" s="137"/>
      <c r="AS247" s="16"/>
      <c r="AT247" s="37"/>
      <c r="AU247" s="37"/>
      <c r="AV247" s="37"/>
      <c r="AW247" s="37"/>
      <c r="AX247" s="37"/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0</v>
      </c>
      <c r="D248" s="341">
        <f t="shared" si="153"/>
        <v>0</v>
      </c>
      <c r="E248" s="2201">
        <f t="shared" si="153"/>
        <v>0</v>
      </c>
      <c r="F248" s="16"/>
      <c r="G248" s="37"/>
      <c r="H248" s="16"/>
      <c r="I248" s="37"/>
      <c r="J248" s="16"/>
      <c r="K248" s="37"/>
      <c r="L248" s="16"/>
      <c r="M248" s="37"/>
      <c r="N248" s="16"/>
      <c r="O248" s="37"/>
      <c r="P248" s="16"/>
      <c r="Q248" s="37"/>
      <c r="R248" s="16"/>
      <c r="S248" s="37"/>
      <c r="T248" s="16"/>
      <c r="U248" s="37"/>
      <c r="V248" s="16"/>
      <c r="W248" s="37"/>
      <c r="X248" s="16"/>
      <c r="Y248" s="37"/>
      <c r="Z248" s="16"/>
      <c r="AA248" s="37"/>
      <c r="AB248" s="16"/>
      <c r="AC248" s="37"/>
      <c r="AD248" s="16"/>
      <c r="AE248" s="37"/>
      <c r="AF248" s="16"/>
      <c r="AG248" s="37"/>
      <c r="AH248" s="16"/>
      <c r="AI248" s="37"/>
      <c r="AJ248" s="16"/>
      <c r="AK248" s="37"/>
      <c r="AL248" s="16"/>
      <c r="AM248" s="134"/>
      <c r="AN248" s="272"/>
      <c r="AO248" s="34"/>
      <c r="AP248" s="226"/>
      <c r="AQ248" s="37"/>
      <c r="AR248" s="137"/>
      <c r="AS248" s="16"/>
      <c r="AT248" s="37"/>
      <c r="AU248" s="37"/>
      <c r="AV248" s="37"/>
      <c r="AW248" s="37"/>
      <c r="AX248" s="37"/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3638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/>
      <c r="G249" s="41"/>
      <c r="H249" s="38"/>
      <c r="I249" s="41"/>
      <c r="J249" s="38"/>
      <c r="K249" s="41"/>
      <c r="L249" s="38"/>
      <c r="M249" s="41"/>
      <c r="N249" s="38"/>
      <c r="O249" s="41"/>
      <c r="P249" s="38"/>
      <c r="Q249" s="41"/>
      <c r="R249" s="38"/>
      <c r="S249" s="41"/>
      <c r="T249" s="38"/>
      <c r="U249" s="41"/>
      <c r="V249" s="38"/>
      <c r="W249" s="41"/>
      <c r="X249" s="38"/>
      <c r="Y249" s="41"/>
      <c r="Z249" s="38"/>
      <c r="AA249" s="41"/>
      <c r="AB249" s="38"/>
      <c r="AC249" s="41"/>
      <c r="AD249" s="38"/>
      <c r="AE249" s="41"/>
      <c r="AF249" s="38"/>
      <c r="AG249" s="41"/>
      <c r="AH249" s="38"/>
      <c r="AI249" s="41"/>
      <c r="AJ249" s="38"/>
      <c r="AK249" s="41"/>
      <c r="AL249" s="38"/>
      <c r="AM249" s="180"/>
      <c r="AN249" s="391"/>
      <c r="AO249" s="42"/>
      <c r="AP249" s="142"/>
      <c r="AQ249" s="41"/>
      <c r="AR249" s="181"/>
      <c r="AS249" s="38"/>
      <c r="AT249" s="41"/>
      <c r="AU249" s="41"/>
      <c r="AV249" s="41"/>
      <c r="AW249" s="41"/>
      <c r="AX249" s="41"/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3776" t="s">
        <v>208</v>
      </c>
      <c r="B250" s="2315" t="s">
        <v>209</v>
      </c>
      <c r="C250" s="2481">
        <f t="shared" si="152"/>
        <v>0</v>
      </c>
      <c r="D250" s="2482">
        <f t="shared" si="153"/>
        <v>0</v>
      </c>
      <c r="E250" s="2480">
        <f t="shared" si="153"/>
        <v>0</v>
      </c>
      <c r="F250" s="2476"/>
      <c r="G250" s="2477"/>
      <c r="H250" s="2476"/>
      <c r="I250" s="2477"/>
      <c r="J250" s="2476"/>
      <c r="K250" s="2477"/>
      <c r="L250" s="2476"/>
      <c r="M250" s="2477"/>
      <c r="N250" s="2476"/>
      <c r="O250" s="2477"/>
      <c r="P250" s="2476"/>
      <c r="Q250" s="2477"/>
      <c r="R250" s="2476"/>
      <c r="S250" s="2477"/>
      <c r="T250" s="2476"/>
      <c r="U250" s="2477"/>
      <c r="V250" s="2476"/>
      <c r="W250" s="2477"/>
      <c r="X250" s="2476"/>
      <c r="Y250" s="2477"/>
      <c r="Z250" s="2476"/>
      <c r="AA250" s="2477"/>
      <c r="AB250" s="2476"/>
      <c r="AC250" s="2477"/>
      <c r="AD250" s="2476"/>
      <c r="AE250" s="2477"/>
      <c r="AF250" s="2476"/>
      <c r="AG250" s="2477"/>
      <c r="AH250" s="2476"/>
      <c r="AI250" s="2477"/>
      <c r="AJ250" s="2336"/>
      <c r="AK250" s="353"/>
      <c r="AL250" s="2476"/>
      <c r="AM250" s="2279"/>
      <c r="AN250" s="272"/>
      <c r="AO250" s="34"/>
      <c r="AP250" s="226"/>
      <c r="AQ250" s="2477"/>
      <c r="AR250" s="2484"/>
      <c r="AS250" s="2476"/>
      <c r="AT250" s="2477"/>
      <c r="AU250" s="2477"/>
      <c r="AV250" s="2477"/>
      <c r="AW250" s="2477"/>
      <c r="AX250" s="2477"/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2201" t="s">
        <v>210</v>
      </c>
      <c r="C251" s="340">
        <f t="shared" si="152"/>
        <v>0</v>
      </c>
      <c r="D251" s="341">
        <f t="shared" si="153"/>
        <v>0</v>
      </c>
      <c r="E251" s="2201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/>
      <c r="AR251" s="137"/>
      <c r="AS251" s="16"/>
      <c r="AT251" s="37"/>
      <c r="AU251" s="37"/>
      <c r="AV251" s="37"/>
      <c r="AW251" s="37"/>
      <c r="AX251" s="37"/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/>
      <c r="AR252" s="181"/>
      <c r="AS252" s="38"/>
      <c r="AT252" s="41"/>
      <c r="AU252" s="41"/>
      <c r="AV252" s="41"/>
      <c r="AW252" s="41"/>
      <c r="AX252" s="41"/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0</v>
      </c>
      <c r="D253" s="343">
        <f>SUM(F253+H253+J253+L253+N253+P253+R253+T253+V253+X253+Z253+AB253+AD253+AF253+AH253+AJ253+AL253)</f>
        <v>0</v>
      </c>
      <c r="E253" s="351">
        <f>SUM(G253+I253+K253+M253+O253+Q253+S253+U253+W253+Y253+AA253+AC253+AE253+AG253+AI253+AK253+AM253)</f>
        <v>0</v>
      </c>
      <c r="F253" s="38"/>
      <c r="G253" s="41"/>
      <c r="H253" s="38"/>
      <c r="I253" s="41"/>
      <c r="J253" s="38"/>
      <c r="K253" s="41"/>
      <c r="L253" s="38"/>
      <c r="M253" s="41"/>
      <c r="N253" s="38"/>
      <c r="O253" s="41"/>
      <c r="P253" s="38"/>
      <c r="Q253" s="41"/>
      <c r="R253" s="38"/>
      <c r="S253" s="41"/>
      <c r="T253" s="38"/>
      <c r="U253" s="41"/>
      <c r="V253" s="38"/>
      <c r="W253" s="41"/>
      <c r="X253" s="38"/>
      <c r="Y253" s="41"/>
      <c r="Z253" s="38"/>
      <c r="AA253" s="41"/>
      <c r="AB253" s="38"/>
      <c r="AC253" s="41"/>
      <c r="AD253" s="38"/>
      <c r="AE253" s="41"/>
      <c r="AF253" s="38"/>
      <c r="AG253" s="41"/>
      <c r="AH253" s="38"/>
      <c r="AI253" s="41"/>
      <c r="AJ253" s="38"/>
      <c r="AK253" s="41"/>
      <c r="AL253" s="38"/>
      <c r="AM253" s="180"/>
      <c r="AN253" s="392"/>
      <c r="AO253" s="393"/>
      <c r="AP253" s="394"/>
      <c r="AQ253" s="41"/>
      <c r="AR253" s="181"/>
      <c r="AS253" s="38"/>
      <c r="AT253" s="41"/>
      <c r="AU253" s="41"/>
      <c r="AV253" s="41"/>
      <c r="AW253" s="41"/>
      <c r="AX253" s="41"/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3638"/>
      <c r="B254" s="2199" t="s">
        <v>213</v>
      </c>
      <c r="C254" s="355">
        <f t="shared" si="152"/>
        <v>0</v>
      </c>
      <c r="D254" s="356">
        <f t="shared" si="153"/>
        <v>0</v>
      </c>
      <c r="E254" s="2199">
        <f t="shared" si="153"/>
        <v>0</v>
      </c>
      <c r="F254" s="22"/>
      <c r="G254" s="43"/>
      <c r="H254" s="22"/>
      <c r="I254" s="43"/>
      <c r="J254" s="22"/>
      <c r="K254" s="43"/>
      <c r="L254" s="22"/>
      <c r="M254" s="43"/>
      <c r="N254" s="22"/>
      <c r="O254" s="43"/>
      <c r="P254" s="22"/>
      <c r="Q254" s="43"/>
      <c r="R254" s="22"/>
      <c r="S254" s="43"/>
      <c r="T254" s="22"/>
      <c r="U254" s="43"/>
      <c r="V254" s="22"/>
      <c r="W254" s="43"/>
      <c r="X254" s="22"/>
      <c r="Y254" s="43"/>
      <c r="Z254" s="22"/>
      <c r="AA254" s="43"/>
      <c r="AB254" s="22"/>
      <c r="AC254" s="43"/>
      <c r="AD254" s="22"/>
      <c r="AE254" s="43"/>
      <c r="AF254" s="22"/>
      <c r="AG254" s="43"/>
      <c r="AH254" s="22"/>
      <c r="AI254" s="43"/>
      <c r="AJ254" s="22"/>
      <c r="AK254" s="43"/>
      <c r="AL254" s="22"/>
      <c r="AM254" s="141"/>
      <c r="AN254" s="391"/>
      <c r="AO254" s="42"/>
      <c r="AP254" s="142"/>
      <c r="AQ254" s="43"/>
      <c r="AR254" s="186"/>
      <c r="AS254" s="22"/>
      <c r="AT254" s="43"/>
      <c r="AU254" s="43"/>
      <c r="AV254" s="43"/>
      <c r="AW254" s="43"/>
      <c r="AX254" s="43"/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3776" t="s">
        <v>250</v>
      </c>
      <c r="B255" s="2480" t="s">
        <v>215</v>
      </c>
      <c r="C255" s="2481">
        <f t="shared" si="152"/>
        <v>0</v>
      </c>
      <c r="D255" s="2482">
        <f>SUM(F255+H255+J255+L255+N255)</f>
        <v>0</v>
      </c>
      <c r="E255" s="2480">
        <f>SUM(G255+I255+K255+M255+O255)</f>
        <v>0</v>
      </c>
      <c r="F255" s="2476"/>
      <c r="G255" s="2477"/>
      <c r="H255" s="2476"/>
      <c r="I255" s="2477"/>
      <c r="J255" s="2476"/>
      <c r="K255" s="2477"/>
      <c r="L255" s="2476"/>
      <c r="M255" s="2477"/>
      <c r="N255" s="2476"/>
      <c r="O255" s="2477"/>
      <c r="P255" s="2317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696"/>
      <c r="AN255" s="2491"/>
      <c r="AO255" s="2489"/>
      <c r="AP255" s="2492"/>
      <c r="AQ255" s="2477"/>
      <c r="AR255" s="2319"/>
      <c r="AS255" s="2476"/>
      <c r="AT255" s="2477"/>
      <c r="AU255" s="2477"/>
      <c r="AV255" s="2477"/>
      <c r="AW255" s="2477"/>
      <c r="AX255" s="2477"/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2201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2201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/>
      <c r="AR256" s="361"/>
      <c r="AS256" s="16"/>
      <c r="AT256" s="37"/>
      <c r="AU256" s="37"/>
      <c r="AV256" s="37"/>
      <c r="AW256" s="37"/>
      <c r="AX256" s="37"/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2201" t="s">
        <v>217</v>
      </c>
      <c r="C257" s="340">
        <f t="shared" si="152"/>
        <v>0</v>
      </c>
      <c r="D257" s="341">
        <f t="shared" si="154"/>
        <v>0</v>
      </c>
      <c r="E257" s="2201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/>
      <c r="AR257" s="361"/>
      <c r="AS257" s="16"/>
      <c r="AT257" s="37"/>
      <c r="AU257" s="37"/>
      <c r="AV257" s="37"/>
      <c r="AW257" s="37"/>
      <c r="AX257" s="37"/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3638"/>
      <c r="B258" s="2199" t="s">
        <v>218</v>
      </c>
      <c r="C258" s="355">
        <f t="shared" si="152"/>
        <v>1</v>
      </c>
      <c r="D258" s="356">
        <f t="shared" si="154"/>
        <v>0</v>
      </c>
      <c r="E258" s="2199">
        <f t="shared" si="154"/>
        <v>1</v>
      </c>
      <c r="F258" s="22">
        <v>0</v>
      </c>
      <c r="G258" s="43">
        <v>0</v>
      </c>
      <c r="H258" s="22">
        <v>0</v>
      </c>
      <c r="I258" s="43">
        <v>1</v>
      </c>
      <c r="J258" s="22">
        <v>0</v>
      </c>
      <c r="K258" s="43">
        <v>0</v>
      </c>
      <c r="L258" s="22">
        <v>0</v>
      </c>
      <c r="M258" s="43">
        <v>0</v>
      </c>
      <c r="N258" s="22">
        <v>0</v>
      </c>
      <c r="O258" s="43">
        <v>0</v>
      </c>
      <c r="P258" s="2105"/>
      <c r="Q258" s="2106"/>
      <c r="R258" s="2106"/>
      <c r="S258" s="2106"/>
      <c r="T258" s="2106"/>
      <c r="U258" s="2106"/>
      <c r="V258" s="2106"/>
      <c r="W258" s="2106"/>
      <c r="X258" s="2106"/>
      <c r="Y258" s="2106"/>
      <c r="Z258" s="2106"/>
      <c r="AA258" s="2106"/>
      <c r="AB258" s="2106"/>
      <c r="AC258" s="2106"/>
      <c r="AD258" s="2106"/>
      <c r="AE258" s="2106"/>
      <c r="AF258" s="2106"/>
      <c r="AG258" s="2106"/>
      <c r="AH258" s="2106"/>
      <c r="AI258" s="2106"/>
      <c r="AJ258" s="2106"/>
      <c r="AK258" s="2106"/>
      <c r="AL258" s="2106"/>
      <c r="AM258" s="2107"/>
      <c r="AN258" s="272">
        <v>0</v>
      </c>
      <c r="AO258" s="34">
        <v>0</v>
      </c>
      <c r="AP258" s="25">
        <v>1</v>
      </c>
      <c r="AQ258" s="42">
        <v>0</v>
      </c>
      <c r="AR258" s="1970"/>
      <c r="AS258" s="22">
        <v>0</v>
      </c>
      <c r="AT258" s="43">
        <v>0</v>
      </c>
      <c r="AU258" s="43">
        <v>0</v>
      </c>
      <c r="AV258" s="43">
        <v>1</v>
      </c>
      <c r="AW258" s="43">
        <v>0</v>
      </c>
      <c r="AX258" s="43">
        <v>0</v>
      </c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3806" t="s">
        <v>251</v>
      </c>
      <c r="B259" s="2488" t="s">
        <v>220</v>
      </c>
      <c r="C259" s="335">
        <f t="shared" si="152"/>
        <v>1</v>
      </c>
      <c r="D259" s="336">
        <f t="shared" ref="D259:E277" si="155">SUM(F259+H259+J259+L259+N259+P259+R259+T259+V259+X259+Z259+AB259+AD259+AF259+AH259+AJ259+AL259)</f>
        <v>1</v>
      </c>
      <c r="E259" s="2198">
        <f>SUM(G259+I259+K259+M259+O259+Q259+S259+U259+W259+Y259+AA259+AC259+AE259+AG259+AI259+AK259+AM259)</f>
        <v>0</v>
      </c>
      <c r="F259" s="32">
        <v>0</v>
      </c>
      <c r="G259" s="35">
        <v>0</v>
      </c>
      <c r="H259" s="32">
        <v>0</v>
      </c>
      <c r="I259" s="35">
        <v>0</v>
      </c>
      <c r="J259" s="32">
        <v>1</v>
      </c>
      <c r="K259" s="35">
        <v>0</v>
      </c>
      <c r="L259" s="32">
        <v>0</v>
      </c>
      <c r="M259" s="35">
        <v>0</v>
      </c>
      <c r="N259" s="32">
        <v>0</v>
      </c>
      <c r="O259" s="35">
        <v>0</v>
      </c>
      <c r="P259" s="32">
        <v>0</v>
      </c>
      <c r="Q259" s="35">
        <v>0</v>
      </c>
      <c r="R259" s="32">
        <v>0</v>
      </c>
      <c r="S259" s="35">
        <v>0</v>
      </c>
      <c r="T259" s="32">
        <v>0</v>
      </c>
      <c r="U259" s="35">
        <v>0</v>
      </c>
      <c r="V259" s="32">
        <v>0</v>
      </c>
      <c r="W259" s="35">
        <v>0</v>
      </c>
      <c r="X259" s="32">
        <v>0</v>
      </c>
      <c r="Y259" s="35">
        <v>0</v>
      </c>
      <c r="Z259" s="32">
        <v>0</v>
      </c>
      <c r="AA259" s="35">
        <v>0</v>
      </c>
      <c r="AB259" s="32">
        <v>0</v>
      </c>
      <c r="AC259" s="35">
        <v>0</v>
      </c>
      <c r="AD259" s="32">
        <v>0</v>
      </c>
      <c r="AE259" s="35">
        <v>0</v>
      </c>
      <c r="AF259" s="32">
        <v>0</v>
      </c>
      <c r="AG259" s="35">
        <v>0</v>
      </c>
      <c r="AH259" s="32">
        <v>0</v>
      </c>
      <c r="AI259" s="35">
        <v>0</v>
      </c>
      <c r="AJ259" s="32">
        <v>0</v>
      </c>
      <c r="AK259" s="35">
        <v>0</v>
      </c>
      <c r="AL259" s="32">
        <v>0</v>
      </c>
      <c r="AM259" s="2409">
        <v>0</v>
      </c>
      <c r="AN259" s="2489">
        <v>0</v>
      </c>
      <c r="AO259" s="2407">
        <v>0</v>
      </c>
      <c r="AP259" s="2409">
        <v>1</v>
      </c>
      <c r="AQ259" s="35">
        <v>0</v>
      </c>
      <c r="AR259" s="35">
        <v>0</v>
      </c>
      <c r="AS259" s="2476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2197" t="s">
        <v>221</v>
      </c>
      <c r="C260" s="340">
        <f t="shared" si="152"/>
        <v>0</v>
      </c>
      <c r="D260" s="341">
        <f t="shared" si="155"/>
        <v>0</v>
      </c>
      <c r="E260" s="2201">
        <f t="shared" si="155"/>
        <v>0</v>
      </c>
      <c r="F260" s="16">
        <v>0</v>
      </c>
      <c r="G260" s="37">
        <v>0</v>
      </c>
      <c r="H260" s="16">
        <v>0</v>
      </c>
      <c r="I260" s="37">
        <v>0</v>
      </c>
      <c r="J260" s="16">
        <v>0</v>
      </c>
      <c r="K260" s="37">
        <v>0</v>
      </c>
      <c r="L260" s="16">
        <v>0</v>
      </c>
      <c r="M260" s="37">
        <v>0</v>
      </c>
      <c r="N260" s="16">
        <v>0</v>
      </c>
      <c r="O260" s="37">
        <v>0</v>
      </c>
      <c r="P260" s="16">
        <v>0</v>
      </c>
      <c r="Q260" s="37">
        <v>0</v>
      </c>
      <c r="R260" s="16">
        <v>0</v>
      </c>
      <c r="S260" s="37">
        <v>0</v>
      </c>
      <c r="T260" s="16">
        <v>0</v>
      </c>
      <c r="U260" s="37">
        <v>0</v>
      </c>
      <c r="V260" s="16">
        <v>0</v>
      </c>
      <c r="W260" s="37">
        <v>0</v>
      </c>
      <c r="X260" s="16">
        <v>0</v>
      </c>
      <c r="Y260" s="37">
        <v>0</v>
      </c>
      <c r="Z260" s="16">
        <v>0</v>
      </c>
      <c r="AA260" s="37">
        <v>0</v>
      </c>
      <c r="AB260" s="16">
        <v>0</v>
      </c>
      <c r="AC260" s="37">
        <v>0</v>
      </c>
      <c r="AD260" s="16">
        <v>0</v>
      </c>
      <c r="AE260" s="37">
        <v>0</v>
      </c>
      <c r="AF260" s="16">
        <v>0</v>
      </c>
      <c r="AG260" s="37">
        <v>0</v>
      </c>
      <c r="AH260" s="16">
        <v>0</v>
      </c>
      <c r="AI260" s="37">
        <v>0</v>
      </c>
      <c r="AJ260" s="16">
        <v>0</v>
      </c>
      <c r="AK260" s="37">
        <v>0</v>
      </c>
      <c r="AL260" s="16">
        <v>0</v>
      </c>
      <c r="AM260" s="19">
        <v>0</v>
      </c>
      <c r="AN260" s="36">
        <v>0</v>
      </c>
      <c r="AO260" s="17">
        <v>0</v>
      </c>
      <c r="AP260" s="19">
        <v>0</v>
      </c>
      <c r="AQ260" s="37">
        <v>0</v>
      </c>
      <c r="AR260" s="37">
        <v>0</v>
      </c>
      <c r="AS260" s="16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2201">
        <f t="shared" si="155"/>
        <v>0</v>
      </c>
      <c r="F261" s="16">
        <v>0</v>
      </c>
      <c r="G261" s="37">
        <v>0</v>
      </c>
      <c r="H261" s="16">
        <v>0</v>
      </c>
      <c r="I261" s="37">
        <v>0</v>
      </c>
      <c r="J261" s="16">
        <v>0</v>
      </c>
      <c r="K261" s="37">
        <v>0</v>
      </c>
      <c r="L261" s="16">
        <v>0</v>
      </c>
      <c r="M261" s="37">
        <v>0</v>
      </c>
      <c r="N261" s="16">
        <v>0</v>
      </c>
      <c r="O261" s="37">
        <v>0</v>
      </c>
      <c r="P261" s="16">
        <v>0</v>
      </c>
      <c r="Q261" s="37">
        <v>0</v>
      </c>
      <c r="R261" s="16">
        <v>0</v>
      </c>
      <c r="S261" s="37">
        <v>0</v>
      </c>
      <c r="T261" s="16">
        <v>0</v>
      </c>
      <c r="U261" s="37">
        <v>0</v>
      </c>
      <c r="V261" s="16">
        <v>0</v>
      </c>
      <c r="W261" s="37">
        <v>0</v>
      </c>
      <c r="X261" s="16">
        <v>0</v>
      </c>
      <c r="Y261" s="37">
        <v>0</v>
      </c>
      <c r="Z261" s="16">
        <v>0</v>
      </c>
      <c r="AA261" s="37">
        <v>0</v>
      </c>
      <c r="AB261" s="16">
        <v>0</v>
      </c>
      <c r="AC261" s="37">
        <v>0</v>
      </c>
      <c r="AD261" s="16">
        <v>0</v>
      </c>
      <c r="AE261" s="37">
        <v>0</v>
      </c>
      <c r="AF261" s="16">
        <v>0</v>
      </c>
      <c r="AG261" s="37">
        <v>0</v>
      </c>
      <c r="AH261" s="16">
        <v>0</v>
      </c>
      <c r="AI261" s="37">
        <v>0</v>
      </c>
      <c r="AJ261" s="16">
        <v>0</v>
      </c>
      <c r="AK261" s="37">
        <v>0</v>
      </c>
      <c r="AL261" s="16">
        <v>0</v>
      </c>
      <c r="AM261" s="19">
        <v>0</v>
      </c>
      <c r="AN261" s="36">
        <v>0</v>
      </c>
      <c r="AO261" s="17">
        <v>0</v>
      </c>
      <c r="AP261" s="19">
        <v>0</v>
      </c>
      <c r="AQ261" s="37">
        <v>0</v>
      </c>
      <c r="AR261" s="37">
        <v>0</v>
      </c>
      <c r="AS261" s="16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1</v>
      </c>
      <c r="D262" s="336">
        <f t="shared" si="155"/>
        <v>0</v>
      </c>
      <c r="E262" s="2198">
        <f t="shared" si="155"/>
        <v>1</v>
      </c>
      <c r="F262" s="16">
        <v>0</v>
      </c>
      <c r="G262" s="37">
        <v>0</v>
      </c>
      <c r="H262" s="16">
        <v>0</v>
      </c>
      <c r="I262" s="37">
        <v>0</v>
      </c>
      <c r="J262" s="16">
        <v>0</v>
      </c>
      <c r="K262" s="37">
        <v>0</v>
      </c>
      <c r="L262" s="16">
        <v>0</v>
      </c>
      <c r="M262" s="37">
        <v>0</v>
      </c>
      <c r="N262" s="16">
        <v>0</v>
      </c>
      <c r="O262" s="37">
        <v>0</v>
      </c>
      <c r="P262" s="16">
        <v>0</v>
      </c>
      <c r="Q262" s="37">
        <v>0</v>
      </c>
      <c r="R262" s="16">
        <v>0</v>
      </c>
      <c r="S262" s="37">
        <v>0</v>
      </c>
      <c r="T262" s="16">
        <v>0</v>
      </c>
      <c r="U262" s="37">
        <v>0</v>
      </c>
      <c r="V262" s="16">
        <v>0</v>
      </c>
      <c r="W262" s="37">
        <v>0</v>
      </c>
      <c r="X262" s="16">
        <v>0</v>
      </c>
      <c r="Y262" s="37">
        <v>0</v>
      </c>
      <c r="Z262" s="16">
        <v>0</v>
      </c>
      <c r="AA262" s="37">
        <v>0</v>
      </c>
      <c r="AB262" s="16">
        <v>0</v>
      </c>
      <c r="AC262" s="37">
        <v>0</v>
      </c>
      <c r="AD262" s="16">
        <v>0</v>
      </c>
      <c r="AE262" s="37">
        <v>0</v>
      </c>
      <c r="AF262" s="16">
        <v>0</v>
      </c>
      <c r="AG262" s="37">
        <v>0</v>
      </c>
      <c r="AH262" s="16">
        <v>0</v>
      </c>
      <c r="AI262" s="37">
        <v>0</v>
      </c>
      <c r="AJ262" s="16">
        <v>0</v>
      </c>
      <c r="AK262" s="37">
        <v>0</v>
      </c>
      <c r="AL262" s="16">
        <v>0</v>
      </c>
      <c r="AM262" s="19">
        <v>1</v>
      </c>
      <c r="AN262" s="36">
        <v>0</v>
      </c>
      <c r="AO262" s="17">
        <v>0</v>
      </c>
      <c r="AP262" s="19">
        <v>0</v>
      </c>
      <c r="AQ262" s="37">
        <v>0</v>
      </c>
      <c r="AR262" s="37">
        <v>0</v>
      </c>
      <c r="AS262" s="16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3660"/>
      <c r="B263" s="2108" t="s">
        <v>224</v>
      </c>
      <c r="C263" s="325">
        <f t="shared" si="152"/>
        <v>0</v>
      </c>
      <c r="D263" s="326">
        <f t="shared" si="155"/>
        <v>0</v>
      </c>
      <c r="E263" s="308">
        <f t="shared" si="155"/>
        <v>0</v>
      </c>
      <c r="F263" s="16"/>
      <c r="G263" s="37"/>
      <c r="H263" s="16"/>
      <c r="I263" s="37"/>
      <c r="J263" s="16"/>
      <c r="K263" s="37"/>
      <c r="L263" s="16"/>
      <c r="M263" s="37"/>
      <c r="N263" s="16"/>
      <c r="O263" s="37"/>
      <c r="P263" s="16"/>
      <c r="Q263" s="37"/>
      <c r="R263" s="16"/>
      <c r="S263" s="37"/>
      <c r="T263" s="16"/>
      <c r="U263" s="37"/>
      <c r="V263" s="16"/>
      <c r="W263" s="37"/>
      <c r="X263" s="16"/>
      <c r="Y263" s="37"/>
      <c r="Z263" s="16"/>
      <c r="AA263" s="37"/>
      <c r="AB263" s="16"/>
      <c r="AC263" s="37"/>
      <c r="AD263" s="16"/>
      <c r="AE263" s="37"/>
      <c r="AF263" s="16"/>
      <c r="AG263" s="37"/>
      <c r="AH263" s="16"/>
      <c r="AI263" s="37"/>
      <c r="AJ263" s="16"/>
      <c r="AK263" s="37"/>
      <c r="AL263" s="22"/>
      <c r="AM263" s="25"/>
      <c r="AN263" s="42"/>
      <c r="AO263" s="23"/>
      <c r="AP263" s="25"/>
      <c r="AQ263" s="43"/>
      <c r="AR263" s="43"/>
      <c r="AS263" s="16"/>
      <c r="AT263" s="37"/>
      <c r="AU263" s="37"/>
      <c r="AV263" s="37"/>
      <c r="AW263" s="37"/>
      <c r="AX263" s="37"/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3776" t="s">
        <v>225</v>
      </c>
      <c r="B264" s="2315" t="s">
        <v>226</v>
      </c>
      <c r="C264" s="2481">
        <f t="shared" si="152"/>
        <v>0</v>
      </c>
      <c r="D264" s="2482">
        <f t="shared" si="155"/>
        <v>0</v>
      </c>
      <c r="E264" s="2480">
        <f t="shared" si="155"/>
        <v>0</v>
      </c>
      <c r="F264" s="2476"/>
      <c r="G264" s="2477"/>
      <c r="H264" s="2476"/>
      <c r="I264" s="2477"/>
      <c r="J264" s="2476"/>
      <c r="K264" s="2477"/>
      <c r="L264" s="2476"/>
      <c r="M264" s="2477"/>
      <c r="N264" s="2476"/>
      <c r="O264" s="2477"/>
      <c r="P264" s="2476"/>
      <c r="Q264" s="2477"/>
      <c r="R264" s="2476"/>
      <c r="S264" s="2477"/>
      <c r="T264" s="2476"/>
      <c r="U264" s="2477"/>
      <c r="V264" s="2476"/>
      <c r="W264" s="2477"/>
      <c r="X264" s="2476"/>
      <c r="Y264" s="2477"/>
      <c r="Z264" s="2476"/>
      <c r="AA264" s="2477"/>
      <c r="AB264" s="2476"/>
      <c r="AC264" s="2477"/>
      <c r="AD264" s="2476"/>
      <c r="AE264" s="2477"/>
      <c r="AF264" s="2476"/>
      <c r="AG264" s="2477"/>
      <c r="AH264" s="2476"/>
      <c r="AI264" s="2477"/>
      <c r="AJ264" s="2476"/>
      <c r="AK264" s="2477"/>
      <c r="AL264" s="2476"/>
      <c r="AM264" s="2279"/>
      <c r="AN264" s="272"/>
      <c r="AO264" s="34"/>
      <c r="AP264" s="226"/>
      <c r="AQ264" s="357"/>
      <c r="AR264" s="367"/>
      <c r="AS264" s="2476"/>
      <c r="AT264" s="2477"/>
      <c r="AU264" s="2477"/>
      <c r="AV264" s="2477"/>
      <c r="AW264" s="2477"/>
      <c r="AX264" s="2477"/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0</v>
      </c>
      <c r="D265" s="336">
        <f t="shared" si="155"/>
        <v>0</v>
      </c>
      <c r="E265" s="2198">
        <f t="shared" si="155"/>
        <v>0</v>
      </c>
      <c r="F265" s="32"/>
      <c r="G265" s="35"/>
      <c r="H265" s="32"/>
      <c r="I265" s="35"/>
      <c r="J265" s="32"/>
      <c r="K265" s="35"/>
      <c r="L265" s="32"/>
      <c r="M265" s="35"/>
      <c r="N265" s="32"/>
      <c r="O265" s="35"/>
      <c r="P265" s="32"/>
      <c r="Q265" s="35"/>
      <c r="R265" s="32"/>
      <c r="S265" s="35"/>
      <c r="T265" s="32"/>
      <c r="U265" s="35"/>
      <c r="V265" s="32"/>
      <c r="W265" s="35"/>
      <c r="X265" s="32"/>
      <c r="Y265" s="35"/>
      <c r="Z265" s="32"/>
      <c r="AA265" s="35"/>
      <c r="AB265" s="32"/>
      <c r="AC265" s="35"/>
      <c r="AD265" s="32"/>
      <c r="AE265" s="35"/>
      <c r="AF265" s="32"/>
      <c r="AG265" s="35"/>
      <c r="AH265" s="32"/>
      <c r="AI265" s="35"/>
      <c r="AJ265" s="32"/>
      <c r="AK265" s="35"/>
      <c r="AL265" s="32"/>
      <c r="AM265" s="271"/>
      <c r="AN265" s="272"/>
      <c r="AO265" s="34"/>
      <c r="AP265" s="226"/>
      <c r="AQ265" s="359"/>
      <c r="AR265" s="369"/>
      <c r="AS265" s="32"/>
      <c r="AT265" s="35"/>
      <c r="AU265" s="35"/>
      <c r="AV265" s="35"/>
      <c r="AW265" s="35"/>
      <c r="AX265" s="35"/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3638"/>
      <c r="B266" s="370" t="s">
        <v>228</v>
      </c>
      <c r="C266" s="1963">
        <f t="shared" si="152"/>
        <v>0</v>
      </c>
      <c r="D266" s="320">
        <f t="shared" si="155"/>
        <v>0</v>
      </c>
      <c r="E266" s="2008">
        <f t="shared" si="155"/>
        <v>0</v>
      </c>
      <c r="F266" s="1915"/>
      <c r="G266" s="2015"/>
      <c r="H266" s="1915"/>
      <c r="I266" s="2015"/>
      <c r="J266" s="1915"/>
      <c r="K266" s="2015"/>
      <c r="L266" s="1915"/>
      <c r="M266" s="2015"/>
      <c r="N266" s="1915"/>
      <c r="O266" s="2015"/>
      <c r="P266" s="1915"/>
      <c r="Q266" s="2015"/>
      <c r="R266" s="1915"/>
      <c r="S266" s="2015"/>
      <c r="T266" s="1915"/>
      <c r="U266" s="2015"/>
      <c r="V266" s="1915"/>
      <c r="W266" s="2015"/>
      <c r="X266" s="1915"/>
      <c r="Y266" s="2015"/>
      <c r="Z266" s="1915"/>
      <c r="AA266" s="2015"/>
      <c r="AB266" s="1915"/>
      <c r="AC266" s="2015"/>
      <c r="AD266" s="1915"/>
      <c r="AE266" s="2015"/>
      <c r="AF266" s="1915"/>
      <c r="AG266" s="2015"/>
      <c r="AH266" s="1915"/>
      <c r="AI266" s="2015"/>
      <c r="AJ266" s="1915"/>
      <c r="AK266" s="2015"/>
      <c r="AL266" s="1915"/>
      <c r="AM266" s="1793"/>
      <c r="AN266" s="384"/>
      <c r="AO266" s="2014"/>
      <c r="AP266" s="2016"/>
      <c r="AQ266" s="2106"/>
      <c r="AR266" s="2109"/>
      <c r="AS266" s="1915"/>
      <c r="AT266" s="2015"/>
      <c r="AU266" s="2015"/>
      <c r="AV266" s="2015"/>
      <c r="AW266" s="2015"/>
      <c r="AX266" s="2015"/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3850" t="s">
        <v>229</v>
      </c>
      <c r="B267" s="3851"/>
      <c r="C267" s="2481">
        <f>SUM(D267+E267)</f>
        <v>1</v>
      </c>
      <c r="D267" s="2482">
        <f>SUM(F267+H267+J267+L267+N267+P267+R267+T267+V267+X267+Z267+AB267+AD267+AF267+AH267+AJ267+AL267)</f>
        <v>1</v>
      </c>
      <c r="E267" s="2480">
        <f>SUM(G267+I267+K267+M267+O267+Q267+S267+U267+W267+Y267+AA267+AC267+AE267+AG267+AI267+AK267+AM267)</f>
        <v>0</v>
      </c>
      <c r="F267" s="2476">
        <v>0</v>
      </c>
      <c r="G267" s="2477">
        <v>0</v>
      </c>
      <c r="H267" s="2476">
        <v>0</v>
      </c>
      <c r="I267" s="2477">
        <v>0</v>
      </c>
      <c r="J267" s="2476">
        <v>0</v>
      </c>
      <c r="K267" s="2477">
        <v>0</v>
      </c>
      <c r="L267" s="2476">
        <v>0</v>
      </c>
      <c r="M267" s="2477">
        <v>0</v>
      </c>
      <c r="N267" s="2476">
        <v>1</v>
      </c>
      <c r="O267" s="2477">
        <v>0</v>
      </c>
      <c r="P267" s="2476">
        <v>0</v>
      </c>
      <c r="Q267" s="2477">
        <v>0</v>
      </c>
      <c r="R267" s="2476">
        <v>0</v>
      </c>
      <c r="S267" s="2477">
        <v>0</v>
      </c>
      <c r="T267" s="2476">
        <v>0</v>
      </c>
      <c r="U267" s="2477">
        <v>0</v>
      </c>
      <c r="V267" s="2476">
        <v>0</v>
      </c>
      <c r="W267" s="2477">
        <v>0</v>
      </c>
      <c r="X267" s="2476">
        <v>0</v>
      </c>
      <c r="Y267" s="2477">
        <v>0</v>
      </c>
      <c r="Z267" s="2476">
        <v>0</v>
      </c>
      <c r="AA267" s="2477">
        <v>0</v>
      </c>
      <c r="AB267" s="2476">
        <v>0</v>
      </c>
      <c r="AC267" s="2477">
        <v>0</v>
      </c>
      <c r="AD267" s="2476">
        <v>0</v>
      </c>
      <c r="AE267" s="2477">
        <v>0</v>
      </c>
      <c r="AF267" s="2476">
        <v>0</v>
      </c>
      <c r="AG267" s="2477">
        <v>0</v>
      </c>
      <c r="AH267" s="2476">
        <v>0</v>
      </c>
      <c r="AI267" s="2477">
        <v>0</v>
      </c>
      <c r="AJ267" s="2476">
        <v>0</v>
      </c>
      <c r="AK267" s="2477">
        <v>0</v>
      </c>
      <c r="AL267" s="2476">
        <v>0</v>
      </c>
      <c r="AM267" s="2279">
        <v>0</v>
      </c>
      <c r="AN267" s="2491">
        <v>0</v>
      </c>
      <c r="AO267" s="2489">
        <v>0</v>
      </c>
      <c r="AP267" s="2492">
        <v>0</v>
      </c>
      <c r="AQ267" s="2477">
        <v>0</v>
      </c>
      <c r="AR267" s="2477">
        <v>0</v>
      </c>
      <c r="AS267" s="2476">
        <v>0</v>
      </c>
      <c r="AT267" s="2477">
        <v>0</v>
      </c>
      <c r="AU267" s="2477">
        <v>0</v>
      </c>
      <c r="AV267" s="2477">
        <v>0</v>
      </c>
      <c r="AW267" s="2477">
        <v>0</v>
      </c>
      <c r="AX267" s="2477">
        <v>0</v>
      </c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0</v>
      </c>
      <c r="D268" s="341">
        <f>SUM(F268+H268+J268+L268+N268+P268+R268+T268+V268+X268+Z268+AB268+AD268+AF268+AH268+AJ268+AL268)</f>
        <v>0</v>
      </c>
      <c r="E268" s="2201">
        <f>SUM(G268+I268+K268+M268+O268+Q268+S268+U268+W268+Y268+AA268+AC268+AE268+AG268+AI268+AK268+AM268)</f>
        <v>0</v>
      </c>
      <c r="F268" s="32">
        <v>0</v>
      </c>
      <c r="G268" s="35">
        <v>0</v>
      </c>
      <c r="H268" s="32">
        <v>0</v>
      </c>
      <c r="I268" s="35">
        <v>0</v>
      </c>
      <c r="J268" s="32">
        <v>0</v>
      </c>
      <c r="K268" s="35">
        <v>0</v>
      </c>
      <c r="L268" s="32">
        <v>0</v>
      </c>
      <c r="M268" s="35">
        <v>0</v>
      </c>
      <c r="N268" s="32">
        <v>0</v>
      </c>
      <c r="O268" s="35">
        <v>0</v>
      </c>
      <c r="P268" s="32">
        <v>0</v>
      </c>
      <c r="Q268" s="35">
        <v>0</v>
      </c>
      <c r="R268" s="32">
        <v>0</v>
      </c>
      <c r="S268" s="35">
        <v>0</v>
      </c>
      <c r="T268" s="32">
        <v>0</v>
      </c>
      <c r="U268" s="35">
        <v>0</v>
      </c>
      <c r="V268" s="32">
        <v>0</v>
      </c>
      <c r="W268" s="35">
        <v>0</v>
      </c>
      <c r="X268" s="32">
        <v>0</v>
      </c>
      <c r="Y268" s="35">
        <v>0</v>
      </c>
      <c r="Z268" s="32">
        <v>0</v>
      </c>
      <c r="AA268" s="35">
        <v>0</v>
      </c>
      <c r="AB268" s="32">
        <v>0</v>
      </c>
      <c r="AC268" s="35">
        <v>0</v>
      </c>
      <c r="AD268" s="32">
        <v>0</v>
      </c>
      <c r="AE268" s="35">
        <v>0</v>
      </c>
      <c r="AF268" s="32">
        <v>0</v>
      </c>
      <c r="AG268" s="35">
        <v>0</v>
      </c>
      <c r="AH268" s="32">
        <v>0</v>
      </c>
      <c r="AI268" s="35">
        <v>0</v>
      </c>
      <c r="AJ268" s="32">
        <v>0</v>
      </c>
      <c r="AK268" s="35">
        <v>0</v>
      </c>
      <c r="AL268" s="32">
        <v>0</v>
      </c>
      <c r="AM268" s="271">
        <v>0</v>
      </c>
      <c r="AN268" s="272">
        <v>0</v>
      </c>
      <c r="AO268" s="34">
        <v>0</v>
      </c>
      <c r="AP268" s="226">
        <v>0</v>
      </c>
      <c r="AQ268" s="35">
        <v>0</v>
      </c>
      <c r="AR268" s="35">
        <v>0</v>
      </c>
      <c r="AS268" s="32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0</v>
      </c>
      <c r="D269" s="341">
        <f t="shared" si="155"/>
        <v>0</v>
      </c>
      <c r="E269" s="2201">
        <f t="shared" si="155"/>
        <v>0</v>
      </c>
      <c r="F269" s="16">
        <v>0</v>
      </c>
      <c r="G269" s="37">
        <v>0</v>
      </c>
      <c r="H269" s="16">
        <v>0</v>
      </c>
      <c r="I269" s="37">
        <v>0</v>
      </c>
      <c r="J269" s="16">
        <v>0</v>
      </c>
      <c r="K269" s="37">
        <v>0</v>
      </c>
      <c r="L269" s="16">
        <v>0</v>
      </c>
      <c r="M269" s="37">
        <v>0</v>
      </c>
      <c r="N269" s="16">
        <v>0</v>
      </c>
      <c r="O269" s="37">
        <v>0</v>
      </c>
      <c r="P269" s="16">
        <v>0</v>
      </c>
      <c r="Q269" s="37">
        <v>0</v>
      </c>
      <c r="R269" s="16">
        <v>0</v>
      </c>
      <c r="S269" s="37">
        <v>0</v>
      </c>
      <c r="T269" s="16">
        <v>0</v>
      </c>
      <c r="U269" s="37">
        <v>0</v>
      </c>
      <c r="V269" s="16">
        <v>0</v>
      </c>
      <c r="W269" s="37">
        <v>0</v>
      </c>
      <c r="X269" s="16">
        <v>0</v>
      </c>
      <c r="Y269" s="37">
        <v>0</v>
      </c>
      <c r="Z269" s="16">
        <v>0</v>
      </c>
      <c r="AA269" s="37">
        <v>0</v>
      </c>
      <c r="AB269" s="16">
        <v>0</v>
      </c>
      <c r="AC269" s="37">
        <v>0</v>
      </c>
      <c r="AD269" s="16">
        <v>0</v>
      </c>
      <c r="AE269" s="37">
        <v>0</v>
      </c>
      <c r="AF269" s="16">
        <v>0</v>
      </c>
      <c r="AG269" s="37">
        <v>0</v>
      </c>
      <c r="AH269" s="16">
        <v>0</v>
      </c>
      <c r="AI269" s="37">
        <v>0</v>
      </c>
      <c r="AJ269" s="16">
        <v>0</v>
      </c>
      <c r="AK269" s="37">
        <v>0</v>
      </c>
      <c r="AL269" s="16">
        <v>0</v>
      </c>
      <c r="AM269" s="134">
        <v>0</v>
      </c>
      <c r="AN269" s="272">
        <v>0</v>
      </c>
      <c r="AO269" s="34">
        <v>0</v>
      </c>
      <c r="AP269" s="226">
        <v>0</v>
      </c>
      <c r="AQ269" s="37">
        <v>0</v>
      </c>
      <c r="AR269" s="137">
        <v>0</v>
      </c>
      <c r="AS269" s="16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0</v>
      </c>
      <c r="D270" s="341">
        <f t="shared" si="155"/>
        <v>0</v>
      </c>
      <c r="E270" s="2201">
        <f t="shared" si="155"/>
        <v>0</v>
      </c>
      <c r="F270" s="16">
        <v>0</v>
      </c>
      <c r="G270" s="37">
        <v>0</v>
      </c>
      <c r="H270" s="16">
        <v>0</v>
      </c>
      <c r="I270" s="37">
        <v>0</v>
      </c>
      <c r="J270" s="16">
        <v>0</v>
      </c>
      <c r="K270" s="37">
        <v>0</v>
      </c>
      <c r="L270" s="16">
        <v>0</v>
      </c>
      <c r="M270" s="37">
        <v>0</v>
      </c>
      <c r="N270" s="16">
        <v>0</v>
      </c>
      <c r="O270" s="37">
        <v>0</v>
      </c>
      <c r="P270" s="16">
        <v>0</v>
      </c>
      <c r="Q270" s="37">
        <v>0</v>
      </c>
      <c r="R270" s="16">
        <v>0</v>
      </c>
      <c r="S270" s="37">
        <v>0</v>
      </c>
      <c r="T270" s="16">
        <v>0</v>
      </c>
      <c r="U270" s="37">
        <v>0</v>
      </c>
      <c r="V270" s="16">
        <v>0</v>
      </c>
      <c r="W270" s="37">
        <v>0</v>
      </c>
      <c r="X270" s="16">
        <v>0</v>
      </c>
      <c r="Y270" s="37">
        <v>0</v>
      </c>
      <c r="Z270" s="16">
        <v>0</v>
      </c>
      <c r="AA270" s="37">
        <v>0</v>
      </c>
      <c r="AB270" s="16">
        <v>0</v>
      </c>
      <c r="AC270" s="37">
        <v>0</v>
      </c>
      <c r="AD270" s="16">
        <v>0</v>
      </c>
      <c r="AE270" s="37">
        <v>0</v>
      </c>
      <c r="AF270" s="16">
        <v>0</v>
      </c>
      <c r="AG270" s="37">
        <v>0</v>
      </c>
      <c r="AH270" s="16">
        <v>0</v>
      </c>
      <c r="AI270" s="37">
        <v>0</v>
      </c>
      <c r="AJ270" s="16">
        <v>0</v>
      </c>
      <c r="AK270" s="37">
        <v>0</v>
      </c>
      <c r="AL270" s="16">
        <v>0</v>
      </c>
      <c r="AM270" s="134">
        <v>0</v>
      </c>
      <c r="AN270" s="272">
        <v>0</v>
      </c>
      <c r="AO270" s="34">
        <v>1</v>
      </c>
      <c r="AP270" s="226">
        <v>0</v>
      </c>
      <c r="AQ270" s="37">
        <v>0</v>
      </c>
      <c r="AR270" s="137">
        <v>0</v>
      </c>
      <c r="AS270" s="16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1</v>
      </c>
      <c r="D271" s="356">
        <f t="shared" si="155"/>
        <v>0</v>
      </c>
      <c r="E271" s="2199">
        <f t="shared" si="155"/>
        <v>1</v>
      </c>
      <c r="F271" s="16">
        <v>0</v>
      </c>
      <c r="G271" s="37">
        <v>0</v>
      </c>
      <c r="H271" s="16">
        <v>0</v>
      </c>
      <c r="I271" s="37">
        <v>0</v>
      </c>
      <c r="J271" s="16">
        <v>0</v>
      </c>
      <c r="K271" s="37">
        <v>0</v>
      </c>
      <c r="L271" s="16">
        <v>0</v>
      </c>
      <c r="M271" s="37">
        <v>0</v>
      </c>
      <c r="N271" s="16">
        <v>0</v>
      </c>
      <c r="O271" s="37">
        <v>0</v>
      </c>
      <c r="P271" s="16">
        <v>0</v>
      </c>
      <c r="Q271" s="37">
        <v>0</v>
      </c>
      <c r="R271" s="16">
        <v>0</v>
      </c>
      <c r="S271" s="37">
        <v>0</v>
      </c>
      <c r="T271" s="16">
        <v>0</v>
      </c>
      <c r="U271" s="37">
        <v>0</v>
      </c>
      <c r="V271" s="16">
        <v>0</v>
      </c>
      <c r="W271" s="37">
        <v>0</v>
      </c>
      <c r="X271" s="16">
        <v>0</v>
      </c>
      <c r="Y271" s="37">
        <v>0</v>
      </c>
      <c r="Z271" s="16">
        <v>0</v>
      </c>
      <c r="AA271" s="37">
        <v>1</v>
      </c>
      <c r="AB271" s="16">
        <v>0</v>
      </c>
      <c r="AC271" s="37">
        <v>0</v>
      </c>
      <c r="AD271" s="16">
        <v>0</v>
      </c>
      <c r="AE271" s="37">
        <v>0</v>
      </c>
      <c r="AF271" s="16">
        <v>0</v>
      </c>
      <c r="AG271" s="37">
        <v>0</v>
      </c>
      <c r="AH271" s="16">
        <v>0</v>
      </c>
      <c r="AI271" s="37">
        <v>0</v>
      </c>
      <c r="AJ271" s="16">
        <v>0</v>
      </c>
      <c r="AK271" s="37">
        <v>0</v>
      </c>
      <c r="AL271" s="16">
        <v>0</v>
      </c>
      <c r="AM271" s="134">
        <v>0</v>
      </c>
      <c r="AN271" s="272">
        <v>0</v>
      </c>
      <c r="AO271" s="34">
        <v>0</v>
      </c>
      <c r="AP271" s="226">
        <v>0</v>
      </c>
      <c r="AQ271" s="37">
        <v>0</v>
      </c>
      <c r="AR271" s="137">
        <v>0</v>
      </c>
      <c r="AS271" s="16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3776" t="s">
        <v>234</v>
      </c>
      <c r="B272" s="2488" t="s">
        <v>235</v>
      </c>
      <c r="C272" s="335">
        <f t="shared" si="152"/>
        <v>4</v>
      </c>
      <c r="D272" s="336">
        <f t="shared" si="155"/>
        <v>4</v>
      </c>
      <c r="E272" s="2198">
        <f t="shared" si="155"/>
        <v>0</v>
      </c>
      <c r="F272" s="38">
        <v>0</v>
      </c>
      <c r="G272" s="41">
        <v>0</v>
      </c>
      <c r="H272" s="38">
        <v>1</v>
      </c>
      <c r="I272" s="41">
        <v>0</v>
      </c>
      <c r="J272" s="38">
        <v>3</v>
      </c>
      <c r="K272" s="41">
        <v>0</v>
      </c>
      <c r="L272" s="38">
        <v>0</v>
      </c>
      <c r="M272" s="41">
        <v>0</v>
      </c>
      <c r="N272" s="38">
        <v>0</v>
      </c>
      <c r="O272" s="41">
        <v>0</v>
      </c>
      <c r="P272" s="38">
        <v>0</v>
      </c>
      <c r="Q272" s="41">
        <v>0</v>
      </c>
      <c r="R272" s="38">
        <v>0</v>
      </c>
      <c r="S272" s="41">
        <v>0</v>
      </c>
      <c r="T272" s="38">
        <v>0</v>
      </c>
      <c r="U272" s="41">
        <v>0</v>
      </c>
      <c r="V272" s="38">
        <v>0</v>
      </c>
      <c r="W272" s="41">
        <v>0</v>
      </c>
      <c r="X272" s="38">
        <v>0</v>
      </c>
      <c r="Y272" s="41">
        <v>0</v>
      </c>
      <c r="Z272" s="38">
        <v>0</v>
      </c>
      <c r="AA272" s="41">
        <v>0</v>
      </c>
      <c r="AB272" s="38">
        <v>0</v>
      </c>
      <c r="AC272" s="41">
        <v>0</v>
      </c>
      <c r="AD272" s="38">
        <v>0</v>
      </c>
      <c r="AE272" s="41">
        <v>0</v>
      </c>
      <c r="AF272" s="38">
        <v>0</v>
      </c>
      <c r="AG272" s="41">
        <v>0</v>
      </c>
      <c r="AH272" s="38">
        <v>0</v>
      </c>
      <c r="AI272" s="41">
        <v>0</v>
      </c>
      <c r="AJ272" s="38">
        <v>0</v>
      </c>
      <c r="AK272" s="41">
        <v>0</v>
      </c>
      <c r="AL272" s="38">
        <v>0</v>
      </c>
      <c r="AM272" s="180">
        <v>0</v>
      </c>
      <c r="AN272" s="272">
        <v>0</v>
      </c>
      <c r="AO272" s="34">
        <v>0</v>
      </c>
      <c r="AP272" s="226">
        <v>4</v>
      </c>
      <c r="AQ272" s="41">
        <v>0</v>
      </c>
      <c r="AR272" s="181">
        <v>0</v>
      </c>
      <c r="AS272" s="38">
        <v>0</v>
      </c>
      <c r="AT272" s="41">
        <v>0</v>
      </c>
      <c r="AU272" s="41">
        <v>0</v>
      </c>
      <c r="AV272" s="41">
        <v>2</v>
      </c>
      <c r="AW272" s="41">
        <v>0</v>
      </c>
      <c r="AX272" s="41">
        <v>0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0</v>
      </c>
      <c r="D273" s="341">
        <f t="shared" si="155"/>
        <v>0</v>
      </c>
      <c r="E273" s="2201">
        <f t="shared" si="155"/>
        <v>0</v>
      </c>
      <c r="F273" s="38"/>
      <c r="G273" s="41"/>
      <c r="H273" s="38"/>
      <c r="I273" s="41"/>
      <c r="J273" s="38"/>
      <c r="K273" s="41"/>
      <c r="L273" s="38"/>
      <c r="M273" s="41"/>
      <c r="N273" s="38"/>
      <c r="O273" s="41"/>
      <c r="P273" s="38"/>
      <c r="Q273" s="41"/>
      <c r="R273" s="38"/>
      <c r="S273" s="41"/>
      <c r="T273" s="38"/>
      <c r="U273" s="41"/>
      <c r="V273" s="38"/>
      <c r="W273" s="41"/>
      <c r="X273" s="38"/>
      <c r="Y273" s="41"/>
      <c r="Z273" s="38"/>
      <c r="AA273" s="41"/>
      <c r="AB273" s="38"/>
      <c r="AC273" s="41"/>
      <c r="AD273" s="38"/>
      <c r="AE273" s="41"/>
      <c r="AF273" s="38"/>
      <c r="AG273" s="41"/>
      <c r="AH273" s="38"/>
      <c r="AI273" s="41"/>
      <c r="AJ273" s="38"/>
      <c r="AK273" s="41"/>
      <c r="AL273" s="38"/>
      <c r="AM273" s="180"/>
      <c r="AN273" s="272"/>
      <c r="AO273" s="34"/>
      <c r="AP273" s="226"/>
      <c r="AQ273" s="41"/>
      <c r="AR273" s="181"/>
      <c r="AS273" s="38"/>
      <c r="AT273" s="41"/>
      <c r="AU273" s="41"/>
      <c r="AV273" s="41"/>
      <c r="AW273" s="41"/>
      <c r="AX273" s="41"/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2201">
        <f t="shared" si="155"/>
        <v>0</v>
      </c>
      <c r="F274" s="38"/>
      <c r="G274" s="41"/>
      <c r="H274" s="38"/>
      <c r="I274" s="41"/>
      <c r="J274" s="38"/>
      <c r="K274" s="41"/>
      <c r="L274" s="38"/>
      <c r="M274" s="41"/>
      <c r="N274" s="38"/>
      <c r="O274" s="41"/>
      <c r="P274" s="38"/>
      <c r="Q274" s="41"/>
      <c r="R274" s="38"/>
      <c r="S274" s="41"/>
      <c r="T274" s="38"/>
      <c r="U274" s="41"/>
      <c r="V274" s="38"/>
      <c r="W274" s="41"/>
      <c r="X274" s="38"/>
      <c r="Y274" s="41"/>
      <c r="Z274" s="38"/>
      <c r="AA274" s="41"/>
      <c r="AB274" s="38"/>
      <c r="AC274" s="41"/>
      <c r="AD274" s="38"/>
      <c r="AE274" s="41"/>
      <c r="AF274" s="38"/>
      <c r="AG274" s="41"/>
      <c r="AH274" s="38"/>
      <c r="AI274" s="41"/>
      <c r="AJ274" s="38"/>
      <c r="AK274" s="41"/>
      <c r="AL274" s="38"/>
      <c r="AM274" s="180"/>
      <c r="AN274" s="272"/>
      <c r="AO274" s="34"/>
      <c r="AP274" s="226"/>
      <c r="AQ274" s="41"/>
      <c r="AR274" s="181"/>
      <c r="AS274" s="38"/>
      <c r="AT274" s="41"/>
      <c r="AU274" s="41"/>
      <c r="AV274" s="41"/>
      <c r="AW274" s="41"/>
      <c r="AX274" s="41"/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2201">
        <f t="shared" si="155"/>
        <v>0</v>
      </c>
      <c r="F275" s="38"/>
      <c r="G275" s="41"/>
      <c r="H275" s="38"/>
      <c r="I275" s="41"/>
      <c r="J275" s="38"/>
      <c r="K275" s="41"/>
      <c r="L275" s="38"/>
      <c r="M275" s="41"/>
      <c r="N275" s="38"/>
      <c r="O275" s="41"/>
      <c r="P275" s="38"/>
      <c r="Q275" s="41"/>
      <c r="R275" s="38"/>
      <c r="S275" s="41"/>
      <c r="T275" s="38"/>
      <c r="U275" s="41"/>
      <c r="V275" s="38"/>
      <c r="W275" s="41"/>
      <c r="X275" s="38"/>
      <c r="Y275" s="41"/>
      <c r="Z275" s="38"/>
      <c r="AA275" s="41"/>
      <c r="AB275" s="38"/>
      <c r="AC275" s="41"/>
      <c r="AD275" s="38"/>
      <c r="AE275" s="41"/>
      <c r="AF275" s="38"/>
      <c r="AG275" s="41"/>
      <c r="AH275" s="38"/>
      <c r="AI275" s="41"/>
      <c r="AJ275" s="38"/>
      <c r="AK275" s="41"/>
      <c r="AL275" s="38"/>
      <c r="AM275" s="180"/>
      <c r="AN275" s="272"/>
      <c r="AO275" s="34"/>
      <c r="AP275" s="226"/>
      <c r="AQ275" s="41"/>
      <c r="AR275" s="181"/>
      <c r="AS275" s="38"/>
      <c r="AT275" s="41"/>
      <c r="AU275" s="41"/>
      <c r="AV275" s="41"/>
      <c r="AW275" s="41"/>
      <c r="AX275" s="41"/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3638"/>
      <c r="B276" s="375" t="s">
        <v>239</v>
      </c>
      <c r="C276" s="355">
        <f t="shared" si="152"/>
        <v>0</v>
      </c>
      <c r="D276" s="356">
        <f t="shared" si="155"/>
        <v>0</v>
      </c>
      <c r="E276" s="2199">
        <f t="shared" si="155"/>
        <v>0</v>
      </c>
      <c r="F276" s="22"/>
      <c r="G276" s="43"/>
      <c r="H276" s="22"/>
      <c r="I276" s="43"/>
      <c r="J276" s="22"/>
      <c r="K276" s="43"/>
      <c r="L276" s="22"/>
      <c r="M276" s="43"/>
      <c r="N276" s="22"/>
      <c r="O276" s="43"/>
      <c r="P276" s="22"/>
      <c r="Q276" s="43"/>
      <c r="R276" s="22"/>
      <c r="S276" s="43"/>
      <c r="T276" s="22"/>
      <c r="U276" s="43"/>
      <c r="V276" s="22"/>
      <c r="W276" s="43"/>
      <c r="X276" s="22"/>
      <c r="Y276" s="43"/>
      <c r="Z276" s="22"/>
      <c r="AA276" s="43"/>
      <c r="AB276" s="22"/>
      <c r="AC276" s="43"/>
      <c r="AD276" s="22"/>
      <c r="AE276" s="43"/>
      <c r="AF276" s="22"/>
      <c r="AG276" s="43"/>
      <c r="AH276" s="22"/>
      <c r="AI276" s="43"/>
      <c r="AJ276" s="22"/>
      <c r="AK276" s="43"/>
      <c r="AL276" s="22"/>
      <c r="AM276" s="141"/>
      <c r="AN276" s="391"/>
      <c r="AO276" s="42"/>
      <c r="AP276" s="142"/>
      <c r="AQ276" s="43"/>
      <c r="AR276" s="186"/>
      <c r="AS276" s="22"/>
      <c r="AT276" s="43"/>
      <c r="AU276" s="43"/>
      <c r="AV276" s="43"/>
      <c r="AW276" s="43"/>
      <c r="AX276" s="43"/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/>
      <c r="G277" s="75"/>
      <c r="H277" s="329"/>
      <c r="I277" s="75"/>
      <c r="J277" s="329"/>
      <c r="K277" s="75"/>
      <c r="L277" s="329"/>
      <c r="M277" s="75"/>
      <c r="N277" s="329"/>
      <c r="O277" s="75"/>
      <c r="P277" s="329"/>
      <c r="Q277" s="75"/>
      <c r="R277" s="329"/>
      <c r="S277" s="75"/>
      <c r="T277" s="329"/>
      <c r="U277" s="75"/>
      <c r="V277" s="329"/>
      <c r="W277" s="75"/>
      <c r="X277" s="329"/>
      <c r="Y277" s="75"/>
      <c r="Z277" s="329"/>
      <c r="AA277" s="75"/>
      <c r="AB277" s="329"/>
      <c r="AC277" s="75"/>
      <c r="AD277" s="329"/>
      <c r="AE277" s="75"/>
      <c r="AF277" s="329"/>
      <c r="AG277" s="75"/>
      <c r="AH277" s="329"/>
      <c r="AI277" s="75"/>
      <c r="AJ277" s="329"/>
      <c r="AK277" s="75"/>
      <c r="AL277" s="329"/>
      <c r="AM277" s="292"/>
      <c r="AN277" s="272"/>
      <c r="AO277" s="34"/>
      <c r="AP277" s="226"/>
      <c r="AQ277" s="75"/>
      <c r="AR277" s="309"/>
      <c r="AS277" s="329"/>
      <c r="AT277" s="75"/>
      <c r="AU277" s="75"/>
      <c r="AV277" s="75"/>
      <c r="AW277" s="75"/>
      <c r="AX277" s="75"/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0</v>
      </c>
      <c r="D278" s="356">
        <f>SUM(F278+H278+J278+L278+N278+P278+R278+T278+V278+X278+Z278+AB278+AD278+AF278+AH278+AJ278+AL278)</f>
        <v>0</v>
      </c>
      <c r="E278" s="2199">
        <f t="shared" ref="E278" si="156">SUM(G278+I278+K278+M278+O278+Q278+S278+U278+W278+Y278+AA278+AC278+AE278+AG278+AI278+AK278+AM278)</f>
        <v>0</v>
      </c>
      <c r="F278" s="22"/>
      <c r="G278" s="43"/>
      <c r="H278" s="22"/>
      <c r="I278" s="43"/>
      <c r="J278" s="22"/>
      <c r="K278" s="43"/>
      <c r="L278" s="22"/>
      <c r="M278" s="43"/>
      <c r="N278" s="22"/>
      <c r="O278" s="43"/>
      <c r="P278" s="22"/>
      <c r="Q278" s="43"/>
      <c r="R278" s="22"/>
      <c r="S278" s="43"/>
      <c r="T278" s="22"/>
      <c r="U278" s="43"/>
      <c r="V278" s="22"/>
      <c r="W278" s="43"/>
      <c r="X278" s="22"/>
      <c r="Y278" s="43"/>
      <c r="Z278" s="22"/>
      <c r="AA278" s="43"/>
      <c r="AB278" s="22"/>
      <c r="AC278" s="43"/>
      <c r="AD278" s="22"/>
      <c r="AE278" s="43"/>
      <c r="AF278" s="22"/>
      <c r="AG278" s="43"/>
      <c r="AH278" s="22"/>
      <c r="AI278" s="43"/>
      <c r="AJ278" s="22"/>
      <c r="AK278" s="43"/>
      <c r="AL278" s="22"/>
      <c r="AM278" s="141"/>
      <c r="AN278" s="384"/>
      <c r="AO278" s="2014"/>
      <c r="AP278" s="2016"/>
      <c r="AQ278" s="395"/>
      <c r="AR278" s="381"/>
      <c r="AS278" s="22"/>
      <c r="AT278" s="43"/>
      <c r="AU278" s="43"/>
      <c r="AV278" s="43"/>
      <c r="AW278" s="43"/>
      <c r="AX278" s="43"/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3804" t="s">
        <v>253</v>
      </c>
      <c r="B280" s="3805" t="s">
        <v>254</v>
      </c>
      <c r="C280" s="3778" t="s">
        <v>4</v>
      </c>
      <c r="D280" s="2869"/>
      <c r="E280" s="2847"/>
      <c r="F280" s="3801" t="s">
        <v>117</v>
      </c>
      <c r="G280" s="3802"/>
      <c r="H280" s="3802"/>
      <c r="I280" s="3802"/>
      <c r="J280" s="3802"/>
      <c r="K280" s="3802"/>
      <c r="L280" s="3802"/>
      <c r="M280" s="3802"/>
      <c r="N280" s="3802"/>
      <c r="O280" s="3802"/>
      <c r="P280" s="3802"/>
      <c r="Q280" s="3802"/>
      <c r="R280" s="3802"/>
      <c r="S280" s="3802"/>
      <c r="T280" s="3802"/>
      <c r="U280" s="3802"/>
      <c r="V280" s="3802"/>
      <c r="W280" s="3802"/>
      <c r="X280" s="3802"/>
      <c r="Y280" s="3802"/>
      <c r="Z280" s="3802"/>
      <c r="AA280" s="3802"/>
      <c r="AB280" s="3802"/>
      <c r="AC280" s="3802"/>
      <c r="AD280" s="3802"/>
      <c r="AE280" s="3802"/>
      <c r="AF280" s="3802"/>
      <c r="AG280" s="3802"/>
      <c r="AH280" s="3802"/>
      <c r="AI280" s="3802"/>
      <c r="AJ280" s="3802"/>
      <c r="AK280" s="3803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3641"/>
      <c r="D281" s="3605"/>
      <c r="E281" s="3636"/>
      <c r="F281" s="3782" t="s">
        <v>179</v>
      </c>
      <c r="G281" s="3782"/>
      <c r="H281" s="3782" t="s">
        <v>180</v>
      </c>
      <c r="I281" s="3782"/>
      <c r="J281" s="3782" t="s">
        <v>12</v>
      </c>
      <c r="K281" s="3782"/>
      <c r="L281" s="3792" t="s">
        <v>13</v>
      </c>
      <c r="M281" s="3793"/>
      <c r="N281" s="3767" t="s">
        <v>14</v>
      </c>
      <c r="O281" s="3767"/>
      <c r="P281" s="3767" t="s">
        <v>15</v>
      </c>
      <c r="Q281" s="3767"/>
      <c r="R281" s="3767" t="s">
        <v>16</v>
      </c>
      <c r="S281" s="3767"/>
      <c r="T281" s="3767" t="s">
        <v>17</v>
      </c>
      <c r="U281" s="3767"/>
      <c r="V281" s="3767" t="s">
        <v>18</v>
      </c>
      <c r="W281" s="3767"/>
      <c r="X281" s="3767" t="s">
        <v>19</v>
      </c>
      <c r="Y281" s="3767"/>
      <c r="Z281" s="3767" t="s">
        <v>48</v>
      </c>
      <c r="AA281" s="3767"/>
      <c r="AB281" s="3767" t="s">
        <v>49</v>
      </c>
      <c r="AC281" s="3767"/>
      <c r="AD281" s="3767" t="s">
        <v>50</v>
      </c>
      <c r="AE281" s="3767"/>
      <c r="AF281" s="3767" t="s">
        <v>126</v>
      </c>
      <c r="AG281" s="3767"/>
      <c r="AH281" s="3767" t="s">
        <v>127</v>
      </c>
      <c r="AI281" s="3767"/>
      <c r="AJ281" s="3767" t="s">
        <v>128</v>
      </c>
      <c r="AK281" s="3849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3658"/>
      <c r="B282" s="3659"/>
      <c r="C282" s="2337" t="s">
        <v>96</v>
      </c>
      <c r="D282" s="2338" t="s">
        <v>65</v>
      </c>
      <c r="E282" s="2194" t="s">
        <v>97</v>
      </c>
      <c r="F282" s="2339" t="s">
        <v>65</v>
      </c>
      <c r="G282" s="400" t="s">
        <v>97</v>
      </c>
      <c r="H282" s="2339" t="s">
        <v>65</v>
      </c>
      <c r="I282" s="400" t="s">
        <v>97</v>
      </c>
      <c r="J282" s="2339" t="s">
        <v>65</v>
      </c>
      <c r="K282" s="400" t="s">
        <v>97</v>
      </c>
      <c r="L282" s="2339" t="s">
        <v>65</v>
      </c>
      <c r="M282" s="400" t="s">
        <v>97</v>
      </c>
      <c r="N282" s="2339" t="s">
        <v>65</v>
      </c>
      <c r="O282" s="400" t="s">
        <v>97</v>
      </c>
      <c r="P282" s="2339" t="s">
        <v>65</v>
      </c>
      <c r="Q282" s="400" t="s">
        <v>97</v>
      </c>
      <c r="R282" s="2339" t="s">
        <v>65</v>
      </c>
      <c r="S282" s="400" t="s">
        <v>97</v>
      </c>
      <c r="T282" s="2340" t="s">
        <v>65</v>
      </c>
      <c r="U282" s="2340" t="s">
        <v>97</v>
      </c>
      <c r="V282" s="2494" t="s">
        <v>65</v>
      </c>
      <c r="W282" s="400" t="s">
        <v>97</v>
      </c>
      <c r="X282" s="2339" t="s">
        <v>65</v>
      </c>
      <c r="Y282" s="400" t="s">
        <v>97</v>
      </c>
      <c r="Z282" s="2339" t="s">
        <v>65</v>
      </c>
      <c r="AA282" s="400" t="s">
        <v>97</v>
      </c>
      <c r="AB282" s="2339" t="s">
        <v>65</v>
      </c>
      <c r="AC282" s="400" t="s">
        <v>97</v>
      </c>
      <c r="AD282" s="2339" t="s">
        <v>65</v>
      </c>
      <c r="AE282" s="400" t="s">
        <v>97</v>
      </c>
      <c r="AF282" s="2339" t="s">
        <v>65</v>
      </c>
      <c r="AG282" s="400" t="s">
        <v>97</v>
      </c>
      <c r="AH282" s="2339" t="s">
        <v>65</v>
      </c>
      <c r="AI282" s="400" t="s">
        <v>97</v>
      </c>
      <c r="AJ282" s="2339" t="s">
        <v>65</v>
      </c>
      <c r="AK282" s="730" t="s">
        <v>97</v>
      </c>
      <c r="AL282" s="3636"/>
      <c r="AM282" s="3636"/>
      <c r="AN282" s="3636"/>
      <c r="AO282" s="3636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3800" t="s">
        <v>255</v>
      </c>
      <c r="B283" s="2343" t="s">
        <v>77</v>
      </c>
      <c r="C283" s="2344">
        <f>SUM(D283+E283)</f>
        <v>0</v>
      </c>
      <c r="D283" s="2345">
        <f>SUM(F283+H283+J283+L283+N283+P283+R283+T283+V283+X283+Z283+AB283+AD283+AF283+AH283+AJ283)</f>
        <v>0</v>
      </c>
      <c r="E283" s="2495">
        <f>SUM(G283+I283+K283+M283+O283+Q283+S283+U283+W283+Y283+AA283+AC283+AE283+AG283+AI283+AK283)</f>
        <v>0</v>
      </c>
      <c r="F283" s="2476"/>
      <c r="G283" s="2477"/>
      <c r="H283" s="2476"/>
      <c r="I283" s="2477"/>
      <c r="J283" s="2476"/>
      <c r="K283" s="2477"/>
      <c r="L283" s="2476"/>
      <c r="M283" s="2477"/>
      <c r="N283" s="2476"/>
      <c r="O283" s="2477"/>
      <c r="P283" s="2476"/>
      <c r="Q283" s="2477"/>
      <c r="R283" s="2476"/>
      <c r="S283" s="2477"/>
      <c r="T283" s="2476"/>
      <c r="U283" s="2477"/>
      <c r="V283" s="2476"/>
      <c r="W283" s="2477"/>
      <c r="X283" s="2476"/>
      <c r="Y283" s="2477"/>
      <c r="Z283" s="2476"/>
      <c r="AA283" s="2477"/>
      <c r="AB283" s="2476"/>
      <c r="AC283" s="2477"/>
      <c r="AD283" s="2476"/>
      <c r="AE283" s="2477"/>
      <c r="AF283" s="2476"/>
      <c r="AG283" s="2477"/>
      <c r="AH283" s="2476"/>
      <c r="AI283" s="2477"/>
      <c r="AJ283" s="2476"/>
      <c r="AK283" s="2492"/>
      <c r="AL283" s="2477"/>
      <c r="AM283" s="2477"/>
      <c r="AN283" s="2477"/>
      <c r="AO283" s="2477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3656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3800" t="s">
        <v>256</v>
      </c>
      <c r="B285" s="2343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3656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2461"/>
    </row>
    <row r="288" spans="1:87" ht="15" customHeight="1" x14ac:dyDescent="0.25">
      <c r="A288" s="3778" t="s">
        <v>258</v>
      </c>
      <c r="B288" s="2847"/>
      <c r="C288" s="3782" t="s">
        <v>259</v>
      </c>
      <c r="D288" s="3782"/>
      <c r="E288" s="3782"/>
      <c r="F288" s="3792" t="s">
        <v>117</v>
      </c>
      <c r="G288" s="3794"/>
      <c r="H288" s="3794"/>
      <c r="I288" s="3794"/>
      <c r="J288" s="3794"/>
      <c r="K288" s="3794"/>
      <c r="L288" s="3794"/>
      <c r="M288" s="3794"/>
      <c r="N288" s="3794"/>
      <c r="O288" s="3794"/>
      <c r="P288" s="3794"/>
      <c r="Q288" s="3794"/>
      <c r="R288" s="3794"/>
      <c r="S288" s="3794"/>
      <c r="T288" s="3794"/>
      <c r="U288" s="3794"/>
      <c r="V288" s="3794"/>
      <c r="W288" s="3794"/>
      <c r="X288" s="3794"/>
      <c r="Y288" s="3794"/>
      <c r="Z288" s="3794"/>
      <c r="AA288" s="3794"/>
      <c r="AB288" s="3794"/>
      <c r="AC288" s="3794"/>
      <c r="AD288" s="3794"/>
      <c r="AE288" s="3794"/>
      <c r="AF288" s="3794"/>
      <c r="AG288" s="3794"/>
      <c r="AH288" s="3794"/>
      <c r="AI288" s="3794"/>
      <c r="AJ288" s="3794"/>
      <c r="AK288" s="3794"/>
      <c r="AL288" s="3794"/>
      <c r="AM288" s="3795"/>
      <c r="AN288" s="3772" t="s">
        <v>244</v>
      </c>
      <c r="AO288" s="3772"/>
      <c r="AP288" s="3771"/>
      <c r="AQ288" s="3778" t="s">
        <v>185</v>
      </c>
      <c r="AR288" s="2847"/>
      <c r="AS288" s="3769" t="s">
        <v>7</v>
      </c>
      <c r="AT288" s="3769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3782"/>
      <c r="D289" s="3782"/>
      <c r="E289" s="3782"/>
      <c r="F289" s="3782" t="s">
        <v>178</v>
      </c>
      <c r="G289" s="3782"/>
      <c r="H289" s="3782" t="s">
        <v>179</v>
      </c>
      <c r="I289" s="3782"/>
      <c r="J289" s="3782" t="s">
        <v>180</v>
      </c>
      <c r="K289" s="3782"/>
      <c r="L289" s="3782" t="s">
        <v>12</v>
      </c>
      <c r="M289" s="3782"/>
      <c r="N289" s="3792" t="s">
        <v>13</v>
      </c>
      <c r="O289" s="3793"/>
      <c r="P289" s="3767" t="s">
        <v>14</v>
      </c>
      <c r="Q289" s="3767"/>
      <c r="R289" s="3767" t="s">
        <v>15</v>
      </c>
      <c r="S289" s="3767"/>
      <c r="T289" s="3767" t="s">
        <v>16</v>
      </c>
      <c r="U289" s="3767"/>
      <c r="V289" s="3767" t="s">
        <v>17</v>
      </c>
      <c r="W289" s="3767"/>
      <c r="X289" s="3767" t="s">
        <v>18</v>
      </c>
      <c r="Y289" s="3767"/>
      <c r="Z289" s="3767" t="s">
        <v>19</v>
      </c>
      <c r="AA289" s="3767"/>
      <c r="AB289" s="3767" t="s">
        <v>48</v>
      </c>
      <c r="AC289" s="3767"/>
      <c r="AD289" s="3767" t="s">
        <v>49</v>
      </c>
      <c r="AE289" s="3767"/>
      <c r="AF289" s="3767" t="s">
        <v>50</v>
      </c>
      <c r="AG289" s="3767"/>
      <c r="AH289" s="3767" t="s">
        <v>126</v>
      </c>
      <c r="AI289" s="3767"/>
      <c r="AJ289" s="3767" t="s">
        <v>127</v>
      </c>
      <c r="AK289" s="3767"/>
      <c r="AL289" s="3767" t="s">
        <v>128</v>
      </c>
      <c r="AM289" s="3848"/>
      <c r="AN289" s="3395" t="s">
        <v>261</v>
      </c>
      <c r="AO289" s="3395" t="s">
        <v>262</v>
      </c>
      <c r="AP289" s="2847" t="s">
        <v>263</v>
      </c>
      <c r="AQ289" s="3641"/>
      <c r="AR289" s="3636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3641"/>
      <c r="B290" s="3636"/>
      <c r="C290" s="2497" t="s">
        <v>96</v>
      </c>
      <c r="D290" s="2498" t="s">
        <v>65</v>
      </c>
      <c r="E290" s="2348" t="s">
        <v>97</v>
      </c>
      <c r="F290" s="2497" t="s">
        <v>264</v>
      </c>
      <c r="G290" s="2499" t="s">
        <v>97</v>
      </c>
      <c r="H290" s="2497" t="s">
        <v>264</v>
      </c>
      <c r="I290" s="2499" t="s">
        <v>97</v>
      </c>
      <c r="J290" s="2497" t="s">
        <v>264</v>
      </c>
      <c r="K290" s="2499" t="s">
        <v>97</v>
      </c>
      <c r="L290" s="2497" t="s">
        <v>264</v>
      </c>
      <c r="M290" s="2499" t="s">
        <v>97</v>
      </c>
      <c r="N290" s="2497" t="s">
        <v>264</v>
      </c>
      <c r="O290" s="2499" t="s">
        <v>97</v>
      </c>
      <c r="P290" s="2497" t="s">
        <v>264</v>
      </c>
      <c r="Q290" s="2499" t="s">
        <v>97</v>
      </c>
      <c r="R290" s="2497" t="s">
        <v>264</v>
      </c>
      <c r="S290" s="2499" t="s">
        <v>97</v>
      </c>
      <c r="T290" s="2497" t="s">
        <v>264</v>
      </c>
      <c r="U290" s="2499" t="s">
        <v>97</v>
      </c>
      <c r="V290" s="2497" t="s">
        <v>264</v>
      </c>
      <c r="W290" s="2499" t="s">
        <v>97</v>
      </c>
      <c r="X290" s="2497" t="s">
        <v>264</v>
      </c>
      <c r="Y290" s="2499" t="s">
        <v>97</v>
      </c>
      <c r="Z290" s="2497" t="s">
        <v>264</v>
      </c>
      <c r="AA290" s="2499" t="s">
        <v>97</v>
      </c>
      <c r="AB290" s="2497" t="s">
        <v>264</v>
      </c>
      <c r="AC290" s="2499" t="s">
        <v>97</v>
      </c>
      <c r="AD290" s="2497" t="s">
        <v>264</v>
      </c>
      <c r="AE290" s="2499" t="s">
        <v>97</v>
      </c>
      <c r="AF290" s="2497" t="s">
        <v>264</v>
      </c>
      <c r="AG290" s="2499" t="s">
        <v>97</v>
      </c>
      <c r="AH290" s="2497" t="s">
        <v>264</v>
      </c>
      <c r="AI290" s="2499" t="s">
        <v>97</v>
      </c>
      <c r="AJ290" s="2497" t="s">
        <v>264</v>
      </c>
      <c r="AK290" s="2499" t="s">
        <v>97</v>
      </c>
      <c r="AL290" s="2497" t="s">
        <v>264</v>
      </c>
      <c r="AM290" s="2500" t="s">
        <v>97</v>
      </c>
      <c r="AN290" s="3725"/>
      <c r="AO290" s="3725"/>
      <c r="AP290" s="3636"/>
      <c r="AQ290" s="2497" t="s">
        <v>187</v>
      </c>
      <c r="AR290" s="2207" t="s">
        <v>188</v>
      </c>
      <c r="AS290" s="3637"/>
      <c r="AT290" s="3637"/>
      <c r="AU290" s="3636"/>
      <c r="AV290" s="3636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3770" t="s">
        <v>265</v>
      </c>
      <c r="B291" s="3771"/>
      <c r="C291" s="2501">
        <f>SUM(D291+E291)</f>
        <v>6</v>
      </c>
      <c r="D291" s="2502">
        <f>SUM(F291+H291+J291+L291+N291+P291+R291+T291+V291+X291+Z291+AB291+AD291+AF291+AH291+AJ291+AL291)</f>
        <v>1</v>
      </c>
      <c r="E291" s="2309">
        <f>SUM(G291+I291+K291+M291+O291+Q291+S291+U291+W291+Y291+AA291+AC291+AE291+AG291+AI291+AK291+AM291)</f>
        <v>5</v>
      </c>
      <c r="F291" s="2501">
        <f>SUM(F301:F309)</f>
        <v>0</v>
      </c>
      <c r="G291" s="2503">
        <f>SUM(G301:G309)</f>
        <v>0</v>
      </c>
      <c r="H291" s="2501">
        <f>SUM(H301:H309)</f>
        <v>0</v>
      </c>
      <c r="I291" s="2503">
        <f>SUM(I301:I309)</f>
        <v>0</v>
      </c>
      <c r="J291" s="2501">
        <f>SUM(J301:J309)</f>
        <v>0</v>
      </c>
      <c r="K291" s="2503">
        <f>SUM(K292:K309)</f>
        <v>0</v>
      </c>
      <c r="L291" s="2501">
        <f>SUM(L301:L309)</f>
        <v>0</v>
      </c>
      <c r="M291" s="2503">
        <f>SUM(M292:M309)</f>
        <v>0</v>
      </c>
      <c r="N291" s="2501">
        <f>SUM(N301:N309)</f>
        <v>0</v>
      </c>
      <c r="O291" s="2503">
        <f>SUM(O292:O309)</f>
        <v>1</v>
      </c>
      <c r="P291" s="2501">
        <f>SUM(P301:P309)</f>
        <v>1</v>
      </c>
      <c r="Q291" s="2503">
        <f>SUM(Q292:Q309)</f>
        <v>2</v>
      </c>
      <c r="R291" s="2501">
        <f>SUM(R301:R309)</f>
        <v>0</v>
      </c>
      <c r="S291" s="2503">
        <f>SUM(S292:S309)</f>
        <v>1</v>
      </c>
      <c r="T291" s="2501">
        <f>SUM(T301:T309)</f>
        <v>0</v>
      </c>
      <c r="U291" s="2503">
        <f>SUM(U292:U309)</f>
        <v>1</v>
      </c>
      <c r="V291" s="2501">
        <f>SUM(V301:V309)</f>
        <v>0</v>
      </c>
      <c r="W291" s="2503">
        <f>SUM(W292:W309)</f>
        <v>0</v>
      </c>
      <c r="X291" s="2501">
        <f>SUM(X301:X309)</f>
        <v>0</v>
      </c>
      <c r="Y291" s="2503">
        <f>SUM(Y292:Y309)</f>
        <v>0</v>
      </c>
      <c r="Z291" s="2501">
        <f>SUM(Z301:Z309)</f>
        <v>0</v>
      </c>
      <c r="AA291" s="2503">
        <f>SUM(AA292:AA309)</f>
        <v>0</v>
      </c>
      <c r="AB291" s="2501">
        <f t="shared" ref="AB291:AM291" si="167">SUM(AB301:AB309)</f>
        <v>0</v>
      </c>
      <c r="AC291" s="2503">
        <f>SUM(AC292:AC309)</f>
        <v>0</v>
      </c>
      <c r="AD291" s="2501">
        <f t="shared" si="167"/>
        <v>0</v>
      </c>
      <c r="AE291" s="2503">
        <f t="shared" si="167"/>
        <v>0</v>
      </c>
      <c r="AF291" s="2501">
        <f t="shared" si="167"/>
        <v>0</v>
      </c>
      <c r="AG291" s="2503">
        <f t="shared" si="167"/>
        <v>0</v>
      </c>
      <c r="AH291" s="2501">
        <f t="shared" si="167"/>
        <v>0</v>
      </c>
      <c r="AI291" s="2503">
        <f t="shared" si="167"/>
        <v>0</v>
      </c>
      <c r="AJ291" s="2501">
        <f t="shared" si="167"/>
        <v>0</v>
      </c>
      <c r="AK291" s="2503">
        <f t="shared" si="167"/>
        <v>0</v>
      </c>
      <c r="AL291" s="2501">
        <f>SUM(AL301:AL309)</f>
        <v>0</v>
      </c>
      <c r="AM291" s="2504">
        <f t="shared" si="167"/>
        <v>0</v>
      </c>
      <c r="AN291" s="2333">
        <f t="shared" ref="AN291:AU291" si="168">SUM(AN292:AN309)</f>
        <v>2</v>
      </c>
      <c r="AO291" s="2333">
        <f t="shared" si="168"/>
        <v>2</v>
      </c>
      <c r="AP291" s="2352">
        <f t="shared" si="168"/>
        <v>0</v>
      </c>
      <c r="AQ291" s="2501">
        <f t="shared" si="168"/>
        <v>0</v>
      </c>
      <c r="AR291" s="2352">
        <f t="shared" si="168"/>
        <v>0</v>
      </c>
      <c r="AS291" s="2505">
        <f t="shared" si="168"/>
        <v>0</v>
      </c>
      <c r="AT291" s="2505">
        <f t="shared" si="168"/>
        <v>0</v>
      </c>
      <c r="AU291" s="2309">
        <f t="shared" si="168"/>
        <v>0</v>
      </c>
      <c r="AV291" s="2309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0</v>
      </c>
      <c r="D292" s="426"/>
      <c r="E292" s="2198">
        <f t="shared" ref="E292:E300" si="169">SUM(K292+M292+O292+Q292+S292+U292+W292+Y292+AA292+AC292)</f>
        <v>0</v>
      </c>
      <c r="F292" s="358"/>
      <c r="G292" s="359"/>
      <c r="H292" s="359"/>
      <c r="I292" s="359"/>
      <c r="J292" s="427"/>
      <c r="K292" s="35"/>
      <c r="L292" s="742"/>
      <c r="M292" s="35"/>
      <c r="N292" s="742"/>
      <c r="O292" s="35"/>
      <c r="P292" s="742"/>
      <c r="Q292" s="35"/>
      <c r="R292" s="742"/>
      <c r="S292" s="35"/>
      <c r="T292" s="742"/>
      <c r="U292" s="35"/>
      <c r="V292" s="742"/>
      <c r="W292" s="35"/>
      <c r="X292" s="742"/>
      <c r="Y292" s="35"/>
      <c r="Z292" s="742"/>
      <c r="AA292" s="35"/>
      <c r="AB292" s="742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/>
      <c r="AO292" s="34"/>
      <c r="AP292" s="35"/>
      <c r="AQ292" s="32"/>
      <c r="AR292" s="359"/>
      <c r="AS292" s="337"/>
      <c r="AT292" s="337"/>
      <c r="AU292" s="35"/>
      <c r="AV292" s="35"/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2201">
        <f t="shared" si="169"/>
        <v>0</v>
      </c>
      <c r="F293" s="358"/>
      <c r="G293" s="359"/>
      <c r="H293" s="359"/>
      <c r="I293" s="359"/>
      <c r="J293" s="427"/>
      <c r="K293" s="35"/>
      <c r="L293" s="742"/>
      <c r="M293" s="35"/>
      <c r="N293" s="742"/>
      <c r="O293" s="35"/>
      <c r="P293" s="742"/>
      <c r="Q293" s="35"/>
      <c r="R293" s="742"/>
      <c r="S293" s="35"/>
      <c r="T293" s="742"/>
      <c r="U293" s="35"/>
      <c r="V293" s="742"/>
      <c r="W293" s="35"/>
      <c r="X293" s="742"/>
      <c r="Y293" s="35"/>
      <c r="Z293" s="742"/>
      <c r="AA293" s="35"/>
      <c r="AB293" s="742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2</v>
      </c>
      <c r="D294" s="426"/>
      <c r="E294" s="2201">
        <f t="shared" si="169"/>
        <v>2</v>
      </c>
      <c r="F294" s="358"/>
      <c r="G294" s="359"/>
      <c r="H294" s="359"/>
      <c r="I294" s="359"/>
      <c r="J294" s="427"/>
      <c r="K294" s="37"/>
      <c r="L294" s="742"/>
      <c r="M294" s="37"/>
      <c r="N294" s="742"/>
      <c r="O294" s="37">
        <v>1</v>
      </c>
      <c r="P294" s="742"/>
      <c r="Q294" s="37">
        <v>1</v>
      </c>
      <c r="R294" s="742"/>
      <c r="S294" s="37"/>
      <c r="T294" s="742"/>
      <c r="U294" s="37"/>
      <c r="V294" s="742"/>
      <c r="W294" s="37"/>
      <c r="X294" s="742"/>
      <c r="Y294" s="37"/>
      <c r="Z294" s="742"/>
      <c r="AA294" s="37"/>
      <c r="AB294" s="742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/>
      <c r="AO294" s="36"/>
      <c r="AP294" s="37"/>
      <c r="AQ294" s="16">
        <v>0</v>
      </c>
      <c r="AR294" s="359"/>
      <c r="AS294" s="137">
        <v>0</v>
      </c>
      <c r="AT294" s="137">
        <v>0</v>
      </c>
      <c r="AU294" s="37">
        <v>0</v>
      </c>
      <c r="AV294" s="37">
        <v>0</v>
      </c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2201">
        <f t="shared" si="169"/>
        <v>0</v>
      </c>
      <c r="F295" s="358"/>
      <c r="G295" s="359"/>
      <c r="H295" s="359"/>
      <c r="I295" s="359"/>
      <c r="J295" s="427"/>
      <c r="K295" s="37"/>
      <c r="L295" s="742"/>
      <c r="M295" s="37"/>
      <c r="N295" s="742"/>
      <c r="O295" s="37"/>
      <c r="P295" s="742"/>
      <c r="Q295" s="37"/>
      <c r="R295" s="742"/>
      <c r="S295" s="37"/>
      <c r="T295" s="742"/>
      <c r="U295" s="37"/>
      <c r="V295" s="742"/>
      <c r="W295" s="37"/>
      <c r="X295" s="742"/>
      <c r="Y295" s="37"/>
      <c r="Z295" s="742"/>
      <c r="AA295" s="37"/>
      <c r="AB295" s="742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2201">
        <f t="shared" si="169"/>
        <v>0</v>
      </c>
      <c r="F296" s="358"/>
      <c r="G296" s="359"/>
      <c r="H296" s="359"/>
      <c r="I296" s="359"/>
      <c r="J296" s="427"/>
      <c r="K296" s="37"/>
      <c r="L296" s="742"/>
      <c r="M296" s="37"/>
      <c r="N296" s="742"/>
      <c r="O296" s="37"/>
      <c r="P296" s="742"/>
      <c r="Q296" s="37"/>
      <c r="R296" s="742"/>
      <c r="S296" s="37"/>
      <c r="T296" s="742"/>
      <c r="U296" s="37"/>
      <c r="V296" s="742"/>
      <c r="W296" s="37"/>
      <c r="X296" s="742"/>
      <c r="Y296" s="37"/>
      <c r="Z296" s="742"/>
      <c r="AA296" s="37"/>
      <c r="AB296" s="742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2201">
        <f t="shared" si="169"/>
        <v>0</v>
      </c>
      <c r="F297" s="358"/>
      <c r="G297" s="359"/>
      <c r="H297" s="359"/>
      <c r="I297" s="359"/>
      <c r="J297" s="427"/>
      <c r="K297" s="37"/>
      <c r="L297" s="742"/>
      <c r="M297" s="37"/>
      <c r="N297" s="742"/>
      <c r="O297" s="37"/>
      <c r="P297" s="742"/>
      <c r="Q297" s="37"/>
      <c r="R297" s="742"/>
      <c r="S297" s="37"/>
      <c r="T297" s="742"/>
      <c r="U297" s="37"/>
      <c r="V297" s="742"/>
      <c r="W297" s="37"/>
      <c r="X297" s="742"/>
      <c r="Y297" s="37"/>
      <c r="Z297" s="742"/>
      <c r="AA297" s="37"/>
      <c r="AB297" s="742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2201">
        <f t="shared" si="169"/>
        <v>0</v>
      </c>
      <c r="F298" s="358"/>
      <c r="G298" s="359"/>
      <c r="H298" s="359"/>
      <c r="I298" s="359"/>
      <c r="J298" s="427"/>
      <c r="K298" s="37"/>
      <c r="L298" s="742"/>
      <c r="M298" s="37"/>
      <c r="N298" s="742"/>
      <c r="O298" s="37"/>
      <c r="P298" s="742"/>
      <c r="Q298" s="37"/>
      <c r="R298" s="742"/>
      <c r="S298" s="37"/>
      <c r="T298" s="742"/>
      <c r="U298" s="37"/>
      <c r="V298" s="742"/>
      <c r="W298" s="37"/>
      <c r="X298" s="742"/>
      <c r="Y298" s="37"/>
      <c r="Z298" s="742"/>
      <c r="AA298" s="37"/>
      <c r="AB298" s="742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2201">
        <f t="shared" si="169"/>
        <v>0</v>
      </c>
      <c r="F299" s="358"/>
      <c r="G299" s="359"/>
      <c r="H299" s="359"/>
      <c r="I299" s="359"/>
      <c r="J299" s="427"/>
      <c r="K299" s="37"/>
      <c r="L299" s="742"/>
      <c r="M299" s="37"/>
      <c r="N299" s="742"/>
      <c r="O299" s="37"/>
      <c r="P299" s="742"/>
      <c r="Q299" s="37"/>
      <c r="R299" s="742"/>
      <c r="S299" s="37"/>
      <c r="T299" s="742"/>
      <c r="U299" s="37"/>
      <c r="V299" s="742"/>
      <c r="W299" s="37"/>
      <c r="X299" s="742"/>
      <c r="Y299" s="37"/>
      <c r="Z299" s="742"/>
      <c r="AA299" s="37"/>
      <c r="AB299" s="742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653"/>
      <c r="B300" s="2202" t="s">
        <v>274</v>
      </c>
      <c r="C300" s="139">
        <f t="shared" si="184"/>
        <v>0</v>
      </c>
      <c r="D300" s="430"/>
      <c r="E300" s="2199">
        <f t="shared" si="169"/>
        <v>0</v>
      </c>
      <c r="F300" s="2105"/>
      <c r="G300" s="2106"/>
      <c r="H300" s="2106"/>
      <c r="I300" s="2106"/>
      <c r="J300" s="2116"/>
      <c r="K300" s="43"/>
      <c r="L300" s="1987"/>
      <c r="M300" s="43"/>
      <c r="N300" s="1987"/>
      <c r="O300" s="43"/>
      <c r="P300" s="1987"/>
      <c r="Q300" s="43"/>
      <c r="R300" s="1987"/>
      <c r="S300" s="43"/>
      <c r="T300" s="1987"/>
      <c r="U300" s="43"/>
      <c r="V300" s="1987"/>
      <c r="W300" s="43"/>
      <c r="X300" s="1987"/>
      <c r="Y300" s="43"/>
      <c r="Z300" s="1987"/>
      <c r="AA300" s="43"/>
      <c r="AB300" s="1987"/>
      <c r="AC300" s="43"/>
      <c r="AD300" s="2105"/>
      <c r="AE300" s="2106"/>
      <c r="AF300" s="2106"/>
      <c r="AG300" s="2106"/>
      <c r="AH300" s="2106"/>
      <c r="AI300" s="2106"/>
      <c r="AJ300" s="2106"/>
      <c r="AK300" s="2106"/>
      <c r="AL300" s="2106"/>
      <c r="AM300" s="2107"/>
      <c r="AN300" s="42"/>
      <c r="AO300" s="42"/>
      <c r="AP300" s="43"/>
      <c r="AQ300" s="22"/>
      <c r="AR300" s="2106"/>
      <c r="AS300" s="186"/>
      <c r="AT300" s="186"/>
      <c r="AU300" s="43"/>
      <c r="AV300" s="43"/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2506" t="s">
        <v>266</v>
      </c>
      <c r="C301" s="335">
        <f t="shared" si="183"/>
        <v>0</v>
      </c>
      <c r="D301" s="336">
        <f>SUM(F301+H301+J301+L301+N301+P301+R301+T301+V301+X301+Z301+AB301+AD301+AF301+AH301+AJ301+AL301)</f>
        <v>0</v>
      </c>
      <c r="E301" s="2198">
        <f>SUM(G301+I301+K301+M301+O301+Q301+S301+U301+W301+Y301+AA301+AC301+AE301+AG301+AI301+AK301+AM301)</f>
        <v>0</v>
      </c>
      <c r="F301" s="1773"/>
      <c r="G301" s="1774"/>
      <c r="H301" s="1775"/>
      <c r="I301" s="1774"/>
      <c r="J301" s="1775"/>
      <c r="K301" s="291"/>
      <c r="L301" s="1776"/>
      <c r="M301" s="1774"/>
      <c r="N301" s="1775"/>
      <c r="O301" s="1777"/>
      <c r="P301" s="1773"/>
      <c r="Q301" s="1774"/>
      <c r="R301" s="1775"/>
      <c r="S301" s="1777"/>
      <c r="T301" s="1773"/>
      <c r="U301" s="1774"/>
      <c r="V301" s="1775"/>
      <c r="W301" s="1777"/>
      <c r="X301" s="1773"/>
      <c r="Y301" s="1774"/>
      <c r="Z301" s="1775"/>
      <c r="AA301" s="1777"/>
      <c r="AB301" s="1773"/>
      <c r="AC301" s="1774"/>
      <c r="AD301" s="1775"/>
      <c r="AE301" s="1777"/>
      <c r="AF301" s="1773"/>
      <c r="AG301" s="1774"/>
      <c r="AH301" s="1775"/>
      <c r="AI301" s="1777"/>
      <c r="AJ301" s="1773"/>
      <c r="AK301" s="1774"/>
      <c r="AL301" s="1775"/>
      <c r="AM301" s="1778"/>
      <c r="AN301" s="2489"/>
      <c r="AO301" s="34"/>
      <c r="AP301" s="35"/>
      <c r="AQ301" s="32"/>
      <c r="AR301" s="35"/>
      <c r="AS301" s="337"/>
      <c r="AT301" s="337"/>
      <c r="AU301" s="35"/>
      <c r="AV301" s="35"/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0</v>
      </c>
      <c r="D302" s="176">
        <f t="shared" ref="D302:E309" si="185">SUM(F302+H302+J302+L302+N302+P302+R302+T302+V302+X302+Z302+AB302+AD302+AF302+AH302+AJ302+AL302)</f>
        <v>0</v>
      </c>
      <c r="E302" s="2198">
        <f t="shared" si="185"/>
        <v>0</v>
      </c>
      <c r="F302" s="32"/>
      <c r="G302" s="291"/>
      <c r="H302" s="32"/>
      <c r="I302" s="291"/>
      <c r="J302" s="32"/>
      <c r="K302" s="291"/>
      <c r="L302" s="32"/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/>
      <c r="AR302" s="35"/>
      <c r="AS302" s="337"/>
      <c r="AT302" s="337"/>
      <c r="AU302" s="35"/>
      <c r="AV302" s="35"/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3</v>
      </c>
      <c r="D303" s="178">
        <f t="shared" si="185"/>
        <v>0</v>
      </c>
      <c r="E303" s="2201">
        <f t="shared" si="185"/>
        <v>3</v>
      </c>
      <c r="F303" s="16"/>
      <c r="G303" s="20"/>
      <c r="H303" s="16"/>
      <c r="I303" s="20"/>
      <c r="J303" s="16"/>
      <c r="K303" s="20"/>
      <c r="L303" s="16"/>
      <c r="M303" s="20"/>
      <c r="N303" s="16"/>
      <c r="O303" s="18"/>
      <c r="P303" s="16"/>
      <c r="Q303" s="20">
        <v>1</v>
      </c>
      <c r="R303" s="36"/>
      <c r="S303" s="18">
        <v>1</v>
      </c>
      <c r="T303" s="16"/>
      <c r="U303" s="20">
        <v>1</v>
      </c>
      <c r="V303" s="36"/>
      <c r="W303" s="18"/>
      <c r="X303" s="16"/>
      <c r="Y303" s="20"/>
      <c r="Z303" s="36"/>
      <c r="AA303" s="18"/>
      <c r="AB303" s="16"/>
      <c r="AC303" s="20"/>
      <c r="AD303" s="36"/>
      <c r="AE303" s="18"/>
      <c r="AF303" s="16"/>
      <c r="AG303" s="20"/>
      <c r="AH303" s="36"/>
      <c r="AI303" s="18"/>
      <c r="AJ303" s="16"/>
      <c r="AK303" s="20"/>
      <c r="AL303" s="36"/>
      <c r="AM303" s="19"/>
      <c r="AN303" s="36">
        <v>2</v>
      </c>
      <c r="AO303" s="36">
        <v>2</v>
      </c>
      <c r="AP303" s="37">
        <v>0</v>
      </c>
      <c r="AQ303" s="16">
        <v>0</v>
      </c>
      <c r="AR303" s="37">
        <v>0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0</v>
      </c>
      <c r="D304" s="178">
        <f t="shared" si="185"/>
        <v>0</v>
      </c>
      <c r="E304" s="2201">
        <f t="shared" si="185"/>
        <v>0</v>
      </c>
      <c r="F304" s="16"/>
      <c r="G304" s="20"/>
      <c r="H304" s="16"/>
      <c r="I304" s="20"/>
      <c r="J304" s="16"/>
      <c r="K304" s="20"/>
      <c r="L304" s="16"/>
      <c r="M304" s="20"/>
      <c r="N304" s="16"/>
      <c r="O304" s="18"/>
      <c r="P304" s="16"/>
      <c r="Q304" s="20"/>
      <c r="R304" s="36"/>
      <c r="S304" s="18"/>
      <c r="T304" s="16"/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/>
      <c r="AO304" s="36"/>
      <c r="AP304" s="37"/>
      <c r="AQ304" s="16"/>
      <c r="AR304" s="37"/>
      <c r="AS304" s="137"/>
      <c r="AT304" s="137"/>
      <c r="AU304" s="37"/>
      <c r="AV304" s="37"/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0</v>
      </c>
      <c r="D305" s="178">
        <f t="shared" si="185"/>
        <v>0</v>
      </c>
      <c r="E305" s="2201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/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/>
      <c r="AR305" s="37"/>
      <c r="AS305" s="137"/>
      <c r="AT305" s="137"/>
      <c r="AU305" s="37"/>
      <c r="AV305" s="37"/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2201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/>
      <c r="AR306" s="37"/>
      <c r="AS306" s="137"/>
      <c r="AT306" s="137"/>
      <c r="AU306" s="37"/>
      <c r="AV306" s="37"/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2201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/>
      <c r="AR307" s="37"/>
      <c r="AS307" s="137"/>
      <c r="AT307" s="137"/>
      <c r="AU307" s="37"/>
      <c r="AV307" s="37"/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2201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/>
      <c r="AR308" s="37"/>
      <c r="AS308" s="137"/>
      <c r="AT308" s="137"/>
      <c r="AU308" s="37"/>
      <c r="AV308" s="37"/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3653"/>
      <c r="B309" s="2202" t="s">
        <v>274</v>
      </c>
      <c r="C309" s="139">
        <f t="shared" si="183"/>
        <v>1</v>
      </c>
      <c r="D309" s="199">
        <f t="shared" si="185"/>
        <v>1</v>
      </c>
      <c r="E309" s="2199">
        <f t="shared" si="185"/>
        <v>0</v>
      </c>
      <c r="F309" s="22"/>
      <c r="G309" s="26"/>
      <c r="H309" s="22"/>
      <c r="I309" s="26"/>
      <c r="J309" s="22"/>
      <c r="K309" s="26"/>
      <c r="L309" s="22"/>
      <c r="M309" s="26"/>
      <c r="N309" s="22"/>
      <c r="O309" s="24"/>
      <c r="P309" s="22">
        <v>1</v>
      </c>
      <c r="Q309" s="26"/>
      <c r="R309" s="42"/>
      <c r="S309" s="24"/>
      <c r="T309" s="22"/>
      <c r="U309" s="26"/>
      <c r="V309" s="42"/>
      <c r="W309" s="24"/>
      <c r="X309" s="22"/>
      <c r="Y309" s="26"/>
      <c r="Z309" s="42"/>
      <c r="AA309" s="24"/>
      <c r="AB309" s="22"/>
      <c r="AC309" s="26"/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/>
      <c r="AO309" s="42"/>
      <c r="AP309" s="43"/>
      <c r="AQ309" s="22">
        <v>0</v>
      </c>
      <c r="AR309" s="43">
        <v>0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1779"/>
    </row>
    <row r="311" spans="1:86" ht="15" customHeight="1" x14ac:dyDescent="0.25">
      <c r="A311" s="3778" t="s">
        <v>75</v>
      </c>
      <c r="B311" s="2847"/>
      <c r="C311" s="3788" t="s">
        <v>259</v>
      </c>
      <c r="D311" s="2917"/>
      <c r="E311" s="2888"/>
      <c r="F311" s="3792" t="s">
        <v>117</v>
      </c>
      <c r="G311" s="3794"/>
      <c r="H311" s="3794"/>
      <c r="I311" s="3794"/>
      <c r="J311" s="3794"/>
      <c r="K311" s="3794"/>
      <c r="L311" s="3794"/>
      <c r="M311" s="3794"/>
      <c r="N311" s="3794"/>
      <c r="O311" s="3794"/>
      <c r="P311" s="3794"/>
      <c r="Q311" s="3794"/>
      <c r="R311" s="3794"/>
      <c r="S311" s="3794"/>
      <c r="T311" s="3794"/>
      <c r="U311" s="3794"/>
      <c r="V311" s="3794"/>
      <c r="W311" s="3794"/>
      <c r="X311" s="3794"/>
      <c r="Y311" s="3794"/>
      <c r="Z311" s="3794"/>
      <c r="AA311" s="3794"/>
      <c r="AB311" s="3794"/>
      <c r="AC311" s="3794"/>
      <c r="AD311" s="3794"/>
      <c r="AE311" s="3794"/>
      <c r="AF311" s="3794"/>
      <c r="AG311" s="3794"/>
      <c r="AH311" s="3794"/>
      <c r="AI311" s="3794"/>
      <c r="AJ311" s="3794"/>
      <c r="AK311" s="3794"/>
      <c r="AL311" s="3794"/>
      <c r="AM311" s="3794"/>
      <c r="AN311" s="3794"/>
      <c r="AO311" s="3794"/>
      <c r="AP311" s="3794"/>
      <c r="AQ311" s="3795"/>
      <c r="AR311" s="2869" t="s">
        <v>185</v>
      </c>
      <c r="AS311" s="2847"/>
      <c r="AT311" s="3769" t="s">
        <v>7</v>
      </c>
      <c r="AU311" s="3769" t="s">
        <v>8</v>
      </c>
      <c r="AV311" s="3769" t="s">
        <v>260</v>
      </c>
      <c r="AW311" s="3769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644"/>
      <c r="D312" s="3613"/>
      <c r="E312" s="3645"/>
      <c r="F312" s="3770" t="s">
        <v>277</v>
      </c>
      <c r="G312" s="3772"/>
      <c r="H312" s="3770" t="s">
        <v>278</v>
      </c>
      <c r="I312" s="3772"/>
      <c r="J312" s="3770" t="s">
        <v>279</v>
      </c>
      <c r="K312" s="3772"/>
      <c r="L312" s="3770" t="s">
        <v>280</v>
      </c>
      <c r="M312" s="3772"/>
      <c r="N312" s="3770" t="s">
        <v>179</v>
      </c>
      <c r="O312" s="3772"/>
      <c r="P312" s="3770" t="s">
        <v>180</v>
      </c>
      <c r="Q312" s="3772"/>
      <c r="R312" s="3770" t="s">
        <v>12</v>
      </c>
      <c r="S312" s="3772"/>
      <c r="T312" s="3770" t="s">
        <v>13</v>
      </c>
      <c r="U312" s="3772"/>
      <c r="V312" s="3770" t="s">
        <v>14</v>
      </c>
      <c r="W312" s="3771"/>
      <c r="X312" s="3770" t="s">
        <v>15</v>
      </c>
      <c r="Y312" s="3771"/>
      <c r="Z312" s="3770" t="s">
        <v>16</v>
      </c>
      <c r="AA312" s="3771"/>
      <c r="AB312" s="3770" t="s">
        <v>17</v>
      </c>
      <c r="AC312" s="3771"/>
      <c r="AD312" s="3770" t="s">
        <v>18</v>
      </c>
      <c r="AE312" s="3771"/>
      <c r="AF312" s="3770" t="s">
        <v>19</v>
      </c>
      <c r="AG312" s="3771"/>
      <c r="AH312" s="3770" t="s">
        <v>48</v>
      </c>
      <c r="AI312" s="3771"/>
      <c r="AJ312" s="3770" t="s">
        <v>49</v>
      </c>
      <c r="AK312" s="3771"/>
      <c r="AL312" s="3770" t="s">
        <v>50</v>
      </c>
      <c r="AM312" s="3771"/>
      <c r="AN312" s="3770" t="s">
        <v>126</v>
      </c>
      <c r="AO312" s="3771"/>
      <c r="AP312" s="3770" t="s">
        <v>281</v>
      </c>
      <c r="AQ312" s="3775"/>
      <c r="AR312" s="3605"/>
      <c r="AS312" s="3636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641"/>
      <c r="B313" s="3636"/>
      <c r="C313" s="2497" t="s">
        <v>96</v>
      </c>
      <c r="D313" s="2369" t="s">
        <v>65</v>
      </c>
      <c r="E313" s="2196" t="s">
        <v>97</v>
      </c>
      <c r="F313" s="2497" t="s">
        <v>264</v>
      </c>
      <c r="G313" s="2499" t="s">
        <v>97</v>
      </c>
      <c r="H313" s="2497" t="s">
        <v>264</v>
      </c>
      <c r="I313" s="2499" t="s">
        <v>97</v>
      </c>
      <c r="J313" s="2497" t="s">
        <v>264</v>
      </c>
      <c r="K313" s="2499" t="s">
        <v>97</v>
      </c>
      <c r="L313" s="2497" t="s">
        <v>264</v>
      </c>
      <c r="M313" s="2499" t="s">
        <v>97</v>
      </c>
      <c r="N313" s="2497" t="s">
        <v>264</v>
      </c>
      <c r="O313" s="2499" t="s">
        <v>97</v>
      </c>
      <c r="P313" s="2497" t="s">
        <v>264</v>
      </c>
      <c r="Q313" s="2499" t="s">
        <v>97</v>
      </c>
      <c r="R313" s="2497" t="s">
        <v>264</v>
      </c>
      <c r="S313" s="2499" t="s">
        <v>97</v>
      </c>
      <c r="T313" s="2497" t="s">
        <v>264</v>
      </c>
      <c r="U313" s="2499" t="s">
        <v>97</v>
      </c>
      <c r="V313" s="2497" t="s">
        <v>264</v>
      </c>
      <c r="W313" s="2499" t="s">
        <v>97</v>
      </c>
      <c r="X313" s="2497" t="s">
        <v>264</v>
      </c>
      <c r="Y313" s="2499" t="s">
        <v>97</v>
      </c>
      <c r="Z313" s="2497" t="s">
        <v>264</v>
      </c>
      <c r="AA313" s="2499" t="s">
        <v>97</v>
      </c>
      <c r="AB313" s="2497" t="s">
        <v>264</v>
      </c>
      <c r="AC313" s="2499" t="s">
        <v>97</v>
      </c>
      <c r="AD313" s="2497" t="s">
        <v>264</v>
      </c>
      <c r="AE313" s="2499" t="s">
        <v>97</v>
      </c>
      <c r="AF313" s="2497" t="s">
        <v>264</v>
      </c>
      <c r="AG313" s="2499" t="s">
        <v>97</v>
      </c>
      <c r="AH313" s="2497" t="s">
        <v>264</v>
      </c>
      <c r="AI313" s="2499" t="s">
        <v>97</v>
      </c>
      <c r="AJ313" s="2497" t="s">
        <v>264</v>
      </c>
      <c r="AK313" s="2499" t="s">
        <v>97</v>
      </c>
      <c r="AL313" s="2497" t="s">
        <v>264</v>
      </c>
      <c r="AM313" s="2499" t="s">
        <v>97</v>
      </c>
      <c r="AN313" s="2497" t="s">
        <v>264</v>
      </c>
      <c r="AO313" s="2499" t="s">
        <v>97</v>
      </c>
      <c r="AP313" s="2497" t="s">
        <v>264</v>
      </c>
      <c r="AQ313" s="2500" t="s">
        <v>97</v>
      </c>
      <c r="AR313" s="2507" t="s">
        <v>187</v>
      </c>
      <c r="AS313" s="2499" t="s">
        <v>188</v>
      </c>
      <c r="AT313" s="3637"/>
      <c r="AU313" s="3637"/>
      <c r="AV313" s="3637"/>
      <c r="AW313" s="3637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3776" t="s">
        <v>282</v>
      </c>
      <c r="B314" s="2480" t="s">
        <v>181</v>
      </c>
      <c r="C314" s="175">
        <f>SUM(E314)</f>
        <v>0</v>
      </c>
      <c r="D314" s="2508"/>
      <c r="E314" s="2475">
        <f>+Q314+S314+U314+W314+Y314+AA314+AC314+AE314+AG314+AI314</f>
        <v>0</v>
      </c>
      <c r="F314" s="2509"/>
      <c r="G314" s="2510"/>
      <c r="H314" s="2510"/>
      <c r="I314" s="2510"/>
      <c r="J314" s="2510"/>
      <c r="K314" s="2510"/>
      <c r="L314" s="2510"/>
      <c r="M314" s="2510"/>
      <c r="N314" s="2510"/>
      <c r="O314" s="2510"/>
      <c r="P314" s="2511"/>
      <c r="Q314" s="2489"/>
      <c r="R314" s="2486"/>
      <c r="S314" s="2489"/>
      <c r="T314" s="2486"/>
      <c r="U314" s="2489"/>
      <c r="V314" s="2486"/>
      <c r="W314" s="2489"/>
      <c r="X314" s="2486"/>
      <c r="Y314" s="2489"/>
      <c r="Z314" s="2486"/>
      <c r="AA314" s="2489"/>
      <c r="AB314" s="2486"/>
      <c r="AC314" s="2489"/>
      <c r="AD314" s="2486"/>
      <c r="AE314" s="2489"/>
      <c r="AF314" s="2486"/>
      <c r="AG314" s="2489"/>
      <c r="AH314" s="2486"/>
      <c r="AI314" s="2489"/>
      <c r="AJ314" s="2486"/>
      <c r="AK314" s="2511"/>
      <c r="AL314" s="2486"/>
      <c r="AM314" s="2511"/>
      <c r="AN314" s="2486"/>
      <c r="AO314" s="2511"/>
      <c r="AP314" s="2486"/>
      <c r="AQ314" s="2512"/>
      <c r="AR314" s="2489"/>
      <c r="AS314" s="2510"/>
      <c r="AT314" s="2484"/>
      <c r="AU314" s="2477"/>
      <c r="AV314" s="2484"/>
      <c r="AW314" s="2477"/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3638"/>
      <c r="B315" s="2008" t="s">
        <v>275</v>
      </c>
      <c r="C315" s="183">
        <f t="shared" ref="C315:C324" si="188">SUM(D315+E315)</f>
        <v>2</v>
      </c>
      <c r="D315" s="184">
        <f t="shared" ref="D315:E318" si="189">SUM(F315+H315+J315+L315+N315+P315+R315+T315+V315+X315+Z315+AB315+AD315+AF315+AH315+AJ315+AL315+AN315+AP315)</f>
        <v>2</v>
      </c>
      <c r="E315" s="203">
        <f t="shared" si="189"/>
        <v>0</v>
      </c>
      <c r="F315" s="329"/>
      <c r="G315" s="393"/>
      <c r="H315" s="329"/>
      <c r="I315" s="393"/>
      <c r="J315" s="329"/>
      <c r="K315" s="75"/>
      <c r="L315" s="329"/>
      <c r="M315" s="292"/>
      <c r="N315" s="329"/>
      <c r="O315" s="75"/>
      <c r="P315" s="329"/>
      <c r="Q315" s="393"/>
      <c r="R315" s="329"/>
      <c r="S315" s="393"/>
      <c r="T315" s="329"/>
      <c r="U315" s="393"/>
      <c r="V315" s="329"/>
      <c r="W315" s="393"/>
      <c r="X315" s="329">
        <v>1</v>
      </c>
      <c r="Y315" s="393"/>
      <c r="Z315" s="329"/>
      <c r="AA315" s="393"/>
      <c r="AB315" s="329"/>
      <c r="AC315" s="393"/>
      <c r="AD315" s="329">
        <v>1</v>
      </c>
      <c r="AE315" s="393"/>
      <c r="AF315" s="329"/>
      <c r="AG315" s="393"/>
      <c r="AH315" s="329"/>
      <c r="AI315" s="393"/>
      <c r="AJ315" s="329"/>
      <c r="AK315" s="393"/>
      <c r="AL315" s="329"/>
      <c r="AM315" s="393"/>
      <c r="AN315" s="329"/>
      <c r="AO315" s="393"/>
      <c r="AP315" s="329"/>
      <c r="AQ315" s="394"/>
      <c r="AR315" s="393">
        <v>0</v>
      </c>
      <c r="AS315" s="75">
        <v>0</v>
      </c>
      <c r="AT315" s="309">
        <v>0</v>
      </c>
      <c r="AU315" s="75">
        <v>1</v>
      </c>
      <c r="AV315" s="309">
        <v>0</v>
      </c>
      <c r="AW315" s="75">
        <v>0</v>
      </c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3797" t="s">
        <v>283</v>
      </c>
      <c r="B316" s="3798"/>
      <c r="C316" s="2513">
        <f t="shared" si="188"/>
        <v>4</v>
      </c>
      <c r="D316" s="2514">
        <f t="shared" si="189"/>
        <v>4</v>
      </c>
      <c r="E316" s="2269">
        <f t="shared" si="189"/>
        <v>0</v>
      </c>
      <c r="F316" s="2515"/>
      <c r="G316" s="2358"/>
      <c r="H316" s="2515"/>
      <c r="I316" s="2358"/>
      <c r="J316" s="2515"/>
      <c r="K316" s="2299"/>
      <c r="L316" s="2515"/>
      <c r="M316" s="2300"/>
      <c r="N316" s="2515"/>
      <c r="O316" s="2299"/>
      <c r="P316" s="2515"/>
      <c r="Q316" s="2358"/>
      <c r="R316" s="2515"/>
      <c r="S316" s="2358"/>
      <c r="T316" s="2515"/>
      <c r="U316" s="2358"/>
      <c r="V316" s="2515"/>
      <c r="W316" s="2358"/>
      <c r="X316" s="2515">
        <v>1</v>
      </c>
      <c r="Y316" s="2358"/>
      <c r="Z316" s="2515">
        <v>3</v>
      </c>
      <c r="AA316" s="2358"/>
      <c r="AB316" s="2515"/>
      <c r="AC316" s="2358"/>
      <c r="AD316" s="2515"/>
      <c r="AE316" s="2358"/>
      <c r="AF316" s="2515"/>
      <c r="AG316" s="2358"/>
      <c r="AH316" s="2515"/>
      <c r="AI316" s="2358"/>
      <c r="AJ316" s="2515"/>
      <c r="AK316" s="2358"/>
      <c r="AL316" s="2515"/>
      <c r="AM316" s="2358"/>
      <c r="AN316" s="2515"/>
      <c r="AO316" s="2358"/>
      <c r="AP316" s="2515"/>
      <c r="AQ316" s="2359"/>
      <c r="AR316" s="2358">
        <v>0</v>
      </c>
      <c r="AS316" s="2299">
        <v>0</v>
      </c>
      <c r="AT316" s="2310">
        <v>0</v>
      </c>
      <c r="AU316" s="2299">
        <v>0</v>
      </c>
      <c r="AV316" s="2310">
        <v>0</v>
      </c>
      <c r="AW316" s="2299">
        <v>0</v>
      </c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3799" t="s">
        <v>284</v>
      </c>
      <c r="B317" s="3799"/>
      <c r="C317" s="2513">
        <f t="shared" si="188"/>
        <v>1</v>
      </c>
      <c r="D317" s="2514">
        <f t="shared" si="189"/>
        <v>1</v>
      </c>
      <c r="E317" s="2269">
        <f t="shared" si="189"/>
        <v>0</v>
      </c>
      <c r="F317" s="2515"/>
      <c r="G317" s="2358"/>
      <c r="H317" s="2515"/>
      <c r="I317" s="2358"/>
      <c r="J317" s="2515"/>
      <c r="K317" s="2299"/>
      <c r="L317" s="2515"/>
      <c r="M317" s="2300"/>
      <c r="N317" s="2515"/>
      <c r="O317" s="2299"/>
      <c r="P317" s="2515"/>
      <c r="Q317" s="2358"/>
      <c r="R317" s="2515"/>
      <c r="S317" s="2358"/>
      <c r="T317" s="2515"/>
      <c r="U317" s="2358"/>
      <c r="V317" s="2515"/>
      <c r="W317" s="2358"/>
      <c r="X317" s="2515"/>
      <c r="Y317" s="2358"/>
      <c r="Z317" s="2515"/>
      <c r="AA317" s="2358"/>
      <c r="AB317" s="2515"/>
      <c r="AC317" s="2358"/>
      <c r="AD317" s="2515"/>
      <c r="AE317" s="2358"/>
      <c r="AF317" s="2515"/>
      <c r="AG317" s="2358"/>
      <c r="AH317" s="2515"/>
      <c r="AI317" s="2358"/>
      <c r="AJ317" s="2515"/>
      <c r="AK317" s="2358"/>
      <c r="AL317" s="2515">
        <v>1</v>
      </c>
      <c r="AM317" s="2358"/>
      <c r="AN317" s="2515"/>
      <c r="AO317" s="2358"/>
      <c r="AP317" s="2515"/>
      <c r="AQ317" s="2359"/>
      <c r="AR317" s="2358">
        <v>0</v>
      </c>
      <c r="AS317" s="2299">
        <v>0</v>
      </c>
      <c r="AT317" s="2310">
        <v>0</v>
      </c>
      <c r="AU317" s="2299">
        <v>0</v>
      </c>
      <c r="AV317" s="2310">
        <v>0</v>
      </c>
      <c r="AW317" s="2299">
        <v>0</v>
      </c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0</v>
      </c>
      <c r="D318" s="176">
        <f t="shared" si="189"/>
        <v>0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/>
      <c r="AG318" s="34"/>
      <c r="AH318" s="32"/>
      <c r="AI318" s="34"/>
      <c r="AJ318" s="32"/>
      <c r="AK318" s="34"/>
      <c r="AL318" s="32"/>
      <c r="AM318" s="34"/>
      <c r="AN318" s="32"/>
      <c r="AO318" s="34"/>
      <c r="AP318" s="32"/>
      <c r="AQ318" s="226"/>
      <c r="AR318" s="34"/>
      <c r="AS318" s="35"/>
      <c r="AT318" s="337"/>
      <c r="AU318" s="35"/>
      <c r="AV318" s="337"/>
      <c r="AW318" s="35"/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2203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2197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2200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2200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0</v>
      </c>
      <c r="D323" s="176">
        <f t="shared" si="203"/>
        <v>0</v>
      </c>
      <c r="E323" s="233">
        <f t="shared" si="203"/>
        <v>0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/>
      <c r="Y323" s="36"/>
      <c r="Z323" s="16"/>
      <c r="AA323" s="36"/>
      <c r="AB323" s="16"/>
      <c r="AC323" s="36"/>
      <c r="AD323" s="16"/>
      <c r="AE323" s="36"/>
      <c r="AF323" s="16"/>
      <c r="AG323" s="36"/>
      <c r="AH323" s="16"/>
      <c r="AI323" s="36"/>
      <c r="AJ323" s="16"/>
      <c r="AK323" s="36"/>
      <c r="AL323" s="16"/>
      <c r="AM323" s="36"/>
      <c r="AN323" s="16"/>
      <c r="AO323" s="36"/>
      <c r="AP323" s="16"/>
      <c r="AQ323" s="135"/>
      <c r="AR323" s="36"/>
      <c r="AS323" s="37"/>
      <c r="AT323" s="137"/>
      <c r="AU323" s="37"/>
      <c r="AV323" s="137"/>
      <c r="AW323" s="37"/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3638"/>
      <c r="B324" s="2013" t="s">
        <v>291</v>
      </c>
      <c r="C324" s="139">
        <f t="shared" si="188"/>
        <v>1</v>
      </c>
      <c r="D324" s="199">
        <f t="shared" si="203"/>
        <v>1</v>
      </c>
      <c r="E324" s="2203">
        <f t="shared" si="203"/>
        <v>0</v>
      </c>
      <c r="F324" s="1915"/>
      <c r="G324" s="2014"/>
      <c r="H324" s="1915"/>
      <c r="I324" s="2014"/>
      <c r="J324" s="1915"/>
      <c r="K324" s="2015"/>
      <c r="L324" s="1915"/>
      <c r="M324" s="1793"/>
      <c r="N324" s="1915"/>
      <c r="O324" s="2015"/>
      <c r="P324" s="1915"/>
      <c r="Q324" s="2014"/>
      <c r="R324" s="1915"/>
      <c r="S324" s="2014"/>
      <c r="T324" s="1915"/>
      <c r="U324" s="2014"/>
      <c r="V324" s="1915"/>
      <c r="W324" s="2014"/>
      <c r="X324" s="1915"/>
      <c r="Y324" s="2014"/>
      <c r="Z324" s="1915"/>
      <c r="AA324" s="2014"/>
      <c r="AB324" s="1915"/>
      <c r="AC324" s="2014"/>
      <c r="AD324" s="1915"/>
      <c r="AE324" s="2014"/>
      <c r="AF324" s="1915"/>
      <c r="AG324" s="2014"/>
      <c r="AH324" s="1915"/>
      <c r="AI324" s="2014"/>
      <c r="AJ324" s="1915"/>
      <c r="AK324" s="2014"/>
      <c r="AL324" s="1915">
        <v>1</v>
      </c>
      <c r="AM324" s="2014"/>
      <c r="AN324" s="1915"/>
      <c r="AO324" s="2014"/>
      <c r="AP324" s="1915"/>
      <c r="AQ324" s="2016"/>
      <c r="AR324" s="2014">
        <v>0</v>
      </c>
      <c r="AS324" s="2015">
        <v>0</v>
      </c>
      <c r="AT324" s="1916">
        <v>0</v>
      </c>
      <c r="AU324" s="2015">
        <v>0</v>
      </c>
      <c r="AV324" s="1916">
        <v>0</v>
      </c>
      <c r="AW324" s="2015"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3778" t="s">
        <v>75</v>
      </c>
      <c r="B326" s="2847"/>
      <c r="C326" s="3782" t="s">
        <v>259</v>
      </c>
      <c r="D326" s="3782"/>
      <c r="E326" s="3782"/>
      <c r="F326" s="3792" t="s">
        <v>117</v>
      </c>
      <c r="G326" s="3794"/>
      <c r="H326" s="3794"/>
      <c r="I326" s="3794"/>
      <c r="J326" s="3794"/>
      <c r="K326" s="3794"/>
      <c r="L326" s="3794"/>
      <c r="M326" s="3794"/>
      <c r="N326" s="3794"/>
      <c r="O326" s="3794"/>
      <c r="P326" s="3794"/>
      <c r="Q326" s="3794"/>
      <c r="R326" s="3794"/>
      <c r="S326" s="3794"/>
      <c r="T326" s="3794"/>
      <c r="U326" s="3794"/>
      <c r="V326" s="3794"/>
      <c r="W326" s="3794"/>
      <c r="X326" s="3794"/>
      <c r="Y326" s="3794"/>
      <c r="Z326" s="3794"/>
      <c r="AA326" s="3794"/>
      <c r="AB326" s="3794"/>
      <c r="AC326" s="3794"/>
      <c r="AD326" s="3794"/>
      <c r="AE326" s="3794"/>
      <c r="AF326" s="3794"/>
      <c r="AG326" s="3795"/>
      <c r="AH326" s="2869" t="s">
        <v>185</v>
      </c>
      <c r="AI326" s="2847"/>
      <c r="AJ326" s="3783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3782"/>
      <c r="D327" s="3782"/>
      <c r="E327" s="3782"/>
      <c r="F327" s="3782" t="s">
        <v>12</v>
      </c>
      <c r="G327" s="3782"/>
      <c r="H327" s="3792" t="s">
        <v>13</v>
      </c>
      <c r="I327" s="3793"/>
      <c r="J327" s="3767" t="s">
        <v>14</v>
      </c>
      <c r="K327" s="3767"/>
      <c r="L327" s="3767" t="s">
        <v>15</v>
      </c>
      <c r="M327" s="3767"/>
      <c r="N327" s="3767" t="s">
        <v>16</v>
      </c>
      <c r="O327" s="3767"/>
      <c r="P327" s="3767" t="s">
        <v>17</v>
      </c>
      <c r="Q327" s="3767"/>
      <c r="R327" s="3767" t="s">
        <v>18</v>
      </c>
      <c r="S327" s="3767"/>
      <c r="T327" s="3767" t="s">
        <v>19</v>
      </c>
      <c r="U327" s="3767"/>
      <c r="V327" s="3767" t="s">
        <v>48</v>
      </c>
      <c r="W327" s="3767"/>
      <c r="X327" s="3767" t="s">
        <v>49</v>
      </c>
      <c r="Y327" s="3767"/>
      <c r="Z327" s="3767" t="s">
        <v>50</v>
      </c>
      <c r="AA327" s="3767"/>
      <c r="AB327" s="3767" t="s">
        <v>126</v>
      </c>
      <c r="AC327" s="3767"/>
      <c r="AD327" s="3767" t="s">
        <v>127</v>
      </c>
      <c r="AE327" s="3767"/>
      <c r="AF327" s="3767" t="s">
        <v>128</v>
      </c>
      <c r="AG327" s="3848"/>
      <c r="AH327" s="3605"/>
      <c r="AI327" s="3636"/>
      <c r="AJ327" s="2903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641"/>
      <c r="B328" s="3636"/>
      <c r="C328" s="2497" t="s">
        <v>96</v>
      </c>
      <c r="D328" s="2498" t="s">
        <v>65</v>
      </c>
      <c r="E328" s="2348" t="s">
        <v>97</v>
      </c>
      <c r="F328" s="2497" t="s">
        <v>264</v>
      </c>
      <c r="G328" s="2499" t="s">
        <v>97</v>
      </c>
      <c r="H328" s="2497" t="s">
        <v>264</v>
      </c>
      <c r="I328" s="2499" t="s">
        <v>97</v>
      </c>
      <c r="J328" s="2497" t="s">
        <v>264</v>
      </c>
      <c r="K328" s="2499" t="s">
        <v>97</v>
      </c>
      <c r="L328" s="2497" t="s">
        <v>264</v>
      </c>
      <c r="M328" s="2499" t="s">
        <v>97</v>
      </c>
      <c r="N328" s="2497" t="s">
        <v>264</v>
      </c>
      <c r="O328" s="2499" t="s">
        <v>97</v>
      </c>
      <c r="P328" s="2497" t="s">
        <v>264</v>
      </c>
      <c r="Q328" s="2499" t="s">
        <v>97</v>
      </c>
      <c r="R328" s="2497" t="s">
        <v>264</v>
      </c>
      <c r="S328" s="2499" t="s">
        <v>97</v>
      </c>
      <c r="T328" s="2497" t="s">
        <v>264</v>
      </c>
      <c r="U328" s="2499" t="s">
        <v>97</v>
      </c>
      <c r="V328" s="2497" t="s">
        <v>264</v>
      </c>
      <c r="W328" s="2499" t="s">
        <v>97</v>
      </c>
      <c r="X328" s="2497" t="s">
        <v>264</v>
      </c>
      <c r="Y328" s="2499" t="s">
        <v>97</v>
      </c>
      <c r="Z328" s="2497" t="s">
        <v>264</v>
      </c>
      <c r="AA328" s="2499" t="s">
        <v>97</v>
      </c>
      <c r="AB328" s="2497" t="s">
        <v>264</v>
      </c>
      <c r="AC328" s="2499" t="s">
        <v>97</v>
      </c>
      <c r="AD328" s="2497" t="s">
        <v>264</v>
      </c>
      <c r="AE328" s="2499" t="s">
        <v>97</v>
      </c>
      <c r="AF328" s="2497" t="s">
        <v>264</v>
      </c>
      <c r="AG328" s="2500" t="s">
        <v>97</v>
      </c>
      <c r="AH328" s="2326" t="s">
        <v>187</v>
      </c>
      <c r="AI328" s="2207" t="s">
        <v>188</v>
      </c>
      <c r="AJ328" s="3643"/>
      <c r="AK328" s="3636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3791" t="s">
        <v>282</v>
      </c>
      <c r="B329" s="3791"/>
      <c r="C329" s="2513">
        <f>SUM(D329+E329)</f>
        <v>1</v>
      </c>
      <c r="D329" s="2514">
        <f t="shared" ref="D329:E331" si="204">SUM(F329+H329+J329+L329+N329+P329+R329+T329+V329+X329+Z329+AB329+AD329+AF329)</f>
        <v>0</v>
      </c>
      <c r="E329" s="2309">
        <f t="shared" si="204"/>
        <v>1</v>
      </c>
      <c r="F329" s="2515"/>
      <c r="G329" s="2358"/>
      <c r="H329" s="2515"/>
      <c r="I329" s="2358"/>
      <c r="J329" s="2515"/>
      <c r="K329" s="2358"/>
      <c r="L329" s="2515"/>
      <c r="M329" s="2358">
        <v>1</v>
      </c>
      <c r="N329" s="2515"/>
      <c r="O329" s="2358"/>
      <c r="P329" s="2515"/>
      <c r="Q329" s="2358"/>
      <c r="R329" s="2515"/>
      <c r="S329" s="2358"/>
      <c r="T329" s="2515"/>
      <c r="U329" s="2358"/>
      <c r="V329" s="2515"/>
      <c r="W329" s="2358"/>
      <c r="X329" s="2515"/>
      <c r="Y329" s="2358"/>
      <c r="Z329" s="2515"/>
      <c r="AA329" s="2358"/>
      <c r="AB329" s="2515"/>
      <c r="AC329" s="2358"/>
      <c r="AD329" s="2515"/>
      <c r="AE329" s="2358"/>
      <c r="AF329" s="2515"/>
      <c r="AG329" s="2359"/>
      <c r="AH329" s="2358">
        <v>0</v>
      </c>
      <c r="AI329" s="2299">
        <v>0</v>
      </c>
      <c r="AJ329" s="2515">
        <v>0</v>
      </c>
      <c r="AK329" s="2299">
        <v>0</v>
      </c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3791" t="s">
        <v>284</v>
      </c>
      <c r="B330" s="3791"/>
      <c r="C330" s="2513">
        <f>SUM(D330+E330)</f>
        <v>0</v>
      </c>
      <c r="D330" s="2514">
        <f t="shared" si="204"/>
        <v>0</v>
      </c>
      <c r="E330" s="2309">
        <f t="shared" si="204"/>
        <v>0</v>
      </c>
      <c r="F330" s="2515"/>
      <c r="G330" s="2358"/>
      <c r="H330" s="2515"/>
      <c r="I330" s="2358"/>
      <c r="J330" s="2515"/>
      <c r="K330" s="2358"/>
      <c r="L330" s="2515"/>
      <c r="M330" s="2358"/>
      <c r="N330" s="2515"/>
      <c r="O330" s="2358"/>
      <c r="P330" s="2515"/>
      <c r="Q330" s="2358"/>
      <c r="R330" s="2515"/>
      <c r="S330" s="2358"/>
      <c r="T330" s="2515"/>
      <c r="U330" s="2358"/>
      <c r="V330" s="2515"/>
      <c r="W330" s="2358"/>
      <c r="X330" s="2515"/>
      <c r="Y330" s="2358"/>
      <c r="Z330" s="2515"/>
      <c r="AA330" s="2358"/>
      <c r="AB330" s="2515"/>
      <c r="AC330" s="2358"/>
      <c r="AD330" s="2515"/>
      <c r="AE330" s="2358"/>
      <c r="AF330" s="2515"/>
      <c r="AG330" s="2359"/>
      <c r="AH330" s="2358"/>
      <c r="AI330" s="2299"/>
      <c r="AJ330" s="2515"/>
      <c r="AK330" s="2299"/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3791" t="s">
        <v>293</v>
      </c>
      <c r="B331" s="3791"/>
      <c r="C331" s="2513">
        <f>SUM(D331+E331)</f>
        <v>1</v>
      </c>
      <c r="D331" s="2514">
        <f t="shared" si="204"/>
        <v>0</v>
      </c>
      <c r="E331" s="2309">
        <f t="shared" si="204"/>
        <v>1</v>
      </c>
      <c r="F331" s="2515"/>
      <c r="G331" s="2358"/>
      <c r="H331" s="2515"/>
      <c r="I331" s="2358"/>
      <c r="J331" s="2515"/>
      <c r="K331" s="2358"/>
      <c r="L331" s="2515"/>
      <c r="M331" s="2358"/>
      <c r="N331" s="2515"/>
      <c r="O331" s="2358"/>
      <c r="P331" s="2515"/>
      <c r="Q331" s="2358">
        <v>1</v>
      </c>
      <c r="R331" s="2515"/>
      <c r="S331" s="2358"/>
      <c r="T331" s="2515"/>
      <c r="U331" s="2358"/>
      <c r="V331" s="2515"/>
      <c r="W331" s="2358"/>
      <c r="X331" s="2515"/>
      <c r="Y331" s="2358"/>
      <c r="Z331" s="2515"/>
      <c r="AA331" s="2358"/>
      <c r="AB331" s="2515"/>
      <c r="AC331" s="2358"/>
      <c r="AD331" s="2515"/>
      <c r="AE331" s="2358"/>
      <c r="AF331" s="2515"/>
      <c r="AG331" s="2359"/>
      <c r="AH331" s="2358">
        <v>0</v>
      </c>
      <c r="AI331" s="2299">
        <v>0</v>
      </c>
      <c r="AJ331" s="2515">
        <v>0</v>
      </c>
      <c r="AK331" s="2299">
        <v>0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2516" t="s">
        <v>294</v>
      </c>
      <c r="B332" s="2517"/>
      <c r="C332" s="2517"/>
      <c r="D332" s="2517"/>
      <c r="E332" s="2517"/>
      <c r="F332" s="2517"/>
      <c r="G332" s="2517"/>
      <c r="H332" s="2517"/>
      <c r="I332" s="2517"/>
      <c r="J332" s="2517"/>
      <c r="K332" s="2517"/>
      <c r="L332" s="2517"/>
      <c r="M332" s="2517"/>
      <c r="N332" s="2517"/>
      <c r="O332" s="46"/>
      <c r="P332" s="46"/>
      <c r="Q332" s="46"/>
      <c r="R332" s="46"/>
    </row>
    <row r="333" spans="1:85" ht="15" customHeight="1" x14ac:dyDescent="0.25">
      <c r="A333" s="3769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3789" t="s">
        <v>297</v>
      </c>
      <c r="P333" s="3790" t="s">
        <v>298</v>
      </c>
      <c r="Q333" s="3790" t="s">
        <v>299</v>
      </c>
      <c r="R333" s="3787" t="s">
        <v>7</v>
      </c>
      <c r="S333" s="3769" t="s">
        <v>8</v>
      </c>
      <c r="T333" s="3788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3641"/>
      <c r="C334" s="3605"/>
      <c r="D334" s="3636"/>
      <c r="E334" s="3770" t="s">
        <v>178</v>
      </c>
      <c r="F334" s="3771"/>
      <c r="G334" s="3770" t="s">
        <v>179</v>
      </c>
      <c r="H334" s="3771"/>
      <c r="I334" s="3770" t="s">
        <v>180</v>
      </c>
      <c r="J334" s="3771"/>
      <c r="K334" s="3770" t="s">
        <v>12</v>
      </c>
      <c r="L334" s="3771"/>
      <c r="M334" s="3770" t="s">
        <v>13</v>
      </c>
      <c r="N334" s="3772"/>
      <c r="O334" s="2897"/>
      <c r="P334" s="2900"/>
      <c r="Q334" s="2900"/>
      <c r="R334" s="2885"/>
      <c r="S334" s="2851"/>
      <c r="T334" s="3644"/>
      <c r="U334" s="3645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3637"/>
      <c r="B335" s="2195" t="s">
        <v>96</v>
      </c>
      <c r="C335" s="2020" t="s">
        <v>65</v>
      </c>
      <c r="D335" s="2207" t="s">
        <v>97</v>
      </c>
      <c r="E335" s="2497" t="s">
        <v>65</v>
      </c>
      <c r="F335" s="2261" t="s">
        <v>97</v>
      </c>
      <c r="G335" s="2497" t="s">
        <v>65</v>
      </c>
      <c r="H335" s="2261" t="s">
        <v>97</v>
      </c>
      <c r="I335" s="2497" t="s">
        <v>65</v>
      </c>
      <c r="J335" s="2261" t="s">
        <v>97</v>
      </c>
      <c r="K335" s="2497" t="s">
        <v>65</v>
      </c>
      <c r="L335" s="2261" t="s">
        <v>97</v>
      </c>
      <c r="M335" s="2497" t="s">
        <v>65</v>
      </c>
      <c r="N335" s="2272" t="s">
        <v>97</v>
      </c>
      <c r="O335" s="2898"/>
      <c r="P335" s="3646"/>
      <c r="Q335" s="3646"/>
      <c r="R335" s="2886"/>
      <c r="S335" s="3637"/>
      <c r="T335" s="2362" t="s">
        <v>187</v>
      </c>
      <c r="U335" s="2362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2488" t="s">
        <v>77</v>
      </c>
      <c r="B336" s="2488">
        <f>SUM(C336+D336)</f>
        <v>0</v>
      </c>
      <c r="C336" s="2518">
        <f>SUM(E336+G336+I336+K336+M336)</f>
        <v>0</v>
      </c>
      <c r="D336" s="2495">
        <f>SUM(F336+H336+J336+L336+N336)</f>
        <v>0</v>
      </c>
      <c r="E336" s="2476"/>
      <c r="F336" s="2477"/>
      <c r="G336" s="2476"/>
      <c r="H336" s="2477"/>
      <c r="I336" s="2476"/>
      <c r="J336" s="2485"/>
      <c r="K336" s="2476"/>
      <c r="L336" s="2485"/>
      <c r="M336" s="2519"/>
      <c r="N336" s="2407"/>
      <c r="O336" s="454"/>
      <c r="P336" s="2520"/>
      <c r="Q336" s="2520"/>
      <c r="R336" s="2521"/>
      <c r="S336" s="2477"/>
      <c r="T336" s="2477"/>
      <c r="U336" s="2477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2013" t="s">
        <v>89</v>
      </c>
      <c r="B337" s="2013">
        <f>SUM(C337+D337)</f>
        <v>0</v>
      </c>
      <c r="C337" s="2031">
        <f>SUM(E337+G337+I337+K337+M337)</f>
        <v>0</v>
      </c>
      <c r="D337" s="2032">
        <f>SUM(F337+H337+J337+L337+N337)</f>
        <v>0</v>
      </c>
      <c r="E337" s="1915"/>
      <c r="F337" s="2015"/>
      <c r="G337" s="1915"/>
      <c r="H337" s="323"/>
      <c r="I337" s="1915"/>
      <c r="J337" s="2015"/>
      <c r="K337" s="1915"/>
      <c r="L337" s="2015"/>
      <c r="M337" s="1793"/>
      <c r="N337" s="458"/>
      <c r="O337" s="459"/>
      <c r="P337" s="2015"/>
      <c r="Q337" s="2015"/>
      <c r="R337" s="459"/>
      <c r="S337" s="2015"/>
      <c r="T337" s="2015"/>
      <c r="U337" s="2015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ht="15" customHeight="1" x14ac:dyDescent="0.25">
      <c r="A339" s="3769" t="s">
        <v>295</v>
      </c>
      <c r="B339" s="3769" t="s">
        <v>301</v>
      </c>
      <c r="C339" s="3767" t="s">
        <v>296</v>
      </c>
      <c r="D339" s="3767"/>
      <c r="E339" s="3767"/>
      <c r="F339" s="3770" t="s">
        <v>117</v>
      </c>
      <c r="G339" s="3772"/>
      <c r="H339" s="3772"/>
      <c r="I339" s="3772"/>
      <c r="J339" s="3772"/>
      <c r="K339" s="3772"/>
      <c r="L339" s="3772"/>
      <c r="M339" s="3772"/>
      <c r="N339" s="3772"/>
      <c r="O339" s="3772"/>
      <c r="P339" s="3772"/>
      <c r="Q339" s="3772"/>
      <c r="R339" s="3772"/>
      <c r="S339" s="3772"/>
      <c r="T339" s="3772"/>
      <c r="U339" s="3772"/>
      <c r="V339" s="3772"/>
      <c r="W339" s="3772"/>
      <c r="X339" s="3772"/>
      <c r="Y339" s="3772"/>
      <c r="Z339" s="3772"/>
      <c r="AA339" s="3772"/>
      <c r="AB339" s="3772"/>
      <c r="AC339" s="3772"/>
      <c r="AD339" s="3772"/>
      <c r="AE339" s="3772"/>
      <c r="AF339" s="3772"/>
      <c r="AG339" s="3775"/>
      <c r="AH339" s="3395" t="s">
        <v>7</v>
      </c>
      <c r="AI339" s="2847" t="s">
        <v>8</v>
      </c>
      <c r="AJ339" s="3770" t="s">
        <v>302</v>
      </c>
      <c r="AK339" s="3772"/>
      <c r="AL339" s="3771"/>
      <c r="AM339" s="3769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ht="15" customHeight="1" x14ac:dyDescent="0.25">
      <c r="A340" s="2851"/>
      <c r="B340" s="2851"/>
      <c r="C340" s="3767"/>
      <c r="D340" s="3767"/>
      <c r="E340" s="3767"/>
      <c r="F340" s="3770" t="s">
        <v>12</v>
      </c>
      <c r="G340" s="3771"/>
      <c r="H340" s="3770" t="s">
        <v>13</v>
      </c>
      <c r="I340" s="3771"/>
      <c r="J340" s="3770" t="s">
        <v>14</v>
      </c>
      <c r="K340" s="3771"/>
      <c r="L340" s="3770" t="s">
        <v>15</v>
      </c>
      <c r="M340" s="3771"/>
      <c r="N340" s="3770" t="s">
        <v>16</v>
      </c>
      <c r="O340" s="3771"/>
      <c r="P340" s="3770" t="s">
        <v>17</v>
      </c>
      <c r="Q340" s="3771"/>
      <c r="R340" s="3770" t="s">
        <v>18</v>
      </c>
      <c r="S340" s="3771"/>
      <c r="T340" s="3770" t="s">
        <v>19</v>
      </c>
      <c r="U340" s="3771"/>
      <c r="V340" s="3770" t="s">
        <v>48</v>
      </c>
      <c r="W340" s="3771"/>
      <c r="X340" s="3770" t="s">
        <v>49</v>
      </c>
      <c r="Y340" s="3771"/>
      <c r="Z340" s="3770" t="s">
        <v>50</v>
      </c>
      <c r="AA340" s="3771"/>
      <c r="AB340" s="3770" t="s">
        <v>126</v>
      </c>
      <c r="AC340" s="3771"/>
      <c r="AD340" s="3770" t="s">
        <v>127</v>
      </c>
      <c r="AE340" s="3771"/>
      <c r="AF340" s="3770" t="s">
        <v>128</v>
      </c>
      <c r="AG340" s="3775"/>
      <c r="AH340" s="2883"/>
      <c r="AI340" s="2848"/>
      <c r="AJ340" s="3783" t="s">
        <v>304</v>
      </c>
      <c r="AK340" s="3784" t="s">
        <v>305</v>
      </c>
      <c r="AL340" s="3785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3637"/>
      <c r="B341" s="3637"/>
      <c r="C341" s="2362" t="s">
        <v>96</v>
      </c>
      <c r="D341" s="2522" t="s">
        <v>65</v>
      </c>
      <c r="E341" s="2261" t="s">
        <v>97</v>
      </c>
      <c r="F341" s="2497" t="s">
        <v>65</v>
      </c>
      <c r="G341" s="2261" t="s">
        <v>97</v>
      </c>
      <c r="H341" s="2497" t="s">
        <v>65</v>
      </c>
      <c r="I341" s="2261" t="s">
        <v>97</v>
      </c>
      <c r="J341" s="2497" t="s">
        <v>264</v>
      </c>
      <c r="K341" s="2261" t="s">
        <v>97</v>
      </c>
      <c r="L341" s="2497" t="s">
        <v>264</v>
      </c>
      <c r="M341" s="2261" t="s">
        <v>97</v>
      </c>
      <c r="N341" s="2497" t="s">
        <v>264</v>
      </c>
      <c r="O341" s="2261" t="s">
        <v>97</v>
      </c>
      <c r="P341" s="2497" t="s">
        <v>264</v>
      </c>
      <c r="Q341" s="2261" t="s">
        <v>97</v>
      </c>
      <c r="R341" s="2497" t="s">
        <v>264</v>
      </c>
      <c r="S341" s="2261" t="s">
        <v>97</v>
      </c>
      <c r="T341" s="2497" t="s">
        <v>264</v>
      </c>
      <c r="U341" s="2261" t="s">
        <v>97</v>
      </c>
      <c r="V341" s="2497" t="s">
        <v>264</v>
      </c>
      <c r="W341" s="2261" t="s">
        <v>97</v>
      </c>
      <c r="X341" s="2497" t="s">
        <v>264</v>
      </c>
      <c r="Y341" s="2261" t="s">
        <v>97</v>
      </c>
      <c r="Z341" s="2497" t="s">
        <v>264</v>
      </c>
      <c r="AA341" s="2261" t="s">
        <v>97</v>
      </c>
      <c r="AB341" s="2497" t="s">
        <v>264</v>
      </c>
      <c r="AC341" s="2261" t="s">
        <v>97</v>
      </c>
      <c r="AD341" s="2497" t="s">
        <v>264</v>
      </c>
      <c r="AE341" s="2261" t="s">
        <v>97</v>
      </c>
      <c r="AF341" s="2497" t="s">
        <v>264</v>
      </c>
      <c r="AG341" s="2262" t="s">
        <v>97</v>
      </c>
      <c r="AH341" s="2879"/>
      <c r="AI341" s="3636"/>
      <c r="AJ341" s="3643"/>
      <c r="AK341" s="2879"/>
      <c r="AL341" s="2881"/>
      <c r="AM341" s="3637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3776" t="s">
        <v>307</v>
      </c>
      <c r="B342" s="2506" t="s">
        <v>308</v>
      </c>
      <c r="C342" s="2523">
        <f>SUM(D342+E342)</f>
        <v>0</v>
      </c>
      <c r="D342" s="2523">
        <f>SUM(F342+H342+J342+L342+N342+P342+R342+T342+V342+X342+Z342+AB342+AD342+AF342)</f>
        <v>0</v>
      </c>
      <c r="E342" s="2523">
        <f>SUM(G342+I342+K342+M342+O342+Q342+S342+U342+W342+Y342+AA342+AC342+AE342+AG342)</f>
        <v>0</v>
      </c>
      <c r="F342" s="2476"/>
      <c r="G342" s="2477"/>
      <c r="H342" s="2476"/>
      <c r="I342" s="2477"/>
      <c r="J342" s="2476"/>
      <c r="K342" s="2477"/>
      <c r="L342" s="2476"/>
      <c r="M342" s="2477"/>
      <c r="N342" s="2476"/>
      <c r="O342" s="2477"/>
      <c r="P342" s="2476"/>
      <c r="Q342" s="2477"/>
      <c r="R342" s="2476"/>
      <c r="S342" s="2477"/>
      <c r="T342" s="2476"/>
      <c r="U342" s="2477"/>
      <c r="V342" s="2476"/>
      <c r="W342" s="2477"/>
      <c r="X342" s="2476"/>
      <c r="Y342" s="2477"/>
      <c r="Z342" s="2476"/>
      <c r="AA342" s="2477"/>
      <c r="AB342" s="2476"/>
      <c r="AC342" s="2477"/>
      <c r="AD342" s="2476"/>
      <c r="AE342" s="2477"/>
      <c r="AF342" s="2476"/>
      <c r="AG342" s="2492"/>
      <c r="AH342" s="2407"/>
      <c r="AI342" s="2485"/>
      <c r="AJ342" s="2489"/>
      <c r="AK342" s="2407"/>
      <c r="AL342" s="2485"/>
      <c r="AM342" s="2485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3638"/>
      <c r="B344" s="2036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3776" t="s">
        <v>311</v>
      </c>
      <c r="B345" s="2506" t="s">
        <v>308</v>
      </c>
      <c r="C345" s="2523">
        <f t="shared" si="206"/>
        <v>0</v>
      </c>
      <c r="D345" s="2523">
        <f t="shared" si="207"/>
        <v>0</v>
      </c>
      <c r="E345" s="2523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3638"/>
      <c r="B347" s="2036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1915"/>
      <c r="G347" s="2015"/>
      <c r="H347" s="1915"/>
      <c r="I347" s="2015"/>
      <c r="J347" s="1915"/>
      <c r="K347" s="2015"/>
      <c r="L347" s="1915"/>
      <c r="M347" s="2015"/>
      <c r="N347" s="1915"/>
      <c r="O347" s="2015"/>
      <c r="P347" s="1915"/>
      <c r="Q347" s="2015"/>
      <c r="R347" s="1915"/>
      <c r="S347" s="2015"/>
      <c r="T347" s="1915"/>
      <c r="U347" s="2015"/>
      <c r="V347" s="1915"/>
      <c r="W347" s="2015"/>
      <c r="X347" s="1915"/>
      <c r="Y347" s="2015"/>
      <c r="Z347" s="1915"/>
      <c r="AA347" s="2015"/>
      <c r="AB347" s="1915"/>
      <c r="AC347" s="2015"/>
      <c r="AD347" s="1915"/>
      <c r="AE347" s="2015"/>
      <c r="AF347" s="1915"/>
      <c r="AG347" s="2016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2506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2204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2204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3639"/>
      <c r="B351" s="2036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1915"/>
      <c r="G351" s="2015"/>
      <c r="H351" s="1915"/>
      <c r="I351" s="2015"/>
      <c r="J351" s="1915"/>
      <c r="K351" s="2015"/>
      <c r="L351" s="1915"/>
      <c r="M351" s="2015"/>
      <c r="N351" s="1915"/>
      <c r="O351" s="2015"/>
      <c r="P351" s="1915"/>
      <c r="Q351" s="2015"/>
      <c r="R351" s="1915"/>
      <c r="S351" s="2015"/>
      <c r="T351" s="1915"/>
      <c r="U351" s="2015"/>
      <c r="V351" s="1915"/>
      <c r="W351" s="2015"/>
      <c r="X351" s="1915"/>
      <c r="Y351" s="2015"/>
      <c r="Z351" s="1915"/>
      <c r="AA351" s="2015"/>
      <c r="AB351" s="1915"/>
      <c r="AC351" s="2015"/>
      <c r="AD351" s="1915"/>
      <c r="AE351" s="2015"/>
      <c r="AF351" s="1915"/>
      <c r="AG351" s="2016"/>
      <c r="AH351" s="93"/>
      <c r="AI351" s="323"/>
      <c r="AJ351" s="2014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3777" t="s">
        <v>295</v>
      </c>
      <c r="B354" s="3777" t="s">
        <v>319</v>
      </c>
      <c r="C354" s="3778" t="s">
        <v>296</v>
      </c>
      <c r="D354" s="2869"/>
      <c r="E354" s="2847"/>
      <c r="F354" s="3779" t="s">
        <v>117</v>
      </c>
      <c r="G354" s="3780"/>
      <c r="H354" s="3780"/>
      <c r="I354" s="3780"/>
      <c r="J354" s="3780"/>
      <c r="K354" s="3780"/>
      <c r="L354" s="3780"/>
      <c r="M354" s="3780"/>
      <c r="N354" s="3780"/>
      <c r="O354" s="3780"/>
      <c r="P354" s="3780"/>
      <c r="Q354" s="3780"/>
      <c r="R354" s="3780"/>
      <c r="S354" s="3780"/>
      <c r="T354" s="3780"/>
      <c r="U354" s="3780"/>
      <c r="V354" s="3780"/>
      <c r="W354" s="3780"/>
      <c r="X354" s="3780"/>
      <c r="Y354" s="3780"/>
      <c r="Z354" s="3780"/>
      <c r="AA354" s="3780"/>
      <c r="AB354" s="3780"/>
      <c r="AC354" s="3780"/>
      <c r="AD354" s="3780"/>
      <c r="AE354" s="3780"/>
      <c r="AF354" s="3780"/>
      <c r="AG354" s="3780"/>
      <c r="AH354" s="3780"/>
      <c r="AI354" s="3780"/>
      <c r="AJ354" s="3780"/>
      <c r="AK354" s="3780"/>
      <c r="AL354" s="3780"/>
      <c r="AM354" s="3781"/>
      <c r="AN354" s="2847" t="s">
        <v>320</v>
      </c>
      <c r="AO354" s="3769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2866"/>
      <c r="B355" s="2866"/>
      <c r="C355" s="3641"/>
      <c r="D355" s="3605"/>
      <c r="E355" s="3636"/>
      <c r="F355" s="3770" t="s">
        <v>178</v>
      </c>
      <c r="G355" s="3771"/>
      <c r="H355" s="3770" t="s">
        <v>179</v>
      </c>
      <c r="I355" s="3771"/>
      <c r="J355" s="3770" t="s">
        <v>180</v>
      </c>
      <c r="K355" s="3771"/>
      <c r="L355" s="3770" t="s">
        <v>12</v>
      </c>
      <c r="M355" s="3771"/>
      <c r="N355" s="3770" t="s">
        <v>13</v>
      </c>
      <c r="O355" s="3771"/>
      <c r="P355" s="3772" t="s">
        <v>14</v>
      </c>
      <c r="Q355" s="3771"/>
      <c r="R355" s="3770" t="s">
        <v>15</v>
      </c>
      <c r="S355" s="3771"/>
      <c r="T355" s="3770" t="s">
        <v>16</v>
      </c>
      <c r="U355" s="3771"/>
      <c r="V355" s="3770" t="s">
        <v>17</v>
      </c>
      <c r="W355" s="3771"/>
      <c r="X355" s="3770" t="s">
        <v>18</v>
      </c>
      <c r="Y355" s="3771"/>
      <c r="Z355" s="3770" t="s">
        <v>19</v>
      </c>
      <c r="AA355" s="3771"/>
      <c r="AB355" s="3770" t="s">
        <v>48</v>
      </c>
      <c r="AC355" s="3771"/>
      <c r="AD355" s="3770" t="s">
        <v>49</v>
      </c>
      <c r="AE355" s="3771"/>
      <c r="AF355" s="3770" t="s">
        <v>50</v>
      </c>
      <c r="AG355" s="3771"/>
      <c r="AH355" s="3770" t="s">
        <v>126</v>
      </c>
      <c r="AI355" s="3771"/>
      <c r="AJ355" s="3770" t="s">
        <v>127</v>
      </c>
      <c r="AK355" s="3771"/>
      <c r="AL355" s="3770" t="s">
        <v>128</v>
      </c>
      <c r="AM355" s="3775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3640"/>
      <c r="B356" s="3640"/>
      <c r="C356" s="2372" t="s">
        <v>96</v>
      </c>
      <c r="D356" s="2369" t="s">
        <v>65</v>
      </c>
      <c r="E356" s="2194" t="s">
        <v>97</v>
      </c>
      <c r="F356" s="2497" t="s">
        <v>65</v>
      </c>
      <c r="G356" s="2194" t="s">
        <v>97</v>
      </c>
      <c r="H356" s="2497" t="s">
        <v>65</v>
      </c>
      <c r="I356" s="2194" t="s">
        <v>97</v>
      </c>
      <c r="J356" s="2497" t="s">
        <v>65</v>
      </c>
      <c r="K356" s="2194" t="s">
        <v>97</v>
      </c>
      <c r="L356" s="2497" t="s">
        <v>65</v>
      </c>
      <c r="M356" s="2194" t="s">
        <v>97</v>
      </c>
      <c r="N356" s="2497" t="s">
        <v>65</v>
      </c>
      <c r="O356" s="2194" t="s">
        <v>97</v>
      </c>
      <c r="P356" s="2497" t="s">
        <v>65</v>
      </c>
      <c r="Q356" s="2194" t="s">
        <v>97</v>
      </c>
      <c r="R356" s="2497" t="s">
        <v>65</v>
      </c>
      <c r="S356" s="2194" t="s">
        <v>97</v>
      </c>
      <c r="T356" s="2497" t="s">
        <v>65</v>
      </c>
      <c r="U356" s="2194" t="s">
        <v>97</v>
      </c>
      <c r="V356" s="2497" t="s">
        <v>65</v>
      </c>
      <c r="W356" s="2194" t="s">
        <v>97</v>
      </c>
      <c r="X356" s="2497" t="s">
        <v>65</v>
      </c>
      <c r="Y356" s="2194" t="s">
        <v>97</v>
      </c>
      <c r="Z356" s="2497" t="s">
        <v>65</v>
      </c>
      <c r="AA356" s="2194" t="s">
        <v>97</v>
      </c>
      <c r="AB356" s="2497" t="s">
        <v>65</v>
      </c>
      <c r="AC356" s="2194" t="s">
        <v>97</v>
      </c>
      <c r="AD356" s="2497" t="s">
        <v>65</v>
      </c>
      <c r="AE356" s="2194" t="s">
        <v>97</v>
      </c>
      <c r="AF356" s="2497" t="s">
        <v>65</v>
      </c>
      <c r="AG356" s="2194" t="s">
        <v>97</v>
      </c>
      <c r="AH356" s="2497" t="s">
        <v>65</v>
      </c>
      <c r="AI356" s="2194" t="s">
        <v>97</v>
      </c>
      <c r="AJ356" s="2497" t="s">
        <v>65</v>
      </c>
      <c r="AK356" s="2194" t="s">
        <v>97</v>
      </c>
      <c r="AL356" s="2497" t="s">
        <v>65</v>
      </c>
      <c r="AM356" s="468" t="s">
        <v>97</v>
      </c>
      <c r="AN356" s="3636"/>
      <c r="AO356" s="3637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3768" t="s">
        <v>321</v>
      </c>
      <c r="B357" s="2524" t="s">
        <v>322</v>
      </c>
      <c r="C357" s="2525">
        <f>SUM(D357,E357)</f>
        <v>0</v>
      </c>
      <c r="D357" s="2526">
        <f t="shared" ref="D357:E360" si="213">SUM(F357,H357,J357,L357,N357,P357,R357,T357,V357,X357,Z357,AB357,AD357,AF357,AH357,AJ357,AL357)</f>
        <v>0</v>
      </c>
      <c r="E357" s="2527">
        <f t="shared" si="213"/>
        <v>0</v>
      </c>
      <c r="F357" s="2476"/>
      <c r="G357" s="2485"/>
      <c r="H357" s="2476"/>
      <c r="I357" s="2485"/>
      <c r="J357" s="2476"/>
      <c r="K357" s="2485"/>
      <c r="L357" s="2476"/>
      <c r="M357" s="2485"/>
      <c r="N357" s="2476"/>
      <c r="O357" s="2485"/>
      <c r="P357" s="2476"/>
      <c r="Q357" s="2485"/>
      <c r="R357" s="2476"/>
      <c r="S357" s="2485"/>
      <c r="T357" s="2476"/>
      <c r="U357" s="2485"/>
      <c r="V357" s="2476"/>
      <c r="W357" s="2485"/>
      <c r="X357" s="2476"/>
      <c r="Y357" s="2485"/>
      <c r="Z357" s="2476"/>
      <c r="AA357" s="2485"/>
      <c r="AB357" s="2476"/>
      <c r="AC357" s="2485"/>
      <c r="AD357" s="2476"/>
      <c r="AE357" s="2485"/>
      <c r="AF357" s="2476"/>
      <c r="AG357" s="2485"/>
      <c r="AH357" s="2476"/>
      <c r="AI357" s="2485"/>
      <c r="AJ357" s="2476"/>
      <c r="AK357" s="2485"/>
      <c r="AL357" s="2476"/>
      <c r="AM357" s="2409"/>
      <c r="AN357" s="2477"/>
      <c r="AO357" s="2484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3635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3773" t="s">
        <v>76</v>
      </c>
      <c r="B360" s="3774"/>
      <c r="C360" s="2528">
        <f>SUM(D360,E360)</f>
        <v>0</v>
      </c>
      <c r="D360" s="2529">
        <f t="shared" si="213"/>
        <v>0</v>
      </c>
      <c r="E360" s="2285">
        <f t="shared" si="213"/>
        <v>0</v>
      </c>
      <c r="F360" s="2513">
        <f t="shared" ref="F360:AO360" si="219">SUM(F357:F359)</f>
        <v>0</v>
      </c>
      <c r="G360" s="2269">
        <f t="shared" si="219"/>
        <v>0</v>
      </c>
      <c r="H360" s="2513">
        <f t="shared" si="219"/>
        <v>0</v>
      </c>
      <c r="I360" s="2269">
        <f t="shared" si="219"/>
        <v>0</v>
      </c>
      <c r="J360" s="2513">
        <f t="shared" si="219"/>
        <v>0</v>
      </c>
      <c r="K360" s="2530">
        <f t="shared" si="219"/>
        <v>0</v>
      </c>
      <c r="L360" s="2513">
        <f t="shared" si="219"/>
        <v>0</v>
      </c>
      <c r="M360" s="2530">
        <f t="shared" si="219"/>
        <v>0</v>
      </c>
      <c r="N360" s="2513">
        <f t="shared" si="219"/>
        <v>0</v>
      </c>
      <c r="O360" s="2530">
        <f t="shared" si="219"/>
        <v>0</v>
      </c>
      <c r="P360" s="2513">
        <f t="shared" si="219"/>
        <v>0</v>
      </c>
      <c r="Q360" s="2530">
        <f t="shared" si="219"/>
        <v>0</v>
      </c>
      <c r="R360" s="2513">
        <f t="shared" si="219"/>
        <v>0</v>
      </c>
      <c r="S360" s="2530">
        <f t="shared" si="219"/>
        <v>0</v>
      </c>
      <c r="T360" s="2513">
        <f t="shared" si="219"/>
        <v>0</v>
      </c>
      <c r="U360" s="2530">
        <f t="shared" si="219"/>
        <v>0</v>
      </c>
      <c r="V360" s="2513">
        <f t="shared" si="219"/>
        <v>0</v>
      </c>
      <c r="W360" s="2530">
        <f t="shared" si="219"/>
        <v>0</v>
      </c>
      <c r="X360" s="2513">
        <f t="shared" si="219"/>
        <v>0</v>
      </c>
      <c r="Y360" s="2530">
        <f t="shared" si="219"/>
        <v>0</v>
      </c>
      <c r="Z360" s="2513">
        <f t="shared" si="219"/>
        <v>0</v>
      </c>
      <c r="AA360" s="2530">
        <f t="shared" si="219"/>
        <v>0</v>
      </c>
      <c r="AB360" s="2513">
        <f t="shared" si="219"/>
        <v>0</v>
      </c>
      <c r="AC360" s="2530">
        <f t="shared" si="219"/>
        <v>0</v>
      </c>
      <c r="AD360" s="2513">
        <f t="shared" si="219"/>
        <v>0</v>
      </c>
      <c r="AE360" s="2530">
        <f t="shared" si="219"/>
        <v>0</v>
      </c>
      <c r="AF360" s="2513">
        <f t="shared" si="219"/>
        <v>0</v>
      </c>
      <c r="AG360" s="2530">
        <f t="shared" si="219"/>
        <v>0</v>
      </c>
      <c r="AH360" s="2513">
        <f t="shared" si="219"/>
        <v>0</v>
      </c>
      <c r="AI360" s="2530">
        <f t="shared" si="219"/>
        <v>0</v>
      </c>
      <c r="AJ360" s="2513">
        <f t="shared" si="219"/>
        <v>0</v>
      </c>
      <c r="AK360" s="2530">
        <f t="shared" si="219"/>
        <v>0</v>
      </c>
      <c r="AL360" s="2379">
        <f t="shared" si="219"/>
        <v>0</v>
      </c>
      <c r="AM360" s="2531">
        <f t="shared" si="219"/>
        <v>0</v>
      </c>
      <c r="AN360" s="2269">
        <f t="shared" si="219"/>
        <v>0</v>
      </c>
      <c r="AO360" s="2381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3767" t="s">
        <v>326</v>
      </c>
      <c r="B362" s="3767" t="s">
        <v>327</v>
      </c>
      <c r="C362" s="3767" t="s">
        <v>328</v>
      </c>
      <c r="D362" s="3767"/>
      <c r="E362" s="3767"/>
      <c r="F362" s="3767"/>
      <c r="G362" s="3767"/>
      <c r="H362" s="3767"/>
      <c r="I362" s="3767"/>
      <c r="J362" s="3767"/>
      <c r="K362" s="3782" t="s">
        <v>329</v>
      </c>
      <c r="L362" s="3782"/>
      <c r="M362" s="3782"/>
      <c r="N362" s="3782"/>
      <c r="O362" s="3782"/>
      <c r="P362" s="3767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3767"/>
      <c r="B363" s="3767"/>
      <c r="C363" s="3767" t="s">
        <v>331</v>
      </c>
      <c r="D363" s="3767" t="s">
        <v>332</v>
      </c>
      <c r="E363" s="3767" t="s">
        <v>333</v>
      </c>
      <c r="F363" s="3767" t="s">
        <v>334</v>
      </c>
      <c r="G363" s="3767" t="s">
        <v>335</v>
      </c>
      <c r="H363" s="3767"/>
      <c r="I363" s="3767"/>
      <c r="J363" s="3767"/>
      <c r="K363" s="3767" t="s">
        <v>336</v>
      </c>
      <c r="L363" s="3767" t="s">
        <v>337</v>
      </c>
      <c r="M363" s="3767" t="s">
        <v>338</v>
      </c>
      <c r="N363" s="3767" t="s">
        <v>339</v>
      </c>
      <c r="O363" s="3767" t="s">
        <v>340</v>
      </c>
      <c r="P363" s="3767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3767"/>
      <c r="B364" s="3767"/>
      <c r="C364" s="3767"/>
      <c r="D364" s="3767"/>
      <c r="E364" s="3767"/>
      <c r="F364" s="3767"/>
      <c r="G364" s="2382" t="s">
        <v>337</v>
      </c>
      <c r="H364" s="2382" t="s">
        <v>340</v>
      </c>
      <c r="I364" s="2382" t="s">
        <v>341</v>
      </c>
      <c r="J364" s="2382" t="s">
        <v>100</v>
      </c>
      <c r="K364" s="3767"/>
      <c r="L364" s="3767"/>
      <c r="M364" s="3767"/>
      <c r="N364" s="3767"/>
      <c r="O364" s="3767"/>
      <c r="P364" s="3767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2532" t="s">
        <v>342</v>
      </c>
      <c r="B365" s="2533">
        <f>SUM(D365:O365)</f>
        <v>0</v>
      </c>
      <c r="C365" s="2534"/>
      <c r="D365" s="2484"/>
      <c r="E365" s="2484"/>
      <c r="F365" s="2484"/>
      <c r="G365" s="2484"/>
      <c r="H365" s="2484"/>
      <c r="I365" s="2484"/>
      <c r="J365" s="2484"/>
      <c r="K365" s="2484"/>
      <c r="L365" s="2484"/>
      <c r="M365" s="2484"/>
      <c r="N365" s="2484"/>
      <c r="O365" s="2519"/>
      <c r="P365" s="2535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2386" t="s">
        <v>76</v>
      </c>
      <c r="B370" s="2381">
        <f>SUM(B365:B369)</f>
        <v>0</v>
      </c>
      <c r="C370" s="2381">
        <f>SUM(C366:C367)</f>
        <v>0</v>
      </c>
      <c r="D370" s="2381">
        <f>SUM(D365:D367)</f>
        <v>0</v>
      </c>
      <c r="E370" s="2381">
        <f t="shared" ref="E370:N370" si="220">SUM(E365:E367)</f>
        <v>0</v>
      </c>
      <c r="F370" s="2381">
        <f t="shared" si="220"/>
        <v>0</v>
      </c>
      <c r="G370" s="2381">
        <f t="shared" si="220"/>
        <v>0</v>
      </c>
      <c r="H370" s="2381">
        <f t="shared" si="220"/>
        <v>0</v>
      </c>
      <c r="I370" s="2381">
        <f t="shared" si="220"/>
        <v>0</v>
      </c>
      <c r="J370" s="2381">
        <f t="shared" si="220"/>
        <v>0</v>
      </c>
      <c r="K370" s="2381">
        <f t="shared" si="220"/>
        <v>0</v>
      </c>
      <c r="L370" s="2381">
        <f t="shared" si="220"/>
        <v>0</v>
      </c>
      <c r="M370" s="2381">
        <f t="shared" si="220"/>
        <v>0</v>
      </c>
      <c r="N370" s="2381">
        <f t="shared" si="220"/>
        <v>0</v>
      </c>
      <c r="O370" s="2381">
        <f>SUM(O365:O367)</f>
        <v>0</v>
      </c>
      <c r="P370" s="2381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368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_1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F234:AX278 D60:R79 B82 D85:E85 F106:M109 F114:AI122 F139:AR143 F127:AM134 F147:O149 F160:R162 F164:R167 F151:O154 F173:Q175 F186:AW230 E336:U337 F283:AO286 F292:AV309 F314:AW324 F329:AK331 F342:AM351 F357:AO359 C365:P369 F98:AE101 F90:AE93 F177:Q180 D36:U55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A6" sqref="A6:P6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",[12]NOMBRE!B2," - ","( ",[12]NOMBRE!C2,[12]NOMBRE!D2,[12]NOMBRE!E2,[12]NOMBRE!F2,[12]NOMBRE!G2,"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",[12]NOMBRE!B6," - ","( ",[12]NOMBRE!C6,[12]NOMBRE!D6," )")</f>
        <v>MES: NOVIEMBRE - ( 11 )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",[12]NOMBRE!B7)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3874" t="s">
        <v>3</v>
      </c>
      <c r="B9" s="2847"/>
      <c r="C9" s="3867" t="s">
        <v>4</v>
      </c>
      <c r="D9" s="4002" t="s">
        <v>5</v>
      </c>
      <c r="E9" s="4028"/>
      <c r="F9" s="4028"/>
      <c r="G9" s="4028"/>
      <c r="H9" s="4028"/>
      <c r="I9" s="4028"/>
      <c r="J9" s="4028"/>
      <c r="K9" s="4028"/>
      <c r="L9" s="4028"/>
      <c r="M9" s="4029"/>
      <c r="N9" s="3867" t="s">
        <v>6</v>
      </c>
      <c r="O9" s="3867" t="s">
        <v>7</v>
      </c>
      <c r="P9" s="3867" t="s">
        <v>8</v>
      </c>
      <c r="Q9" s="3867" t="s">
        <v>9</v>
      </c>
      <c r="R9" s="3867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3277"/>
      <c r="B10" s="2848"/>
      <c r="C10" s="3637"/>
      <c r="D10" s="2497" t="s">
        <v>11</v>
      </c>
      <c r="E10" s="2536" t="s">
        <v>12</v>
      </c>
      <c r="F10" s="2536" t="s">
        <v>13</v>
      </c>
      <c r="G10" s="2536" t="s">
        <v>14</v>
      </c>
      <c r="H10" s="2536" t="s">
        <v>15</v>
      </c>
      <c r="I10" s="2536" t="s">
        <v>16</v>
      </c>
      <c r="J10" s="2536" t="s">
        <v>17</v>
      </c>
      <c r="K10" s="2536" t="s">
        <v>18</v>
      </c>
      <c r="L10" s="2536" t="s">
        <v>19</v>
      </c>
      <c r="M10" s="2500" t="s">
        <v>20</v>
      </c>
      <c r="N10" s="3637"/>
      <c r="O10" s="3637"/>
      <c r="P10" s="3637"/>
      <c r="Q10" s="3637"/>
      <c r="R10" s="3637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4032" t="s">
        <v>21</v>
      </c>
      <c r="B11" s="4032"/>
      <c r="C11" s="2537">
        <f>SUM(D11:M11)</f>
        <v>0</v>
      </c>
      <c r="D11" s="2538"/>
      <c r="E11" s="2539"/>
      <c r="F11" s="2539"/>
      <c r="G11" s="2539"/>
      <c r="H11" s="2539"/>
      <c r="I11" s="2539"/>
      <c r="J11" s="2539"/>
      <c r="K11" s="2539"/>
      <c r="L11" s="2540"/>
      <c r="M11" s="2541"/>
      <c r="N11" s="2542"/>
      <c r="O11" s="2542"/>
      <c r="P11" s="2542"/>
      <c r="Q11" s="2542"/>
      <c r="R11" s="2542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3874" t="s">
        <v>26</v>
      </c>
      <c r="B16" s="2847"/>
      <c r="C16" s="4033" t="s">
        <v>27</v>
      </c>
      <c r="D16" s="4034" t="s">
        <v>28</v>
      </c>
      <c r="E16" s="3786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3277"/>
      <c r="B17" s="2848"/>
      <c r="C17" s="3643"/>
      <c r="D17" s="3069"/>
      <c r="E17" s="3725"/>
      <c r="F17" s="3636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4030" t="s">
        <v>29</v>
      </c>
      <c r="B18" s="4031"/>
      <c r="C18" s="2515">
        <v>116</v>
      </c>
      <c r="D18" s="2543">
        <v>0</v>
      </c>
      <c r="E18" s="2544">
        <v>0</v>
      </c>
      <c r="F18" s="2545">
        <v>2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3988" t="s">
        <v>30</v>
      </c>
      <c r="B19" s="3989"/>
      <c r="C19" s="32">
        <v>0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1</v>
      </c>
      <c r="D20" s="19">
        <v>0</v>
      </c>
      <c r="E20" s="36">
        <v>0</v>
      </c>
      <c r="F20" s="37">
        <v>0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19</v>
      </c>
      <c r="D21" s="19">
        <v>0</v>
      </c>
      <c r="E21" s="36">
        <v>0</v>
      </c>
      <c r="F21" s="37">
        <v>0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1</v>
      </c>
      <c r="D22" s="19">
        <v>0</v>
      </c>
      <c r="E22" s="36">
        <v>0</v>
      </c>
      <c r="F22" s="37">
        <v>0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0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0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5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28</v>
      </c>
      <c r="D26" s="19">
        <v>0</v>
      </c>
      <c r="E26" s="36">
        <v>0</v>
      </c>
      <c r="F26" s="37">
        <v>1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2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2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11</v>
      </c>
      <c r="D29" s="39">
        <v>0</v>
      </c>
      <c r="E29" s="40">
        <v>0</v>
      </c>
      <c r="F29" s="41">
        <v>0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9</v>
      </c>
      <c r="D30" s="39">
        <v>0</v>
      </c>
      <c r="E30" s="40">
        <v>0</v>
      </c>
      <c r="F30" s="41">
        <v>0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38</v>
      </c>
      <c r="D31" s="25">
        <v>0</v>
      </c>
      <c r="E31" s="42">
        <v>0</v>
      </c>
      <c r="F31" s="43">
        <v>1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827"/>
      <c r="C32" s="828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ht="15" customHeight="1" x14ac:dyDescent="0.25">
      <c r="A33" s="3874" t="s">
        <v>44</v>
      </c>
      <c r="B33" s="2847"/>
      <c r="C33" s="3867" t="s">
        <v>4</v>
      </c>
      <c r="D33" s="4002" t="s">
        <v>5</v>
      </c>
      <c r="E33" s="4028"/>
      <c r="F33" s="4028"/>
      <c r="G33" s="4028"/>
      <c r="H33" s="4028"/>
      <c r="I33" s="4028"/>
      <c r="J33" s="4028"/>
      <c r="K33" s="4028"/>
      <c r="L33" s="4028"/>
      <c r="M33" s="4028"/>
      <c r="N33" s="4028"/>
      <c r="O33" s="4028"/>
      <c r="P33" s="4029"/>
      <c r="Q33" s="3866" t="s">
        <v>45</v>
      </c>
      <c r="R33" s="3867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3277"/>
      <c r="B34" s="2848"/>
      <c r="C34" s="3637"/>
      <c r="D34" s="2497" t="s">
        <v>11</v>
      </c>
      <c r="E34" s="2546" t="s">
        <v>12</v>
      </c>
      <c r="F34" s="2546" t="s">
        <v>13</v>
      </c>
      <c r="G34" s="2546" t="s">
        <v>14</v>
      </c>
      <c r="H34" s="2546" t="s">
        <v>15</v>
      </c>
      <c r="I34" s="2546" t="s">
        <v>16</v>
      </c>
      <c r="J34" s="2546" t="s">
        <v>17</v>
      </c>
      <c r="K34" s="2546" t="s">
        <v>18</v>
      </c>
      <c r="L34" s="2546" t="s">
        <v>19</v>
      </c>
      <c r="M34" s="2546" t="s">
        <v>48</v>
      </c>
      <c r="N34" s="2547" t="s">
        <v>49</v>
      </c>
      <c r="O34" s="2546" t="s">
        <v>50</v>
      </c>
      <c r="P34" s="2548" t="s">
        <v>51</v>
      </c>
      <c r="Q34" s="2986"/>
      <c r="R34" s="3637"/>
      <c r="S34" s="3636"/>
      <c r="T34" s="3636"/>
      <c r="U34" s="3636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4023" t="s">
        <v>52</v>
      </c>
      <c r="B35" s="4023"/>
      <c r="C35" s="2549">
        <f>SUM(D35:P35)</f>
        <v>0</v>
      </c>
      <c r="D35" s="2549">
        <f>SUM(D36:D48)</f>
        <v>0</v>
      </c>
      <c r="E35" s="2549">
        <f>SUM(E36:E48)</f>
        <v>0</v>
      </c>
      <c r="F35" s="2549">
        <f t="shared" ref="F35:L35" si="18">SUM(F36:F48)</f>
        <v>0</v>
      </c>
      <c r="G35" s="2549">
        <f t="shared" si="18"/>
        <v>0</v>
      </c>
      <c r="H35" s="2549">
        <f t="shared" si="18"/>
        <v>0</v>
      </c>
      <c r="I35" s="2549">
        <f t="shared" si="18"/>
        <v>0</v>
      </c>
      <c r="J35" s="2549">
        <f t="shared" si="18"/>
        <v>0</v>
      </c>
      <c r="K35" s="2549">
        <f t="shared" si="18"/>
        <v>0</v>
      </c>
      <c r="L35" s="2549">
        <f t="shared" si="18"/>
        <v>0</v>
      </c>
      <c r="M35" s="2549">
        <f>SUM(M36:M48)</f>
        <v>0</v>
      </c>
      <c r="N35" s="2549">
        <f>SUM(N51:N55)</f>
        <v>0</v>
      </c>
      <c r="O35" s="2549">
        <f t="shared" ref="O35:P35" si="19">SUM(O51:O55)</f>
        <v>0</v>
      </c>
      <c r="P35" s="2550">
        <f t="shared" si="19"/>
        <v>0</v>
      </c>
      <c r="Q35" s="2551">
        <f>SUM(Q36:Q48)</f>
        <v>0</v>
      </c>
      <c r="R35" s="2551">
        <f>SUM(R36:R48)</f>
        <v>0</v>
      </c>
      <c r="S35" s="2551">
        <f t="shared" ref="S35:U35" si="20">SUM(S36:S48)</f>
        <v>0</v>
      </c>
      <c r="T35" s="2551">
        <f t="shared" si="20"/>
        <v>0</v>
      </c>
      <c r="U35" s="2551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4024" t="s">
        <v>53</v>
      </c>
      <c r="B36" s="4025"/>
      <c r="C36" s="2552">
        <f>SUM(D36:M36)</f>
        <v>0</v>
      </c>
      <c r="D36" s="2538"/>
      <c r="E36" s="2539"/>
      <c r="F36" s="2539"/>
      <c r="G36" s="2539"/>
      <c r="H36" s="2539"/>
      <c r="I36" s="2539"/>
      <c r="J36" s="2539"/>
      <c r="K36" s="2539"/>
      <c r="L36" s="2539"/>
      <c r="M36" s="2539"/>
      <c r="N36" s="2553"/>
      <c r="O36" s="2554"/>
      <c r="P36" s="2555"/>
      <c r="Q36" s="2556"/>
      <c r="R36" s="2556"/>
      <c r="S36" s="2556"/>
      <c r="T36" s="2556"/>
      <c r="U36" s="2556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4001" t="s">
        <v>55</v>
      </c>
      <c r="B38" s="2557" t="s">
        <v>56</v>
      </c>
      <c r="C38" s="2552">
        <f t="shared" si="24"/>
        <v>0</v>
      </c>
      <c r="D38" s="2538"/>
      <c r="E38" s="2539"/>
      <c r="F38" s="2539"/>
      <c r="G38" s="2539"/>
      <c r="H38" s="2539"/>
      <c r="I38" s="2539"/>
      <c r="J38" s="2539"/>
      <c r="K38" s="2539"/>
      <c r="L38" s="2539"/>
      <c r="M38" s="2539"/>
      <c r="N38" s="2553"/>
      <c r="O38" s="2554"/>
      <c r="P38" s="2555"/>
      <c r="Q38" s="2556"/>
      <c r="R38" s="2556"/>
      <c r="S38" s="2556"/>
      <c r="T38" s="2556"/>
      <c r="U38" s="2556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4001"/>
      <c r="B39" s="63" t="s">
        <v>57</v>
      </c>
      <c r="C39" s="2388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4001"/>
      <c r="B40" s="63" t="s">
        <v>58</v>
      </c>
      <c r="C40" s="2388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4001"/>
      <c r="B41" s="63" t="s">
        <v>59</v>
      </c>
      <c r="C41" s="2388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4001"/>
      <c r="B42" s="63" t="s">
        <v>60</v>
      </c>
      <c r="C42" s="2388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4001"/>
      <c r="B43" s="68" t="s">
        <v>61</v>
      </c>
      <c r="C43" s="838">
        <f t="shared" si="24"/>
        <v>0</v>
      </c>
      <c r="D43" s="750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4001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3984" t="s">
        <v>63</v>
      </c>
      <c r="B45" s="2557" t="s">
        <v>64</v>
      </c>
      <c r="C45" s="2552">
        <f t="shared" si="24"/>
        <v>0</v>
      </c>
      <c r="D45" s="2538"/>
      <c r="E45" s="2539"/>
      <c r="F45" s="2539"/>
      <c r="G45" s="2539"/>
      <c r="H45" s="2539"/>
      <c r="I45" s="2539"/>
      <c r="J45" s="2539"/>
      <c r="K45" s="2539"/>
      <c r="L45" s="2539"/>
      <c r="M45" s="2539"/>
      <c r="N45" s="2553"/>
      <c r="O45" s="2554"/>
      <c r="P45" s="2555"/>
      <c r="Q45" s="2556"/>
      <c r="R45" s="2556"/>
      <c r="S45" s="2556"/>
      <c r="T45" s="2556"/>
      <c r="U45" s="2556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3638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3984" t="s">
        <v>66</v>
      </c>
      <c r="B47" s="2557" t="s">
        <v>64</v>
      </c>
      <c r="C47" s="2552">
        <f>SUM(D47:M47)</f>
        <v>0</v>
      </c>
      <c r="D47" s="2538"/>
      <c r="E47" s="2539"/>
      <c r="F47" s="2539"/>
      <c r="G47" s="2539"/>
      <c r="H47" s="2539"/>
      <c r="I47" s="2539"/>
      <c r="J47" s="2539"/>
      <c r="K47" s="2539"/>
      <c r="L47" s="2539"/>
      <c r="M47" s="2539"/>
      <c r="N47" s="2553"/>
      <c r="O47" s="2554"/>
      <c r="P47" s="2555"/>
      <c r="Q47" s="2556"/>
      <c r="R47" s="2556"/>
      <c r="S47" s="2556"/>
      <c r="T47" s="2556"/>
      <c r="U47" s="2556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3895" t="s">
        <v>68</v>
      </c>
      <c r="B50" s="3763"/>
      <c r="C50" s="2036">
        <f t="shared" si="24"/>
        <v>0</v>
      </c>
      <c r="D50" s="1915"/>
      <c r="E50" s="93"/>
      <c r="F50" s="93"/>
      <c r="G50" s="93"/>
      <c r="H50" s="93"/>
      <c r="I50" s="93"/>
      <c r="J50" s="93"/>
      <c r="K50" s="93"/>
      <c r="L50" s="93"/>
      <c r="M50" s="93"/>
      <c r="N50" s="2090"/>
      <c r="O50" s="95"/>
      <c r="P50" s="96"/>
      <c r="Q50" s="2015"/>
      <c r="R50" s="2015"/>
      <c r="S50" s="2015"/>
      <c r="T50" s="2015"/>
      <c r="U50" s="2015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4020" t="s">
        <v>69</v>
      </c>
      <c r="B51" s="2558" t="s">
        <v>64</v>
      </c>
      <c r="C51" s="2552">
        <f>SUM(D51:P51)</f>
        <v>0</v>
      </c>
      <c r="D51" s="2538"/>
      <c r="E51" s="2539"/>
      <c r="F51" s="2539"/>
      <c r="G51" s="2539"/>
      <c r="H51" s="2539"/>
      <c r="I51" s="2539"/>
      <c r="J51" s="2539"/>
      <c r="K51" s="2539"/>
      <c r="L51" s="2539"/>
      <c r="M51" s="2539"/>
      <c r="N51" s="2559"/>
      <c r="O51" s="2539"/>
      <c r="P51" s="2541"/>
      <c r="Q51" s="2556"/>
      <c r="R51" s="2556"/>
      <c r="S51" s="2556"/>
      <c r="T51" s="2556"/>
      <c r="U51" s="2556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3660"/>
      <c r="B52" s="101" t="s">
        <v>65</v>
      </c>
      <c r="C52" s="2036">
        <f>SUM(D52:P52)</f>
        <v>0</v>
      </c>
      <c r="D52" s="1915"/>
      <c r="E52" s="93"/>
      <c r="F52" s="93"/>
      <c r="G52" s="93"/>
      <c r="H52" s="93"/>
      <c r="I52" s="93"/>
      <c r="J52" s="93"/>
      <c r="K52" s="93"/>
      <c r="L52" s="93"/>
      <c r="M52" s="93"/>
      <c r="N52" s="2014"/>
      <c r="O52" s="93"/>
      <c r="P52" s="103"/>
      <c r="Q52" s="2015"/>
      <c r="R52" s="2015"/>
      <c r="S52" s="2015"/>
      <c r="T52" s="2015"/>
      <c r="U52" s="2015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3984" t="s">
        <v>70</v>
      </c>
      <c r="B53" s="2560" t="s">
        <v>64</v>
      </c>
      <c r="C53" s="2552">
        <f>SUM(D53:P53)</f>
        <v>0</v>
      </c>
      <c r="D53" s="2538"/>
      <c r="E53" s="2539"/>
      <c r="F53" s="2539"/>
      <c r="G53" s="2539"/>
      <c r="H53" s="2539"/>
      <c r="I53" s="2539"/>
      <c r="J53" s="2539"/>
      <c r="K53" s="2539"/>
      <c r="L53" s="2539"/>
      <c r="M53" s="2539"/>
      <c r="N53" s="2559"/>
      <c r="O53" s="2539"/>
      <c r="P53" s="2541"/>
      <c r="Q53" s="2556"/>
      <c r="R53" s="2556"/>
      <c r="S53" s="2556"/>
      <c r="T53" s="2556"/>
      <c r="U53" s="2556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3638"/>
      <c r="B54" s="2091" t="s">
        <v>65</v>
      </c>
      <c r="C54" s="2036">
        <f>SUM(D54:P54)</f>
        <v>0</v>
      </c>
      <c r="D54" s="1915"/>
      <c r="E54" s="93"/>
      <c r="F54" s="93"/>
      <c r="G54" s="93"/>
      <c r="H54" s="93"/>
      <c r="I54" s="93"/>
      <c r="J54" s="93"/>
      <c r="K54" s="93"/>
      <c r="L54" s="93"/>
      <c r="M54" s="93"/>
      <c r="N54" s="2014"/>
      <c r="O54" s="93"/>
      <c r="P54" s="103"/>
      <c r="Q54" s="2015"/>
      <c r="R54" s="2015"/>
      <c r="S54" s="2015"/>
      <c r="T54" s="2015"/>
      <c r="U54" s="2015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4026" t="s">
        <v>71</v>
      </c>
      <c r="B55" s="4027"/>
      <c r="C55" s="2036">
        <f>SUM(D55:P55)</f>
        <v>0</v>
      </c>
      <c r="D55" s="1915"/>
      <c r="E55" s="93"/>
      <c r="F55" s="93"/>
      <c r="G55" s="93"/>
      <c r="H55" s="93"/>
      <c r="I55" s="93"/>
      <c r="J55" s="93"/>
      <c r="K55" s="93"/>
      <c r="L55" s="93"/>
      <c r="M55" s="93"/>
      <c r="N55" s="2014"/>
      <c r="O55" s="93"/>
      <c r="P55" s="103"/>
      <c r="Q55" s="2015"/>
      <c r="R55" s="2015"/>
      <c r="S55" s="2015"/>
      <c r="T55" s="2015"/>
      <c r="U55" s="2015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827"/>
      <c r="C56" s="828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ht="15" customHeight="1" x14ac:dyDescent="0.25">
      <c r="A57" s="3874" t="s">
        <v>44</v>
      </c>
      <c r="B57" s="2847"/>
      <c r="C57" s="3867" t="s">
        <v>4</v>
      </c>
      <c r="D57" s="4002" t="s">
        <v>5</v>
      </c>
      <c r="E57" s="4028"/>
      <c r="F57" s="4028"/>
      <c r="G57" s="4028"/>
      <c r="H57" s="4028"/>
      <c r="I57" s="4028"/>
      <c r="J57" s="4028"/>
      <c r="K57" s="4028"/>
      <c r="L57" s="4028"/>
      <c r="M57" s="4028"/>
      <c r="N57" s="4028"/>
      <c r="O57" s="4028"/>
      <c r="P57" s="4029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3277"/>
      <c r="B58" s="2848"/>
      <c r="C58" s="3637"/>
      <c r="D58" s="2497" t="s">
        <v>11</v>
      </c>
      <c r="E58" s="2546" t="s">
        <v>12</v>
      </c>
      <c r="F58" s="2546" t="s">
        <v>13</v>
      </c>
      <c r="G58" s="2546" t="s">
        <v>14</v>
      </c>
      <c r="H58" s="2546" t="s">
        <v>15</v>
      </c>
      <c r="I58" s="2546" t="s">
        <v>16</v>
      </c>
      <c r="J58" s="2546" t="s">
        <v>17</v>
      </c>
      <c r="K58" s="2546" t="s">
        <v>18</v>
      </c>
      <c r="L58" s="2546" t="s">
        <v>19</v>
      </c>
      <c r="M58" s="2546" t="s">
        <v>48</v>
      </c>
      <c r="N58" s="2547" t="s">
        <v>49</v>
      </c>
      <c r="O58" s="2546" t="s">
        <v>50</v>
      </c>
      <c r="P58" s="2548" t="s">
        <v>51</v>
      </c>
      <c r="Q58" s="3636"/>
      <c r="R58" s="3636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4023" t="s">
        <v>52</v>
      </c>
      <c r="B59" s="4023"/>
      <c r="C59" s="2549">
        <f>SUM(D59:P59)</f>
        <v>0</v>
      </c>
      <c r="D59" s="2549">
        <f>SUM(D60:D72)</f>
        <v>0</v>
      </c>
      <c r="E59" s="2549">
        <f t="shared" ref="E59:M59" si="33">SUM(E60:E72)</f>
        <v>0</v>
      </c>
      <c r="F59" s="2549">
        <f>SUM(F60:F72)</f>
        <v>0</v>
      </c>
      <c r="G59" s="2549">
        <f t="shared" si="33"/>
        <v>0</v>
      </c>
      <c r="H59" s="2549">
        <f t="shared" si="33"/>
        <v>0</v>
      </c>
      <c r="I59" s="2549">
        <f t="shared" si="33"/>
        <v>0</v>
      </c>
      <c r="J59" s="2549">
        <f t="shared" si="33"/>
        <v>0</v>
      </c>
      <c r="K59" s="2549">
        <f t="shared" si="33"/>
        <v>0</v>
      </c>
      <c r="L59" s="2549">
        <f t="shared" si="33"/>
        <v>0</v>
      </c>
      <c r="M59" s="2549">
        <f t="shared" si="33"/>
        <v>0</v>
      </c>
      <c r="N59" s="2549">
        <f>SUM(N75:N79)</f>
        <v>0</v>
      </c>
      <c r="O59" s="2549">
        <f t="shared" ref="O59:P59" si="34">SUM(O75:O79)</f>
        <v>0</v>
      </c>
      <c r="P59" s="2550">
        <f t="shared" si="34"/>
        <v>0</v>
      </c>
      <c r="Q59" s="2551">
        <f>SUM(Q60:Q72)</f>
        <v>0</v>
      </c>
      <c r="R59" s="2551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4024" t="s">
        <v>53</v>
      </c>
      <c r="B60" s="4025"/>
      <c r="C60" s="2552">
        <f>SUM(D60:M60)</f>
        <v>0</v>
      </c>
      <c r="D60" s="2538"/>
      <c r="E60" s="2539"/>
      <c r="F60" s="2539"/>
      <c r="G60" s="2539"/>
      <c r="H60" s="2539"/>
      <c r="I60" s="2539"/>
      <c r="J60" s="2539"/>
      <c r="K60" s="2539"/>
      <c r="L60" s="2539"/>
      <c r="M60" s="2539"/>
      <c r="N60" s="2553"/>
      <c r="O60" s="2554"/>
      <c r="P60" s="2555"/>
      <c r="Q60" s="2556"/>
      <c r="R60" s="2556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4001" t="s">
        <v>55</v>
      </c>
      <c r="B62" s="2557" t="s">
        <v>56</v>
      </c>
      <c r="C62" s="2552">
        <f t="shared" ref="C62:C74" si="40">SUM(D62:M62)</f>
        <v>0</v>
      </c>
      <c r="D62" s="2538"/>
      <c r="E62" s="2539"/>
      <c r="F62" s="2539"/>
      <c r="G62" s="2539"/>
      <c r="H62" s="2539"/>
      <c r="I62" s="2539"/>
      <c r="J62" s="2539"/>
      <c r="K62" s="2539"/>
      <c r="L62" s="2539"/>
      <c r="M62" s="2539"/>
      <c r="N62" s="2553"/>
      <c r="O62" s="2554"/>
      <c r="P62" s="2555"/>
      <c r="Q62" s="2556"/>
      <c r="R62" s="2556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4001"/>
      <c r="B63" s="63" t="s">
        <v>57</v>
      </c>
      <c r="C63" s="2388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4001"/>
      <c r="B64" s="63" t="s">
        <v>58</v>
      </c>
      <c r="C64" s="2388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4001"/>
      <c r="B65" s="63" t="s">
        <v>59</v>
      </c>
      <c r="C65" s="2388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4001"/>
      <c r="B66" s="63" t="s">
        <v>60</v>
      </c>
      <c r="C66" s="2388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4001"/>
      <c r="B67" s="68" t="s">
        <v>61</v>
      </c>
      <c r="C67" s="838">
        <f t="shared" si="40"/>
        <v>0</v>
      </c>
      <c r="D67" s="750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4001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984" t="s">
        <v>63</v>
      </c>
      <c r="B69" s="2557" t="s">
        <v>64</v>
      </c>
      <c r="C69" s="2552">
        <f t="shared" si="40"/>
        <v>0</v>
      </c>
      <c r="D69" s="2538"/>
      <c r="E69" s="2539"/>
      <c r="F69" s="2539"/>
      <c r="G69" s="2539"/>
      <c r="H69" s="2539"/>
      <c r="I69" s="2539"/>
      <c r="J69" s="2539"/>
      <c r="K69" s="2539"/>
      <c r="L69" s="2539"/>
      <c r="M69" s="2539"/>
      <c r="N69" s="2553"/>
      <c r="O69" s="2554"/>
      <c r="P69" s="2555"/>
      <c r="Q69" s="2556"/>
      <c r="R69" s="2556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3638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984" t="s">
        <v>66</v>
      </c>
      <c r="B71" s="2557" t="s">
        <v>64</v>
      </c>
      <c r="C71" s="2552">
        <f t="shared" si="40"/>
        <v>0</v>
      </c>
      <c r="D71" s="2539"/>
      <c r="E71" s="2539"/>
      <c r="F71" s="2539"/>
      <c r="G71" s="2539"/>
      <c r="H71" s="2539"/>
      <c r="I71" s="2539"/>
      <c r="J71" s="2539"/>
      <c r="K71" s="2539"/>
      <c r="L71" s="2539"/>
      <c r="M71" s="2539"/>
      <c r="N71" s="2553"/>
      <c r="O71" s="2554"/>
      <c r="P71" s="2555"/>
      <c r="Q71" s="2556"/>
      <c r="R71" s="2556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895" t="s">
        <v>68</v>
      </c>
      <c r="B74" s="3763"/>
      <c r="C74" s="2036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2090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4020" t="s">
        <v>69</v>
      </c>
      <c r="B75" s="2558" t="s">
        <v>64</v>
      </c>
      <c r="C75" s="2552">
        <f>SUM(D75:P75)</f>
        <v>0</v>
      </c>
      <c r="D75" s="2538"/>
      <c r="E75" s="2539"/>
      <c r="F75" s="2539"/>
      <c r="G75" s="2539"/>
      <c r="H75" s="2539"/>
      <c r="I75" s="2539"/>
      <c r="J75" s="2539"/>
      <c r="K75" s="2539"/>
      <c r="L75" s="2539"/>
      <c r="M75" s="2539"/>
      <c r="N75" s="2559"/>
      <c r="O75" s="2539"/>
      <c r="P75" s="2541"/>
      <c r="Q75" s="2556"/>
      <c r="R75" s="2556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3660"/>
      <c r="B76" s="101" t="s">
        <v>65</v>
      </c>
      <c r="C76" s="2036">
        <f>SUM(D76:P76)</f>
        <v>0</v>
      </c>
      <c r="D76" s="1915"/>
      <c r="E76" s="93"/>
      <c r="F76" s="93"/>
      <c r="G76" s="93"/>
      <c r="H76" s="93"/>
      <c r="I76" s="93"/>
      <c r="J76" s="93"/>
      <c r="K76" s="93"/>
      <c r="L76" s="93"/>
      <c r="M76" s="93"/>
      <c r="N76" s="2014"/>
      <c r="O76" s="93"/>
      <c r="P76" s="103"/>
      <c r="Q76" s="2015"/>
      <c r="R76" s="2015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984" t="s">
        <v>70</v>
      </c>
      <c r="B77" s="2560" t="s">
        <v>64</v>
      </c>
      <c r="C77" s="2552">
        <f>SUM(D77:P77)</f>
        <v>0</v>
      </c>
      <c r="D77" s="2539"/>
      <c r="E77" s="2539"/>
      <c r="F77" s="2539"/>
      <c r="G77" s="2539"/>
      <c r="H77" s="2539"/>
      <c r="I77" s="2539"/>
      <c r="J77" s="2539"/>
      <c r="K77" s="2539"/>
      <c r="L77" s="2539"/>
      <c r="M77" s="2539"/>
      <c r="N77" s="2559"/>
      <c r="O77" s="2539"/>
      <c r="P77" s="2541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3638"/>
      <c r="B78" s="2091" t="s">
        <v>65</v>
      </c>
      <c r="C78" s="2036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2014"/>
      <c r="O78" s="93"/>
      <c r="P78" s="103"/>
      <c r="Q78" s="2015"/>
      <c r="R78" s="2015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4021" t="s">
        <v>71</v>
      </c>
      <c r="B79" s="4022"/>
      <c r="C79" s="2036">
        <f>SUM(D79:P79)</f>
        <v>0</v>
      </c>
      <c r="D79" s="1915"/>
      <c r="E79" s="93"/>
      <c r="F79" s="93"/>
      <c r="G79" s="93"/>
      <c r="H79" s="93"/>
      <c r="I79" s="93"/>
      <c r="J79" s="93"/>
      <c r="K79" s="93"/>
      <c r="L79" s="93"/>
      <c r="M79" s="93"/>
      <c r="N79" s="2014"/>
      <c r="O79" s="93"/>
      <c r="P79" s="103"/>
      <c r="Q79" s="2015"/>
      <c r="R79" s="2015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2561" t="s">
        <v>75</v>
      </c>
      <c r="B81" s="2561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2562" t="s">
        <v>77</v>
      </c>
      <c r="B82" s="2563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2092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874" t="s">
        <v>79</v>
      </c>
      <c r="B84" s="2847"/>
      <c r="C84" s="2561" t="s">
        <v>76</v>
      </c>
      <c r="D84" s="2497" t="s">
        <v>80</v>
      </c>
      <c r="E84" s="594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3996" t="s">
        <v>82</v>
      </c>
      <c r="B85" s="3997"/>
      <c r="C85" s="2549">
        <f>SUM(D85:E85)</f>
        <v>0</v>
      </c>
      <c r="D85" s="2515"/>
      <c r="E85" s="2545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3874" t="s">
        <v>84</v>
      </c>
      <c r="B87" s="2847"/>
      <c r="C87" s="3874" t="s">
        <v>85</v>
      </c>
      <c r="D87" s="2869"/>
      <c r="E87" s="2847"/>
      <c r="F87" s="4008" t="s">
        <v>86</v>
      </c>
      <c r="G87" s="4008"/>
      <c r="H87" s="4008"/>
      <c r="I87" s="4008"/>
      <c r="J87" s="4008"/>
      <c r="K87" s="4008"/>
      <c r="L87" s="4014" t="s">
        <v>87</v>
      </c>
      <c r="M87" s="4014"/>
      <c r="N87" s="4014"/>
      <c r="O87" s="4014"/>
      <c r="P87" s="4014"/>
      <c r="Q87" s="4007"/>
      <c r="R87" s="4006" t="s">
        <v>88</v>
      </c>
      <c r="S87" s="4006"/>
      <c r="T87" s="4006"/>
      <c r="U87" s="4006"/>
      <c r="V87" s="4006"/>
      <c r="W87" s="3848"/>
      <c r="X87" s="4017" t="s">
        <v>89</v>
      </c>
      <c r="Y87" s="4017"/>
      <c r="Z87" s="4017"/>
      <c r="AA87" s="4018"/>
      <c r="AB87" s="4019" t="s">
        <v>90</v>
      </c>
      <c r="AC87" s="3193"/>
      <c r="AD87" s="3183" t="s">
        <v>7</v>
      </c>
      <c r="AE87" s="4012" t="s">
        <v>8</v>
      </c>
    </row>
    <row r="88" spans="1:83" s="47" customFormat="1" ht="12" customHeight="1" x14ac:dyDescent="0.2">
      <c r="A88" s="2910"/>
      <c r="B88" s="2848"/>
      <c r="C88" s="3878"/>
      <c r="D88" s="3605"/>
      <c r="E88" s="3636"/>
      <c r="F88" s="3991" t="s">
        <v>91</v>
      </c>
      <c r="G88" s="3973"/>
      <c r="H88" s="3991" t="s">
        <v>92</v>
      </c>
      <c r="I88" s="3973"/>
      <c r="J88" s="3991" t="s">
        <v>93</v>
      </c>
      <c r="K88" s="3973"/>
      <c r="L88" s="3991" t="s">
        <v>91</v>
      </c>
      <c r="M88" s="3973"/>
      <c r="N88" s="3991" t="s">
        <v>92</v>
      </c>
      <c r="O88" s="3973"/>
      <c r="P88" s="3991" t="s">
        <v>94</v>
      </c>
      <c r="Q88" s="3973"/>
      <c r="R88" s="3991" t="s">
        <v>91</v>
      </c>
      <c r="S88" s="3973"/>
      <c r="T88" s="3991" t="s">
        <v>92</v>
      </c>
      <c r="U88" s="3973"/>
      <c r="V88" s="3991" t="s">
        <v>94</v>
      </c>
      <c r="W88" s="3995"/>
      <c r="X88" s="4015" t="s">
        <v>95</v>
      </c>
      <c r="Y88" s="4015"/>
      <c r="Z88" s="4015"/>
      <c r="AA88" s="4016"/>
      <c r="AB88" s="3894"/>
      <c r="AC88" s="3761"/>
      <c r="AD88" s="3024"/>
      <c r="AE88" s="3027"/>
    </row>
    <row r="89" spans="1:83" s="47" customFormat="1" ht="31.5" x14ac:dyDescent="0.2">
      <c r="A89" s="3878"/>
      <c r="B89" s="3636"/>
      <c r="C89" s="2497" t="s">
        <v>96</v>
      </c>
      <c r="D89" s="2564" t="s">
        <v>65</v>
      </c>
      <c r="E89" s="2400" t="s">
        <v>97</v>
      </c>
      <c r="F89" s="2445" t="s">
        <v>65</v>
      </c>
      <c r="G89" s="2565" t="s">
        <v>97</v>
      </c>
      <c r="H89" s="2445" t="s">
        <v>65</v>
      </c>
      <c r="I89" s="2565" t="s">
        <v>97</v>
      </c>
      <c r="J89" s="2445" t="s">
        <v>65</v>
      </c>
      <c r="K89" s="2565" t="s">
        <v>97</v>
      </c>
      <c r="L89" s="2445" t="s">
        <v>65</v>
      </c>
      <c r="M89" s="2565" t="s">
        <v>97</v>
      </c>
      <c r="N89" s="2445" t="s">
        <v>65</v>
      </c>
      <c r="O89" s="2565" t="s">
        <v>97</v>
      </c>
      <c r="P89" s="2445" t="s">
        <v>65</v>
      </c>
      <c r="Q89" s="2565" t="s">
        <v>97</v>
      </c>
      <c r="R89" s="2445" t="s">
        <v>65</v>
      </c>
      <c r="S89" s="2565" t="s">
        <v>97</v>
      </c>
      <c r="T89" s="2445" t="s">
        <v>65</v>
      </c>
      <c r="U89" s="2566" t="s">
        <v>97</v>
      </c>
      <c r="V89" s="2445" t="s">
        <v>65</v>
      </c>
      <c r="W89" s="2567" t="s">
        <v>97</v>
      </c>
      <c r="X89" s="2568" t="s">
        <v>98</v>
      </c>
      <c r="Y89" s="2569" t="s">
        <v>99</v>
      </c>
      <c r="Z89" s="2569" t="s">
        <v>100</v>
      </c>
      <c r="AA89" s="2569" t="s">
        <v>101</v>
      </c>
      <c r="AB89" s="2569" t="s">
        <v>102</v>
      </c>
      <c r="AC89" s="2569" t="s">
        <v>103</v>
      </c>
      <c r="AD89" s="3759"/>
      <c r="AE89" s="3028"/>
    </row>
    <row r="90" spans="1:83" s="47" customFormat="1" x14ac:dyDescent="0.25">
      <c r="A90" s="3988" t="s">
        <v>104</v>
      </c>
      <c r="B90" s="3989"/>
      <c r="C90" s="2570">
        <f>SUM(D90:E90)</f>
        <v>0</v>
      </c>
      <c r="D90" s="2571">
        <f>SUM(F90+H90+J90+L90+N90+P90+R90+T90+V90)</f>
        <v>0</v>
      </c>
      <c r="E90" s="2572">
        <f>SUM(G90+I90+K90+M90+O90+Q90+S90+U90+W90)</f>
        <v>0</v>
      </c>
      <c r="F90" s="2538"/>
      <c r="G90" s="2556"/>
      <c r="H90" s="2538"/>
      <c r="I90" s="2556"/>
      <c r="J90" s="2538"/>
      <c r="K90" s="2556"/>
      <c r="L90" s="2538"/>
      <c r="M90" s="2556"/>
      <c r="N90" s="2538"/>
      <c r="O90" s="2556"/>
      <c r="P90" s="2538"/>
      <c r="Q90" s="2556"/>
      <c r="R90" s="2538"/>
      <c r="S90" s="2556"/>
      <c r="T90" s="2538"/>
      <c r="U90" s="2573"/>
      <c r="V90" s="2538"/>
      <c r="W90" s="2574"/>
      <c r="X90" s="2559"/>
      <c r="Y90" s="2538"/>
      <c r="Z90" s="2575"/>
      <c r="AA90" s="2575"/>
      <c r="AB90" s="2575"/>
      <c r="AC90" s="2576"/>
      <c r="AD90" s="2538"/>
      <c r="AE90" s="2542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2427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1970"/>
      <c r="AC93" s="1970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3874" t="s">
        <v>84</v>
      </c>
      <c r="B95" s="2847"/>
      <c r="C95" s="3874" t="s">
        <v>85</v>
      </c>
      <c r="D95" s="2869"/>
      <c r="E95" s="2847"/>
      <c r="F95" s="4013" t="s">
        <v>109</v>
      </c>
      <c r="G95" s="4014"/>
      <c r="H95" s="4014"/>
      <c r="I95" s="4014"/>
      <c r="J95" s="4014"/>
      <c r="K95" s="4007"/>
      <c r="L95" s="4014" t="s">
        <v>110</v>
      </c>
      <c r="M95" s="4014"/>
      <c r="N95" s="4014"/>
      <c r="O95" s="4014"/>
      <c r="P95" s="4014"/>
      <c r="Q95" s="4007"/>
      <c r="R95" s="4007" t="s">
        <v>111</v>
      </c>
      <c r="S95" s="4008"/>
      <c r="T95" s="4008"/>
      <c r="U95" s="4008"/>
      <c r="V95" s="4008"/>
      <c r="W95" s="4009"/>
      <c r="X95" s="4010" t="s">
        <v>112</v>
      </c>
      <c r="Y95" s="4010"/>
      <c r="Z95" s="4010"/>
      <c r="AA95" s="4010"/>
      <c r="AB95" s="4010"/>
      <c r="AC95" s="4011"/>
      <c r="AD95" s="3183" t="s">
        <v>7</v>
      </c>
      <c r="AE95" s="4012" t="s">
        <v>8</v>
      </c>
    </row>
    <row r="96" spans="1:83" s="47" customFormat="1" ht="12" customHeight="1" x14ac:dyDescent="0.2">
      <c r="A96" s="2910"/>
      <c r="B96" s="2848"/>
      <c r="C96" s="3878"/>
      <c r="D96" s="3605"/>
      <c r="E96" s="3636"/>
      <c r="F96" s="3991" t="s">
        <v>91</v>
      </c>
      <c r="G96" s="3973"/>
      <c r="H96" s="3991" t="s">
        <v>92</v>
      </c>
      <c r="I96" s="3973"/>
      <c r="J96" s="3991" t="s">
        <v>94</v>
      </c>
      <c r="K96" s="3973"/>
      <c r="L96" s="3991" t="s">
        <v>91</v>
      </c>
      <c r="M96" s="3973"/>
      <c r="N96" s="3991" t="s">
        <v>92</v>
      </c>
      <c r="O96" s="3973"/>
      <c r="P96" s="3991" t="s">
        <v>93</v>
      </c>
      <c r="Q96" s="3973"/>
      <c r="R96" s="3980" t="s">
        <v>91</v>
      </c>
      <c r="S96" s="3973"/>
      <c r="T96" s="3991" t="s">
        <v>92</v>
      </c>
      <c r="U96" s="3973"/>
      <c r="V96" s="4006" t="s">
        <v>93</v>
      </c>
      <c r="W96" s="3848"/>
      <c r="X96" s="3980" t="s">
        <v>95</v>
      </c>
      <c r="Y96" s="3980"/>
      <c r="Z96" s="3980"/>
      <c r="AA96" s="3973"/>
      <c r="AB96" s="3991" t="s">
        <v>113</v>
      </c>
      <c r="AC96" s="3973"/>
      <c r="AD96" s="3024"/>
      <c r="AE96" s="3027"/>
    </row>
    <row r="97" spans="1:83" s="47" customFormat="1" ht="31.5" x14ac:dyDescent="0.2">
      <c r="A97" s="3878"/>
      <c r="B97" s="3636"/>
      <c r="C97" s="2497" t="s">
        <v>96</v>
      </c>
      <c r="D97" s="2564" t="s">
        <v>65</v>
      </c>
      <c r="E97" s="2400" t="s">
        <v>97</v>
      </c>
      <c r="F97" s="2445" t="s">
        <v>65</v>
      </c>
      <c r="G97" s="2565" t="s">
        <v>97</v>
      </c>
      <c r="H97" s="2445" t="s">
        <v>65</v>
      </c>
      <c r="I97" s="2565" t="s">
        <v>97</v>
      </c>
      <c r="J97" s="2445" t="s">
        <v>65</v>
      </c>
      <c r="K97" s="2565" t="s">
        <v>97</v>
      </c>
      <c r="L97" s="2445" t="s">
        <v>65</v>
      </c>
      <c r="M97" s="2565" t="s">
        <v>97</v>
      </c>
      <c r="N97" s="2445" t="s">
        <v>65</v>
      </c>
      <c r="O97" s="2565" t="s">
        <v>97</v>
      </c>
      <c r="P97" s="2445" t="s">
        <v>65</v>
      </c>
      <c r="Q97" s="2565" t="s">
        <v>97</v>
      </c>
      <c r="R97" s="2404" t="s">
        <v>65</v>
      </c>
      <c r="S97" s="2565" t="s">
        <v>97</v>
      </c>
      <c r="T97" s="2445" t="s">
        <v>65</v>
      </c>
      <c r="U97" s="2565" t="s">
        <v>97</v>
      </c>
      <c r="V97" s="2440" t="s">
        <v>65</v>
      </c>
      <c r="W97" s="2496" t="s">
        <v>97</v>
      </c>
      <c r="X97" s="2565" t="s">
        <v>114</v>
      </c>
      <c r="Y97" s="2561" t="s">
        <v>99</v>
      </c>
      <c r="Z97" s="2441" t="s">
        <v>100</v>
      </c>
      <c r="AA97" s="2441" t="s">
        <v>101</v>
      </c>
      <c r="AB97" s="2577" t="s">
        <v>102</v>
      </c>
      <c r="AC97" s="2561" t="s">
        <v>103</v>
      </c>
      <c r="AD97" s="3759"/>
      <c r="AE97" s="3028"/>
    </row>
    <row r="98" spans="1:83" s="47" customFormat="1" x14ac:dyDescent="0.25">
      <c r="A98" s="3988" t="s">
        <v>104</v>
      </c>
      <c r="B98" s="3989"/>
      <c r="C98" s="2571">
        <f>SUM(D98:E98)</f>
        <v>0</v>
      </c>
      <c r="D98" s="2578">
        <f>SUM(F98+H98+J98+L98+N98+P98+R98+T98+V98)</f>
        <v>0</v>
      </c>
      <c r="E98" s="2572">
        <f>SUM(G98+I98+K98+M98+O98+Q98+S98+U98+W98)</f>
        <v>0</v>
      </c>
      <c r="F98" s="2538"/>
      <c r="G98" s="2556"/>
      <c r="H98" s="2538"/>
      <c r="I98" s="2556"/>
      <c r="J98" s="2538"/>
      <c r="K98" s="2556"/>
      <c r="L98" s="2538"/>
      <c r="M98" s="2556"/>
      <c r="N98" s="2538"/>
      <c r="O98" s="2556"/>
      <c r="P98" s="2538"/>
      <c r="Q98" s="2556"/>
      <c r="R98" s="2559"/>
      <c r="S98" s="2556"/>
      <c r="T98" s="2538"/>
      <c r="U98" s="2556"/>
      <c r="V98" s="2538"/>
      <c r="W98" s="2574"/>
      <c r="X98" s="2559"/>
      <c r="Y98" s="2538"/>
      <c r="Z98" s="2575"/>
      <c r="AA98" s="2575"/>
      <c r="AB98" s="2575"/>
      <c r="AC98" s="2576"/>
      <c r="AD98" s="2538"/>
      <c r="AE98" s="2542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1913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1970"/>
      <c r="AC101" s="1970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3874" t="s">
        <v>116</v>
      </c>
      <c r="B103" s="2847"/>
      <c r="C103" s="3874" t="s">
        <v>76</v>
      </c>
      <c r="D103" s="2869"/>
      <c r="E103" s="2847"/>
      <c r="F103" s="3991" t="s">
        <v>117</v>
      </c>
      <c r="G103" s="3980"/>
      <c r="H103" s="3980"/>
      <c r="I103" s="3980"/>
      <c r="J103" s="3980"/>
      <c r="K103" s="3980"/>
      <c r="L103" s="3980"/>
      <c r="M103" s="3973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3991" t="s">
        <v>118</v>
      </c>
      <c r="G104" s="3973"/>
      <c r="H104" s="3991" t="s">
        <v>119</v>
      </c>
      <c r="I104" s="3973"/>
      <c r="J104" s="3991" t="s">
        <v>120</v>
      </c>
      <c r="K104" s="3973"/>
      <c r="L104" s="3991" t="s">
        <v>12</v>
      </c>
      <c r="M104" s="3973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878"/>
      <c r="B105" s="3636"/>
      <c r="C105" s="2579" t="s">
        <v>96</v>
      </c>
      <c r="D105" s="2564" t="s">
        <v>65</v>
      </c>
      <c r="E105" s="2565" t="s">
        <v>97</v>
      </c>
      <c r="F105" s="2497" t="s">
        <v>65</v>
      </c>
      <c r="G105" s="2565" t="s">
        <v>97</v>
      </c>
      <c r="H105" s="2497" t="s">
        <v>65</v>
      </c>
      <c r="I105" s="2565" t="s">
        <v>97</v>
      </c>
      <c r="J105" s="2497" t="s">
        <v>65</v>
      </c>
      <c r="K105" s="2565" t="s">
        <v>97</v>
      </c>
      <c r="L105" s="2497" t="s">
        <v>65</v>
      </c>
      <c r="M105" s="2565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4003" t="s">
        <v>121</v>
      </c>
      <c r="B106" s="3978"/>
      <c r="C106" s="2580">
        <f>SUM(D106:E106)</f>
        <v>0</v>
      </c>
      <c r="D106" s="2581">
        <f t="shared" ref="D106:E109" si="53">+F106+H106+J106+L106</f>
        <v>0</v>
      </c>
      <c r="E106" s="2582">
        <f t="shared" si="53"/>
        <v>0</v>
      </c>
      <c r="F106" s="2513">
        <f>SUM(F107:F109)</f>
        <v>0</v>
      </c>
      <c r="G106" s="2513">
        <f t="shared" ref="G106:M106" si="54">SUM(G107:G109)</f>
        <v>0</v>
      </c>
      <c r="H106" s="2513">
        <f t="shared" si="54"/>
        <v>0</v>
      </c>
      <c r="I106" s="2513">
        <f t="shared" si="54"/>
        <v>0</v>
      </c>
      <c r="J106" s="2513">
        <f t="shared" si="54"/>
        <v>0</v>
      </c>
      <c r="K106" s="2513">
        <f t="shared" si="54"/>
        <v>0</v>
      </c>
      <c r="L106" s="2513">
        <f t="shared" si="54"/>
        <v>0</v>
      </c>
      <c r="M106" s="2549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4004" t="s">
        <v>122</v>
      </c>
      <c r="B107" s="4005"/>
      <c r="C107" s="2583">
        <f>SUM(D107:E107)</f>
        <v>0</v>
      </c>
      <c r="D107" s="2584">
        <f t="shared" si="53"/>
        <v>0</v>
      </c>
      <c r="E107" s="2585">
        <f t="shared" si="53"/>
        <v>0</v>
      </c>
      <c r="F107" s="2538"/>
      <c r="G107" s="2586"/>
      <c r="H107" s="2538"/>
      <c r="I107" s="2586"/>
      <c r="J107" s="2538"/>
      <c r="K107" s="2542"/>
      <c r="L107" s="2538"/>
      <c r="M107" s="2542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2097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3874" t="s">
        <v>75</v>
      </c>
      <c r="B111" s="2847"/>
      <c r="C111" s="3874" t="s">
        <v>76</v>
      </c>
      <c r="D111" s="2869"/>
      <c r="E111" s="2847"/>
      <c r="F111" s="3991" t="s">
        <v>117</v>
      </c>
      <c r="G111" s="3980"/>
      <c r="H111" s="3980"/>
      <c r="I111" s="3980"/>
      <c r="J111" s="3980"/>
      <c r="K111" s="3980"/>
      <c r="L111" s="3980"/>
      <c r="M111" s="3980"/>
      <c r="N111" s="3980"/>
      <c r="O111" s="3980"/>
      <c r="P111" s="3980"/>
      <c r="Q111" s="3980"/>
      <c r="R111" s="3980"/>
      <c r="S111" s="3980"/>
      <c r="T111" s="3980"/>
      <c r="U111" s="3980"/>
      <c r="V111" s="3980"/>
      <c r="W111" s="3980"/>
      <c r="X111" s="3980"/>
      <c r="Y111" s="3980"/>
      <c r="Z111" s="3980"/>
      <c r="AA111" s="3980"/>
      <c r="AB111" s="3980"/>
      <c r="AC111" s="3980"/>
      <c r="AD111" s="3980"/>
      <c r="AE111" s="3980"/>
      <c r="AF111" s="3980"/>
      <c r="AG111" s="3995"/>
      <c r="AH111" s="2869" t="s">
        <v>7</v>
      </c>
      <c r="AI111" s="3867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4002" t="s">
        <v>12</v>
      </c>
      <c r="G112" s="3974"/>
      <c r="H112" s="3990" t="s">
        <v>13</v>
      </c>
      <c r="I112" s="3990"/>
      <c r="J112" s="3990" t="s">
        <v>14</v>
      </c>
      <c r="K112" s="3990"/>
      <c r="L112" s="3990" t="s">
        <v>15</v>
      </c>
      <c r="M112" s="3990"/>
      <c r="N112" s="3990" t="s">
        <v>16</v>
      </c>
      <c r="O112" s="3990"/>
      <c r="P112" s="3990" t="s">
        <v>17</v>
      </c>
      <c r="Q112" s="3990"/>
      <c r="R112" s="3990" t="s">
        <v>18</v>
      </c>
      <c r="S112" s="3990"/>
      <c r="T112" s="3990" t="s">
        <v>19</v>
      </c>
      <c r="U112" s="3990"/>
      <c r="V112" s="3990" t="s">
        <v>48</v>
      </c>
      <c r="W112" s="3990"/>
      <c r="X112" s="3990" t="s">
        <v>49</v>
      </c>
      <c r="Y112" s="3990"/>
      <c r="Z112" s="3991" t="s">
        <v>50</v>
      </c>
      <c r="AA112" s="3973"/>
      <c r="AB112" s="3991" t="s">
        <v>126</v>
      </c>
      <c r="AC112" s="3973"/>
      <c r="AD112" s="3991" t="s">
        <v>127</v>
      </c>
      <c r="AE112" s="3973"/>
      <c r="AF112" s="3991" t="s">
        <v>128</v>
      </c>
      <c r="AG112" s="3995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3641"/>
      <c r="B113" s="3636"/>
      <c r="C113" s="2497" t="s">
        <v>96</v>
      </c>
      <c r="D113" s="2564" t="s">
        <v>65</v>
      </c>
      <c r="E113" s="2565" t="s">
        <v>97</v>
      </c>
      <c r="F113" s="2445" t="s">
        <v>65</v>
      </c>
      <c r="G113" s="2587" t="s">
        <v>97</v>
      </c>
      <c r="H113" s="2445" t="s">
        <v>65</v>
      </c>
      <c r="I113" s="2587" t="s">
        <v>97</v>
      </c>
      <c r="J113" s="2445" t="s">
        <v>65</v>
      </c>
      <c r="K113" s="2587" t="s">
        <v>97</v>
      </c>
      <c r="L113" s="2445" t="s">
        <v>65</v>
      </c>
      <c r="M113" s="2587" t="s">
        <v>97</v>
      </c>
      <c r="N113" s="2445" t="s">
        <v>65</v>
      </c>
      <c r="O113" s="2587" t="s">
        <v>97</v>
      </c>
      <c r="P113" s="2445" t="s">
        <v>65</v>
      </c>
      <c r="Q113" s="2587" t="s">
        <v>97</v>
      </c>
      <c r="R113" s="2445" t="s">
        <v>65</v>
      </c>
      <c r="S113" s="2587" t="s">
        <v>97</v>
      </c>
      <c r="T113" s="2445" t="s">
        <v>65</v>
      </c>
      <c r="U113" s="2587" t="s">
        <v>97</v>
      </c>
      <c r="V113" s="2445" t="s">
        <v>65</v>
      </c>
      <c r="W113" s="2587" t="s">
        <v>97</v>
      </c>
      <c r="X113" s="2445" t="s">
        <v>65</v>
      </c>
      <c r="Y113" s="2587" t="s">
        <v>97</v>
      </c>
      <c r="Z113" s="2445" t="s">
        <v>65</v>
      </c>
      <c r="AA113" s="2587" t="s">
        <v>97</v>
      </c>
      <c r="AB113" s="2445" t="s">
        <v>65</v>
      </c>
      <c r="AC113" s="2587" t="s">
        <v>97</v>
      </c>
      <c r="AD113" s="2445" t="s">
        <v>65</v>
      </c>
      <c r="AE113" s="2587" t="s">
        <v>97</v>
      </c>
      <c r="AF113" s="2445" t="s">
        <v>65</v>
      </c>
      <c r="AG113" s="2588" t="s">
        <v>97</v>
      </c>
      <c r="AH113" s="3605"/>
      <c r="AI113" s="3637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3996" t="s">
        <v>129</v>
      </c>
      <c r="B114" s="3997"/>
      <c r="C114" s="2513">
        <f>SUM(D114:E114)</f>
        <v>0</v>
      </c>
      <c r="D114" s="2589">
        <f>SUM(F114+H114+J114+L114+N114+P114+R114+T114+V114+X114+Z114+AB114+AD114+AF114)</f>
        <v>0</v>
      </c>
      <c r="E114" s="508">
        <f>SUM(+G114+I114+K114+M114+O114+Q114+S114+U114+W114+Y114+AA114+AC114+AE114+AG114)</f>
        <v>0</v>
      </c>
      <c r="F114" s="2538"/>
      <c r="G114" s="2559"/>
      <c r="H114" s="2538"/>
      <c r="I114" s="2559"/>
      <c r="J114" s="2538"/>
      <c r="K114" s="2559"/>
      <c r="L114" s="2538"/>
      <c r="M114" s="2559"/>
      <c r="N114" s="2538"/>
      <c r="O114" s="2559"/>
      <c r="P114" s="2538"/>
      <c r="Q114" s="2559"/>
      <c r="R114" s="2538"/>
      <c r="S114" s="2559"/>
      <c r="T114" s="2538"/>
      <c r="U114" s="2559"/>
      <c r="V114" s="2538"/>
      <c r="W114" s="2559"/>
      <c r="X114" s="2538"/>
      <c r="Y114" s="2559"/>
      <c r="Z114" s="2538"/>
      <c r="AA114" s="2559"/>
      <c r="AB114" s="2538"/>
      <c r="AC114" s="2559"/>
      <c r="AD114" s="2538"/>
      <c r="AE114" s="2559"/>
      <c r="AF114" s="2538"/>
      <c r="AG114" s="2541"/>
      <c r="AH114" s="2573"/>
      <c r="AI114" s="2576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984" t="s">
        <v>130</v>
      </c>
      <c r="B115" s="2552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2538"/>
      <c r="G115" s="2556"/>
      <c r="H115" s="2538"/>
      <c r="I115" s="2556"/>
      <c r="J115" s="2538"/>
      <c r="K115" s="2556"/>
      <c r="L115" s="2538"/>
      <c r="M115" s="2556"/>
      <c r="N115" s="2538"/>
      <c r="O115" s="2556"/>
      <c r="P115" s="2538"/>
      <c r="Q115" s="2556"/>
      <c r="R115" s="2538"/>
      <c r="S115" s="2556"/>
      <c r="T115" s="2538"/>
      <c r="U115" s="2556"/>
      <c r="V115" s="2538"/>
      <c r="W115" s="2556"/>
      <c r="X115" s="2538"/>
      <c r="Y115" s="2556"/>
      <c r="Z115" s="2538"/>
      <c r="AA115" s="2556"/>
      <c r="AB115" s="2538"/>
      <c r="AC115" s="2556"/>
      <c r="AD115" s="2538"/>
      <c r="AE115" s="2556"/>
      <c r="AF115" s="2538"/>
      <c r="AG115" s="2541"/>
      <c r="AH115" s="2573"/>
      <c r="AI115" s="2576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2388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2388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3638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4001" t="s">
        <v>138</v>
      </c>
      <c r="B122" s="4001"/>
      <c r="C122" s="2513">
        <f t="shared" si="55"/>
        <v>0</v>
      </c>
      <c r="D122" s="2589">
        <f t="shared" si="56"/>
        <v>0</v>
      </c>
      <c r="E122" s="508">
        <f t="shared" si="62"/>
        <v>0</v>
      </c>
      <c r="F122" s="2515"/>
      <c r="G122" s="2545"/>
      <c r="H122" s="2515"/>
      <c r="I122" s="2545"/>
      <c r="J122" s="2515"/>
      <c r="K122" s="2545"/>
      <c r="L122" s="2515"/>
      <c r="M122" s="2545"/>
      <c r="N122" s="2515"/>
      <c r="O122" s="2545"/>
      <c r="P122" s="2515"/>
      <c r="Q122" s="2545"/>
      <c r="R122" s="2515"/>
      <c r="S122" s="2545"/>
      <c r="T122" s="2515"/>
      <c r="U122" s="2545"/>
      <c r="V122" s="2515"/>
      <c r="W122" s="2545"/>
      <c r="X122" s="2515"/>
      <c r="Y122" s="2545"/>
      <c r="Z122" s="2515"/>
      <c r="AA122" s="2545"/>
      <c r="AB122" s="2515"/>
      <c r="AC122" s="2545"/>
      <c r="AD122" s="2515"/>
      <c r="AE122" s="2545"/>
      <c r="AF122" s="2515"/>
      <c r="AG122" s="2590"/>
      <c r="AH122" s="2591"/>
      <c r="AI122" s="2563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2439"/>
      <c r="AM123" s="2439"/>
    </row>
    <row r="124" spans="1:82" ht="15" customHeight="1" x14ac:dyDescent="0.25">
      <c r="A124" s="3874" t="s">
        <v>75</v>
      </c>
      <c r="B124" s="2847"/>
      <c r="C124" s="3867" t="s">
        <v>76</v>
      </c>
      <c r="D124" s="3867"/>
      <c r="E124" s="3867"/>
      <c r="F124" s="3991" t="s">
        <v>117</v>
      </c>
      <c r="G124" s="3980"/>
      <c r="H124" s="3980"/>
      <c r="I124" s="3980"/>
      <c r="J124" s="3980"/>
      <c r="K124" s="3980"/>
      <c r="L124" s="3980"/>
      <c r="M124" s="3980"/>
      <c r="N124" s="3980"/>
      <c r="O124" s="3980"/>
      <c r="P124" s="3980"/>
      <c r="Q124" s="3980"/>
      <c r="R124" s="3980"/>
      <c r="S124" s="3980"/>
      <c r="T124" s="3980"/>
      <c r="U124" s="3980"/>
      <c r="V124" s="3980"/>
      <c r="W124" s="3980"/>
      <c r="X124" s="3980"/>
      <c r="Y124" s="3980"/>
      <c r="Z124" s="3980"/>
      <c r="AA124" s="3980"/>
      <c r="AB124" s="3980"/>
      <c r="AC124" s="3980"/>
      <c r="AD124" s="3980"/>
      <c r="AE124" s="3980"/>
      <c r="AF124" s="3980"/>
      <c r="AG124" s="3995"/>
      <c r="AH124" s="3998" t="s">
        <v>140</v>
      </c>
      <c r="AI124" s="3999"/>
      <c r="AJ124" s="3999"/>
      <c r="AK124" s="4000"/>
      <c r="AL124" s="3866" t="s">
        <v>7</v>
      </c>
      <c r="AM124" s="3867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3990" t="s">
        <v>12</v>
      </c>
      <c r="G125" s="3990"/>
      <c r="H125" s="3990" t="s">
        <v>13</v>
      </c>
      <c r="I125" s="3990"/>
      <c r="J125" s="3990" t="s">
        <v>14</v>
      </c>
      <c r="K125" s="3990"/>
      <c r="L125" s="3990" t="s">
        <v>15</v>
      </c>
      <c r="M125" s="3990"/>
      <c r="N125" s="3990" t="s">
        <v>16</v>
      </c>
      <c r="O125" s="3990"/>
      <c r="P125" s="3990" t="s">
        <v>17</v>
      </c>
      <c r="Q125" s="3990"/>
      <c r="R125" s="3990" t="s">
        <v>18</v>
      </c>
      <c r="S125" s="3990"/>
      <c r="T125" s="3990" t="s">
        <v>19</v>
      </c>
      <c r="U125" s="3990"/>
      <c r="V125" s="3990" t="s">
        <v>48</v>
      </c>
      <c r="W125" s="3990"/>
      <c r="X125" s="3990" t="s">
        <v>49</v>
      </c>
      <c r="Y125" s="3990"/>
      <c r="Z125" s="3991" t="s">
        <v>50</v>
      </c>
      <c r="AA125" s="3973"/>
      <c r="AB125" s="3991" t="s">
        <v>126</v>
      </c>
      <c r="AC125" s="3973"/>
      <c r="AD125" s="3991" t="s">
        <v>127</v>
      </c>
      <c r="AE125" s="3973"/>
      <c r="AF125" s="3991" t="s">
        <v>128</v>
      </c>
      <c r="AG125" s="3995"/>
      <c r="AH125" s="3866" t="s">
        <v>141</v>
      </c>
      <c r="AI125" s="3867" t="s">
        <v>142</v>
      </c>
      <c r="AJ125" s="3867" t="s">
        <v>143</v>
      </c>
      <c r="AK125" s="3871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3641"/>
      <c r="B126" s="3636"/>
      <c r="C126" s="2497" t="s">
        <v>96</v>
      </c>
      <c r="D126" s="2564" t="s">
        <v>65</v>
      </c>
      <c r="E126" s="2565" t="s">
        <v>97</v>
      </c>
      <c r="F126" s="2445" t="s">
        <v>65</v>
      </c>
      <c r="G126" s="2394" t="s">
        <v>97</v>
      </c>
      <c r="H126" s="2445" t="s">
        <v>65</v>
      </c>
      <c r="I126" s="2394" t="s">
        <v>97</v>
      </c>
      <c r="J126" s="2445" t="s">
        <v>65</v>
      </c>
      <c r="K126" s="2394" t="s">
        <v>97</v>
      </c>
      <c r="L126" s="2445" t="s">
        <v>65</v>
      </c>
      <c r="M126" s="2394" t="s">
        <v>97</v>
      </c>
      <c r="N126" s="2445" t="s">
        <v>65</v>
      </c>
      <c r="O126" s="2394" t="s">
        <v>97</v>
      </c>
      <c r="P126" s="2445" t="s">
        <v>65</v>
      </c>
      <c r="Q126" s="2394" t="s">
        <v>97</v>
      </c>
      <c r="R126" s="2445" t="s">
        <v>65</v>
      </c>
      <c r="S126" s="2394" t="s">
        <v>97</v>
      </c>
      <c r="T126" s="2445" t="s">
        <v>65</v>
      </c>
      <c r="U126" s="2394" t="s">
        <v>97</v>
      </c>
      <c r="V126" s="2445" t="s">
        <v>65</v>
      </c>
      <c r="W126" s="2394" t="s">
        <v>97</v>
      </c>
      <c r="X126" s="2445" t="s">
        <v>65</v>
      </c>
      <c r="Y126" s="2394" t="s">
        <v>97</v>
      </c>
      <c r="Z126" s="2445" t="s">
        <v>65</v>
      </c>
      <c r="AA126" s="2394" t="s">
        <v>97</v>
      </c>
      <c r="AB126" s="2445" t="s">
        <v>65</v>
      </c>
      <c r="AC126" s="2394" t="s">
        <v>97</v>
      </c>
      <c r="AD126" s="2445" t="s">
        <v>65</v>
      </c>
      <c r="AE126" s="2394" t="s">
        <v>97</v>
      </c>
      <c r="AF126" s="2445" t="s">
        <v>65</v>
      </c>
      <c r="AG126" s="2446" t="s">
        <v>97</v>
      </c>
      <c r="AH126" s="2986"/>
      <c r="AI126" s="3637"/>
      <c r="AJ126" s="3637"/>
      <c r="AK126" s="3683"/>
      <c r="AL126" s="2986"/>
      <c r="AM126" s="3637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3996" t="s">
        <v>145</v>
      </c>
      <c r="B127" s="3997"/>
      <c r="C127" s="2513">
        <f>SUM(D127:E127)</f>
        <v>0</v>
      </c>
      <c r="D127" s="2589">
        <f>SUM(F127+H127+J127+L127+N127+P127+R127+T127+V127+X127+Z127+AB127+AD127+AF127)</f>
        <v>0</v>
      </c>
      <c r="E127" s="508">
        <f>SUM(G127+I127+K127+M127+O127+Q127+S127+U127+W127+Y127+AA127+AC127+AE127+AG127)</f>
        <v>0</v>
      </c>
      <c r="F127" s="2538"/>
      <c r="G127" s="2556"/>
      <c r="H127" s="2538"/>
      <c r="I127" s="2556"/>
      <c r="J127" s="2538"/>
      <c r="K127" s="2556"/>
      <c r="L127" s="2538"/>
      <c r="M127" s="2556"/>
      <c r="N127" s="2538"/>
      <c r="O127" s="2556"/>
      <c r="P127" s="2538"/>
      <c r="Q127" s="2556"/>
      <c r="R127" s="2538"/>
      <c r="S127" s="2556"/>
      <c r="T127" s="2538"/>
      <c r="U127" s="2556"/>
      <c r="V127" s="2538"/>
      <c r="W127" s="2556"/>
      <c r="X127" s="2538"/>
      <c r="Y127" s="2556"/>
      <c r="Z127" s="2538"/>
      <c r="AA127" s="2556"/>
      <c r="AB127" s="2538"/>
      <c r="AC127" s="2556"/>
      <c r="AD127" s="2538"/>
      <c r="AE127" s="2556"/>
      <c r="AF127" s="2538"/>
      <c r="AG127" s="2574"/>
      <c r="AH127" s="2592"/>
      <c r="AI127" s="2576"/>
      <c r="AJ127" s="2576"/>
      <c r="AK127" s="2593"/>
      <c r="AL127" s="2556"/>
      <c r="AM127" s="2576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3984" t="s">
        <v>130</v>
      </c>
      <c r="B128" s="2552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2538"/>
      <c r="G128" s="2556"/>
      <c r="H128" s="2538"/>
      <c r="I128" s="2556"/>
      <c r="J128" s="2538"/>
      <c r="K128" s="2556"/>
      <c r="L128" s="2538"/>
      <c r="M128" s="2556"/>
      <c r="N128" s="2538"/>
      <c r="O128" s="2556"/>
      <c r="P128" s="2538"/>
      <c r="Q128" s="2556"/>
      <c r="R128" s="2538"/>
      <c r="S128" s="2556"/>
      <c r="T128" s="2538"/>
      <c r="U128" s="2556"/>
      <c r="V128" s="2538"/>
      <c r="W128" s="2556"/>
      <c r="X128" s="2538"/>
      <c r="Y128" s="2556"/>
      <c r="Z128" s="2538"/>
      <c r="AA128" s="2556"/>
      <c r="AB128" s="2538"/>
      <c r="AC128" s="2556"/>
      <c r="AD128" s="2538"/>
      <c r="AE128" s="2556"/>
      <c r="AF128" s="2538"/>
      <c r="AG128" s="2574"/>
      <c r="AH128" s="2592"/>
      <c r="AI128" s="2576"/>
      <c r="AJ128" s="2576"/>
      <c r="AK128" s="2593"/>
      <c r="AL128" s="2556"/>
      <c r="AM128" s="2576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2388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2388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3638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3874" t="s">
        <v>75</v>
      </c>
      <c r="B136" s="2847"/>
      <c r="C136" s="3874" t="s">
        <v>76</v>
      </c>
      <c r="D136" s="2869"/>
      <c r="E136" s="2847"/>
      <c r="F136" s="3991" t="s">
        <v>117</v>
      </c>
      <c r="G136" s="3980"/>
      <c r="H136" s="3980"/>
      <c r="I136" s="3980"/>
      <c r="J136" s="3980"/>
      <c r="K136" s="3980"/>
      <c r="L136" s="3980"/>
      <c r="M136" s="3980"/>
      <c r="N136" s="3980"/>
      <c r="O136" s="3980"/>
      <c r="P136" s="3980"/>
      <c r="Q136" s="3980"/>
      <c r="R136" s="3980"/>
      <c r="S136" s="3980"/>
      <c r="T136" s="3980"/>
      <c r="U136" s="3980"/>
      <c r="V136" s="3980"/>
      <c r="W136" s="3980"/>
      <c r="X136" s="3980"/>
      <c r="Y136" s="3980"/>
      <c r="Z136" s="3980"/>
      <c r="AA136" s="3980"/>
      <c r="AB136" s="3980"/>
      <c r="AC136" s="3980"/>
      <c r="AD136" s="3980"/>
      <c r="AE136" s="3980"/>
      <c r="AF136" s="3980"/>
      <c r="AG136" s="3980"/>
      <c r="AH136" s="3980"/>
      <c r="AI136" s="3980"/>
      <c r="AJ136" s="3980"/>
      <c r="AK136" s="3980"/>
      <c r="AL136" s="3980"/>
      <c r="AM136" s="3995"/>
      <c r="AN136" s="3993" t="s">
        <v>140</v>
      </c>
      <c r="AO136" s="3983"/>
      <c r="AP136" s="3994"/>
      <c r="AQ136" s="2847" t="s">
        <v>7</v>
      </c>
      <c r="AR136" s="3867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3991" t="s">
        <v>118</v>
      </c>
      <c r="G137" s="3973"/>
      <c r="H137" s="3991" t="s">
        <v>119</v>
      </c>
      <c r="I137" s="3973"/>
      <c r="J137" s="3991" t="s">
        <v>147</v>
      </c>
      <c r="K137" s="3973"/>
      <c r="L137" s="3991" t="s">
        <v>12</v>
      </c>
      <c r="M137" s="3973"/>
      <c r="N137" s="3990" t="s">
        <v>13</v>
      </c>
      <c r="O137" s="3990"/>
      <c r="P137" s="3990" t="s">
        <v>14</v>
      </c>
      <c r="Q137" s="3990"/>
      <c r="R137" s="3990" t="s">
        <v>15</v>
      </c>
      <c r="S137" s="3990"/>
      <c r="T137" s="3990" t="s">
        <v>16</v>
      </c>
      <c r="U137" s="3990"/>
      <c r="V137" s="3990" t="s">
        <v>17</v>
      </c>
      <c r="W137" s="3990"/>
      <c r="X137" s="3990" t="s">
        <v>18</v>
      </c>
      <c r="Y137" s="3990"/>
      <c r="Z137" s="3990" t="s">
        <v>19</v>
      </c>
      <c r="AA137" s="3990"/>
      <c r="AB137" s="3990" t="s">
        <v>48</v>
      </c>
      <c r="AC137" s="3990"/>
      <c r="AD137" s="3990" t="s">
        <v>49</v>
      </c>
      <c r="AE137" s="3990"/>
      <c r="AF137" s="3991" t="s">
        <v>50</v>
      </c>
      <c r="AG137" s="3973"/>
      <c r="AH137" s="3991" t="s">
        <v>126</v>
      </c>
      <c r="AI137" s="3973"/>
      <c r="AJ137" s="3991" t="s">
        <v>127</v>
      </c>
      <c r="AK137" s="3973"/>
      <c r="AL137" s="3991" t="s">
        <v>128</v>
      </c>
      <c r="AM137" s="3995"/>
      <c r="AN137" s="3866" t="s">
        <v>148</v>
      </c>
      <c r="AO137" s="3867" t="s">
        <v>149</v>
      </c>
      <c r="AP137" s="3871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3641"/>
      <c r="B138" s="3636"/>
      <c r="C138" s="2497" t="s">
        <v>96</v>
      </c>
      <c r="D138" s="2564" t="s">
        <v>65</v>
      </c>
      <c r="E138" s="2565" t="s">
        <v>97</v>
      </c>
      <c r="F138" s="2445" t="s">
        <v>65</v>
      </c>
      <c r="G138" s="2394" t="s">
        <v>97</v>
      </c>
      <c r="H138" s="2445" t="s">
        <v>65</v>
      </c>
      <c r="I138" s="2394" t="s">
        <v>97</v>
      </c>
      <c r="J138" s="2445" t="s">
        <v>65</v>
      </c>
      <c r="K138" s="2394" t="s">
        <v>97</v>
      </c>
      <c r="L138" s="2445" t="s">
        <v>65</v>
      </c>
      <c r="M138" s="2394" t="s">
        <v>97</v>
      </c>
      <c r="N138" s="2445" t="s">
        <v>65</v>
      </c>
      <c r="O138" s="2394" t="s">
        <v>97</v>
      </c>
      <c r="P138" s="2445" t="s">
        <v>65</v>
      </c>
      <c r="Q138" s="2394" t="s">
        <v>97</v>
      </c>
      <c r="R138" s="2445" t="s">
        <v>65</v>
      </c>
      <c r="S138" s="2394" t="s">
        <v>97</v>
      </c>
      <c r="T138" s="2445" t="s">
        <v>65</v>
      </c>
      <c r="U138" s="2394" t="s">
        <v>97</v>
      </c>
      <c r="V138" s="2445" t="s">
        <v>65</v>
      </c>
      <c r="W138" s="2394" t="s">
        <v>97</v>
      </c>
      <c r="X138" s="2445" t="s">
        <v>65</v>
      </c>
      <c r="Y138" s="2394" t="s">
        <v>97</v>
      </c>
      <c r="Z138" s="2445" t="s">
        <v>65</v>
      </c>
      <c r="AA138" s="2394" t="s">
        <v>97</v>
      </c>
      <c r="AB138" s="2445" t="s">
        <v>65</v>
      </c>
      <c r="AC138" s="2394" t="s">
        <v>97</v>
      </c>
      <c r="AD138" s="2445" t="s">
        <v>65</v>
      </c>
      <c r="AE138" s="2394" t="s">
        <v>97</v>
      </c>
      <c r="AF138" s="2445" t="s">
        <v>65</v>
      </c>
      <c r="AG138" s="2394" t="s">
        <v>97</v>
      </c>
      <c r="AH138" s="2445" t="s">
        <v>65</v>
      </c>
      <c r="AI138" s="2394" t="s">
        <v>97</v>
      </c>
      <c r="AJ138" s="2445" t="s">
        <v>65</v>
      </c>
      <c r="AK138" s="2394" t="s">
        <v>97</v>
      </c>
      <c r="AL138" s="2445" t="s">
        <v>65</v>
      </c>
      <c r="AM138" s="2446" t="s">
        <v>97</v>
      </c>
      <c r="AN138" s="2986"/>
      <c r="AO138" s="3637"/>
      <c r="AP138" s="3683"/>
      <c r="AQ138" s="3636"/>
      <c r="AR138" s="3637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3988" t="s">
        <v>150</v>
      </c>
      <c r="B139" s="3989"/>
      <c r="C139" s="2571">
        <f>SUM(D139:E139)</f>
        <v>0</v>
      </c>
      <c r="D139" s="2594">
        <f>SUM(F139+H139+J139+L139+N139+P139+R139+T139+V139+X139+Z139+AB139+AD139+AF139+AH139+AJ139+AL139)</f>
        <v>0</v>
      </c>
      <c r="E139" s="2595">
        <f>SUM(G139+I139+K139+M139+O139+Q139+S139+U139+W139+Y139+AA139+AC139+AE139+AG139+AI139+AK139+AM139)</f>
        <v>0</v>
      </c>
      <c r="F139" s="2538"/>
      <c r="G139" s="2556"/>
      <c r="H139" s="2538"/>
      <c r="I139" s="2556"/>
      <c r="J139" s="2538"/>
      <c r="K139" s="2556"/>
      <c r="L139" s="2538"/>
      <c r="M139" s="2556"/>
      <c r="N139" s="2538"/>
      <c r="O139" s="2556"/>
      <c r="P139" s="2538"/>
      <c r="Q139" s="2556"/>
      <c r="R139" s="2538"/>
      <c r="S139" s="2556"/>
      <c r="T139" s="2538"/>
      <c r="U139" s="2556"/>
      <c r="V139" s="2538"/>
      <c r="W139" s="2556"/>
      <c r="X139" s="2538"/>
      <c r="Y139" s="2556"/>
      <c r="Z139" s="2538"/>
      <c r="AA139" s="2556"/>
      <c r="AB139" s="2538"/>
      <c r="AC139" s="2556"/>
      <c r="AD139" s="2538"/>
      <c r="AE139" s="2556"/>
      <c r="AF139" s="2538"/>
      <c r="AG139" s="2556"/>
      <c r="AH139" s="2538"/>
      <c r="AI139" s="2556"/>
      <c r="AJ139" s="2538"/>
      <c r="AK139" s="2556"/>
      <c r="AL139" s="2538"/>
      <c r="AM139" s="2574"/>
      <c r="AN139" s="2592"/>
      <c r="AO139" s="2576"/>
      <c r="AP139" s="2593"/>
      <c r="AQ139" s="2556"/>
      <c r="AR139" s="2576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3984" t="s">
        <v>152</v>
      </c>
      <c r="B141" s="2552" t="s">
        <v>153</v>
      </c>
      <c r="C141" s="2571">
        <f>SUM(D141:E141)</f>
        <v>0</v>
      </c>
      <c r="D141" s="2594">
        <f t="shared" si="72"/>
        <v>0</v>
      </c>
      <c r="E141" s="2595">
        <f t="shared" si="72"/>
        <v>0</v>
      </c>
      <c r="F141" s="2538"/>
      <c r="G141" s="2556"/>
      <c r="H141" s="2538"/>
      <c r="I141" s="2556"/>
      <c r="J141" s="2538"/>
      <c r="K141" s="2556"/>
      <c r="L141" s="2538"/>
      <c r="M141" s="2556"/>
      <c r="N141" s="2538"/>
      <c r="O141" s="2556"/>
      <c r="P141" s="2538"/>
      <c r="Q141" s="2556"/>
      <c r="R141" s="2538"/>
      <c r="S141" s="2556"/>
      <c r="T141" s="2538"/>
      <c r="U141" s="2556"/>
      <c r="V141" s="2538"/>
      <c r="W141" s="2556"/>
      <c r="X141" s="2538"/>
      <c r="Y141" s="2556"/>
      <c r="Z141" s="2538"/>
      <c r="AA141" s="2556"/>
      <c r="AB141" s="2538"/>
      <c r="AC141" s="2556"/>
      <c r="AD141" s="2538"/>
      <c r="AE141" s="2556"/>
      <c r="AF141" s="2538"/>
      <c r="AG141" s="2556"/>
      <c r="AH141" s="2538"/>
      <c r="AI141" s="2556"/>
      <c r="AJ141" s="2538"/>
      <c r="AK141" s="2556"/>
      <c r="AL141" s="2538"/>
      <c r="AM141" s="2574"/>
      <c r="AN141" s="2592"/>
      <c r="AO141" s="2576"/>
      <c r="AP141" s="2593"/>
      <c r="AQ141" s="2556"/>
      <c r="AR141" s="2576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3638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2393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3670" t="s">
        <v>155</v>
      </c>
      <c r="B143" s="3734"/>
      <c r="C143" s="1913">
        <f>SUM(D143:E143)</f>
        <v>0</v>
      </c>
      <c r="D143" s="208">
        <f t="shared" si="72"/>
        <v>0</v>
      </c>
      <c r="E143" s="2403">
        <f>SUM(G143+I143+K143+M143+O143+Q143+S143+U143+W143+Y143+AA143+AC143+AE143+AG143+AI143+AK143+AM143)</f>
        <v>0</v>
      </c>
      <c r="F143" s="1915"/>
      <c r="G143" s="2015"/>
      <c r="H143" s="1915"/>
      <c r="I143" s="2015"/>
      <c r="J143" s="1915"/>
      <c r="K143" s="2015"/>
      <c r="L143" s="1915"/>
      <c r="M143" s="2015"/>
      <c r="N143" s="1915"/>
      <c r="O143" s="2015"/>
      <c r="P143" s="1915"/>
      <c r="Q143" s="2015"/>
      <c r="R143" s="1915"/>
      <c r="S143" s="2015"/>
      <c r="T143" s="1915"/>
      <c r="U143" s="2015"/>
      <c r="V143" s="1915"/>
      <c r="W143" s="2015"/>
      <c r="X143" s="1915"/>
      <c r="Y143" s="2015"/>
      <c r="Z143" s="1915"/>
      <c r="AA143" s="2015"/>
      <c r="AB143" s="1915"/>
      <c r="AC143" s="2015"/>
      <c r="AD143" s="1915"/>
      <c r="AE143" s="2015"/>
      <c r="AF143" s="1915"/>
      <c r="AG143" s="2015"/>
      <c r="AH143" s="1915"/>
      <c r="AI143" s="2015"/>
      <c r="AJ143" s="1915"/>
      <c r="AK143" s="2015"/>
      <c r="AL143" s="1915"/>
      <c r="AM143" s="2016"/>
      <c r="AN143" s="212"/>
      <c r="AO143" s="1916"/>
      <c r="AP143" s="1917"/>
      <c r="AQ143" s="2015"/>
      <c r="AR143" s="1916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2596"/>
      <c r="N144" s="2597"/>
      <c r="O144" s="2598"/>
    </row>
    <row r="145" spans="1:82" ht="15" customHeight="1" x14ac:dyDescent="0.25">
      <c r="A145" s="3749" t="s">
        <v>3</v>
      </c>
      <c r="B145" s="2847"/>
      <c r="C145" s="3985" t="s">
        <v>76</v>
      </c>
      <c r="D145" s="3986"/>
      <c r="E145" s="3987"/>
      <c r="F145" s="3985" t="s">
        <v>50</v>
      </c>
      <c r="G145" s="3987"/>
      <c r="H145" s="3985" t="s">
        <v>126</v>
      </c>
      <c r="I145" s="3987"/>
      <c r="J145" s="3985" t="s">
        <v>127</v>
      </c>
      <c r="K145" s="3987"/>
      <c r="L145" s="3985" t="s">
        <v>128</v>
      </c>
      <c r="M145" s="3992"/>
      <c r="N145" s="3745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3641"/>
      <c r="B146" s="3636"/>
      <c r="C146" s="2599" t="s">
        <v>96</v>
      </c>
      <c r="D146" s="2600" t="s">
        <v>65</v>
      </c>
      <c r="E146" s="2601" t="s">
        <v>97</v>
      </c>
      <c r="F146" s="2599" t="s">
        <v>65</v>
      </c>
      <c r="G146" s="2601" t="s">
        <v>97</v>
      </c>
      <c r="H146" s="2599" t="s">
        <v>65</v>
      </c>
      <c r="I146" s="2601" t="s">
        <v>97</v>
      </c>
      <c r="J146" s="2599" t="s">
        <v>65</v>
      </c>
      <c r="K146" s="2601" t="s">
        <v>97</v>
      </c>
      <c r="L146" s="2599" t="s">
        <v>65</v>
      </c>
      <c r="M146" s="2602" t="s">
        <v>97</v>
      </c>
      <c r="N146" s="2986"/>
      <c r="O146" s="3636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3733" t="s">
        <v>157</v>
      </c>
      <c r="B147" s="2603" t="s">
        <v>158</v>
      </c>
      <c r="C147" s="2604">
        <f>SUM(D147:E147)</f>
        <v>0</v>
      </c>
      <c r="D147" s="2605">
        <f t="shared" ref="D147:E149" si="78">SUM(F147+H147+J147+L147)</f>
        <v>0</v>
      </c>
      <c r="E147" s="2606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2388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3983" t="s">
        <v>161</v>
      </c>
      <c r="B150" s="3983"/>
      <c r="C150" s="2513">
        <f>SUM(C147:C149)</f>
        <v>0</v>
      </c>
      <c r="D150" s="2589">
        <f>SUM(D147:D149)</f>
        <v>0</v>
      </c>
      <c r="E150" s="2551">
        <f>SUM(E147:E149)</f>
        <v>0</v>
      </c>
      <c r="F150" s="2513">
        <f>SUM(F147:F149)</f>
        <v>0</v>
      </c>
      <c r="G150" s="2551">
        <f t="shared" ref="G150:M150" si="84">SUM(G147:G149)</f>
        <v>0</v>
      </c>
      <c r="H150" s="2513">
        <f t="shared" si="84"/>
        <v>0</v>
      </c>
      <c r="I150" s="2551">
        <f t="shared" si="84"/>
        <v>0</v>
      </c>
      <c r="J150" s="2513">
        <f t="shared" si="84"/>
        <v>0</v>
      </c>
      <c r="K150" s="2551">
        <f t="shared" si="84"/>
        <v>0</v>
      </c>
      <c r="L150" s="2513">
        <f t="shared" si="84"/>
        <v>0</v>
      </c>
      <c r="M150" s="2607">
        <f t="shared" si="84"/>
        <v>0</v>
      </c>
      <c r="N150" s="2608">
        <f>SUM(N147:N149)</f>
        <v>0</v>
      </c>
      <c r="O150" s="2551">
        <f>SUM(O147:O149)</f>
        <v>0</v>
      </c>
    </row>
    <row r="151" spans="1:82" x14ac:dyDescent="0.25">
      <c r="A151" s="3733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2388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2388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3638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3668" t="s">
        <v>161</v>
      </c>
      <c r="B155" s="3983"/>
      <c r="C155" s="2513">
        <f>SUM(C151:C154)</f>
        <v>0</v>
      </c>
      <c r="D155" s="2589">
        <f>SUM(D151:D154)</f>
        <v>0</v>
      </c>
      <c r="E155" s="2551">
        <f>SUM(E151:E154)</f>
        <v>0</v>
      </c>
      <c r="F155" s="2513">
        <f>SUM(F151:F154)</f>
        <v>0</v>
      </c>
      <c r="G155" s="2551">
        <f t="shared" ref="G155:M155" si="87">SUM(G151:G154)</f>
        <v>0</v>
      </c>
      <c r="H155" s="2513">
        <f t="shared" si="87"/>
        <v>0</v>
      </c>
      <c r="I155" s="2551">
        <f t="shared" si="87"/>
        <v>0</v>
      </c>
      <c r="J155" s="2513">
        <f t="shared" si="87"/>
        <v>0</v>
      </c>
      <c r="K155" s="2551">
        <f t="shared" si="87"/>
        <v>0</v>
      </c>
      <c r="L155" s="2513">
        <f t="shared" si="87"/>
        <v>0</v>
      </c>
      <c r="M155" s="2607">
        <f t="shared" si="87"/>
        <v>0</v>
      </c>
      <c r="N155" s="2608">
        <f>SUM(N151:N154)</f>
        <v>0</v>
      </c>
      <c r="O155" s="2551">
        <f>SUM(O151:O154)</f>
        <v>0</v>
      </c>
    </row>
    <row r="156" spans="1:82" x14ac:dyDescent="0.25">
      <c r="A156" s="3668" t="s">
        <v>167</v>
      </c>
      <c r="B156" s="3668"/>
      <c r="C156" s="1913">
        <f>SUM(C150+C155)</f>
        <v>0</v>
      </c>
      <c r="D156" s="208">
        <f>SUM(D150+D155)</f>
        <v>0</v>
      </c>
      <c r="E156" s="2403">
        <f>SUM(E150+E155)</f>
        <v>0</v>
      </c>
      <c r="F156" s="1913">
        <f>SUM(F150+F155)</f>
        <v>0</v>
      </c>
      <c r="G156" s="2403">
        <f>SUM(G150+G155)</f>
        <v>0</v>
      </c>
      <c r="H156" s="1913">
        <f t="shared" ref="H156:M156" si="88">SUM(H150+H155)</f>
        <v>0</v>
      </c>
      <c r="I156" s="2403">
        <f t="shared" si="88"/>
        <v>0</v>
      </c>
      <c r="J156" s="1913">
        <f t="shared" si="88"/>
        <v>0</v>
      </c>
      <c r="K156" s="2403">
        <f t="shared" si="88"/>
        <v>0</v>
      </c>
      <c r="L156" s="1913">
        <f t="shared" si="88"/>
        <v>0</v>
      </c>
      <c r="M156" s="2101">
        <f t="shared" si="88"/>
        <v>0</v>
      </c>
      <c r="N156" s="236">
        <f>SUM(N150+N155)</f>
        <v>0</v>
      </c>
      <c r="O156" s="2403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2609"/>
      <c r="R157" s="2610"/>
    </row>
    <row r="158" spans="1:82" ht="15" customHeight="1" x14ac:dyDescent="0.25">
      <c r="A158" s="3749" t="s">
        <v>3</v>
      </c>
      <c r="B158" s="2847"/>
      <c r="C158" s="3967" t="s">
        <v>76</v>
      </c>
      <c r="D158" s="3980"/>
      <c r="E158" s="3973"/>
      <c r="F158" s="3967" t="s">
        <v>50</v>
      </c>
      <c r="G158" s="3973"/>
      <c r="H158" s="3967" t="s">
        <v>126</v>
      </c>
      <c r="I158" s="3973"/>
      <c r="J158" s="3967" t="s">
        <v>127</v>
      </c>
      <c r="K158" s="3973"/>
      <c r="L158" s="3967" t="s">
        <v>128</v>
      </c>
      <c r="M158" s="3981"/>
      <c r="N158" s="3968" t="s">
        <v>140</v>
      </c>
      <c r="O158" s="3980"/>
      <c r="P158" s="3981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3641"/>
      <c r="B159" s="3636"/>
      <c r="C159" s="2611" t="s">
        <v>96</v>
      </c>
      <c r="D159" s="2612" t="s">
        <v>65</v>
      </c>
      <c r="E159" s="2565" t="s">
        <v>97</v>
      </c>
      <c r="F159" s="2611" t="s">
        <v>65</v>
      </c>
      <c r="G159" s="2565" t="s">
        <v>97</v>
      </c>
      <c r="H159" s="2611" t="s">
        <v>65</v>
      </c>
      <c r="I159" s="2565" t="s">
        <v>97</v>
      </c>
      <c r="J159" s="2611" t="s">
        <v>65</v>
      </c>
      <c r="K159" s="2565" t="s">
        <v>97</v>
      </c>
      <c r="L159" s="2611" t="s">
        <v>65</v>
      </c>
      <c r="M159" s="2566" t="s">
        <v>97</v>
      </c>
      <c r="N159" s="2613" t="s">
        <v>141</v>
      </c>
      <c r="O159" s="2612" t="s">
        <v>142</v>
      </c>
      <c r="P159" s="2614" t="s">
        <v>143</v>
      </c>
      <c r="Q159" s="3636"/>
      <c r="R159" s="3636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3733" t="s">
        <v>157</v>
      </c>
      <c r="B160" s="2615" t="s">
        <v>158</v>
      </c>
      <c r="C160" s="2616">
        <f>SUM(D160:E160)</f>
        <v>0</v>
      </c>
      <c r="D160" s="2617">
        <f t="shared" ref="D160:E162" si="89">SUM(F160+H160+J160+L160)</f>
        <v>0</v>
      </c>
      <c r="E160" s="2618">
        <f t="shared" si="89"/>
        <v>0</v>
      </c>
      <c r="F160" s="2619"/>
      <c r="G160" s="2620"/>
      <c r="H160" s="2619"/>
      <c r="I160" s="2620"/>
      <c r="J160" s="2619"/>
      <c r="K160" s="2620"/>
      <c r="L160" s="2619"/>
      <c r="M160" s="2621"/>
      <c r="N160" s="2622"/>
      <c r="O160" s="2623"/>
      <c r="P160" s="2624"/>
      <c r="Q160" s="2620"/>
      <c r="R160" s="2620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2388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3982" t="s">
        <v>161</v>
      </c>
      <c r="B163" s="3982"/>
      <c r="C163" s="2625">
        <f>SUM(C160:C162)</f>
        <v>0</v>
      </c>
      <c r="D163" s="2626">
        <f>SUM(D160:D162)</f>
        <v>0</v>
      </c>
      <c r="E163" s="2627">
        <f>SUM(E160:E162)</f>
        <v>0</v>
      </c>
      <c r="F163" s="2625">
        <f>SUM(F160:F162)</f>
        <v>0</v>
      </c>
      <c r="G163" s="2627">
        <f t="shared" ref="G163:P163" si="95">SUM(G160:G162)</f>
        <v>0</v>
      </c>
      <c r="H163" s="2625">
        <f t="shared" si="95"/>
        <v>0</v>
      </c>
      <c r="I163" s="2627">
        <f t="shared" si="95"/>
        <v>0</v>
      </c>
      <c r="J163" s="2625">
        <f t="shared" si="95"/>
        <v>0</v>
      </c>
      <c r="K163" s="2627">
        <f t="shared" si="95"/>
        <v>0</v>
      </c>
      <c r="L163" s="2625">
        <f t="shared" si="95"/>
        <v>0</v>
      </c>
      <c r="M163" s="2628">
        <f t="shared" si="95"/>
        <v>0</v>
      </c>
      <c r="N163" s="2629">
        <f t="shared" si="95"/>
        <v>0</v>
      </c>
      <c r="O163" s="2626">
        <f t="shared" si="95"/>
        <v>0</v>
      </c>
      <c r="P163" s="2630">
        <f t="shared" si="95"/>
        <v>0</v>
      </c>
      <c r="Q163" s="2627">
        <f>SUM(Q160:Q162)</f>
        <v>0</v>
      </c>
      <c r="R163" s="2627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3733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2388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2388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3638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3668" t="s">
        <v>161</v>
      </c>
      <c r="B168" s="3982"/>
      <c r="C168" s="2625">
        <f>SUM(C164:C167)</f>
        <v>0</v>
      </c>
      <c r="D168" s="2626">
        <f>SUM(D164:D167)</f>
        <v>0</v>
      </c>
      <c r="E168" s="2627">
        <f>SUM(E164:E167)</f>
        <v>0</v>
      </c>
      <c r="F168" s="2625">
        <f>SUM(F164:F167)</f>
        <v>0</v>
      </c>
      <c r="G168" s="2627">
        <f t="shared" ref="G168:P168" si="97">SUM(G164:G167)</f>
        <v>0</v>
      </c>
      <c r="H168" s="2625">
        <f t="shared" si="97"/>
        <v>0</v>
      </c>
      <c r="I168" s="2627">
        <f t="shared" si="97"/>
        <v>0</v>
      </c>
      <c r="J168" s="2625">
        <f t="shared" si="97"/>
        <v>0</v>
      </c>
      <c r="K168" s="2627">
        <f t="shared" si="97"/>
        <v>0</v>
      </c>
      <c r="L168" s="2625">
        <f t="shared" si="97"/>
        <v>0</v>
      </c>
      <c r="M168" s="2628">
        <f t="shared" si="97"/>
        <v>0</v>
      </c>
      <c r="N168" s="2629">
        <f t="shared" si="97"/>
        <v>0</v>
      </c>
      <c r="O168" s="2626">
        <f t="shared" si="97"/>
        <v>0</v>
      </c>
      <c r="P168" s="2630">
        <f t="shared" si="97"/>
        <v>0</v>
      </c>
      <c r="Q168" s="2627">
        <f>SUM(Q164:Q167)</f>
        <v>0</v>
      </c>
      <c r="R168" s="2627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3668" t="s">
        <v>167</v>
      </c>
      <c r="B169" s="3668"/>
      <c r="C169" s="1944">
        <f>SUM(C163+C168)</f>
        <v>0</v>
      </c>
      <c r="D169" s="274">
        <f t="shared" ref="D169:P169" si="98">SUM(D163+D168)</f>
        <v>0</v>
      </c>
      <c r="E169" s="2032">
        <f t="shared" si="98"/>
        <v>0</v>
      </c>
      <c r="F169" s="1944">
        <f t="shared" si="98"/>
        <v>0</v>
      </c>
      <c r="G169" s="2032">
        <f t="shared" si="98"/>
        <v>0</v>
      </c>
      <c r="H169" s="1944">
        <f t="shared" si="98"/>
        <v>0</v>
      </c>
      <c r="I169" s="2032">
        <f t="shared" si="98"/>
        <v>0</v>
      </c>
      <c r="J169" s="1944">
        <f t="shared" si="98"/>
        <v>0</v>
      </c>
      <c r="K169" s="2032">
        <f t="shared" si="98"/>
        <v>0</v>
      </c>
      <c r="L169" s="1944">
        <f t="shared" si="98"/>
        <v>0</v>
      </c>
      <c r="M169" s="2102">
        <f t="shared" si="98"/>
        <v>0</v>
      </c>
      <c r="N169" s="277">
        <f t="shared" si="98"/>
        <v>0</v>
      </c>
      <c r="O169" s="274">
        <f t="shared" si="98"/>
        <v>0</v>
      </c>
      <c r="P169" s="2103">
        <f t="shared" si="98"/>
        <v>0</v>
      </c>
      <c r="Q169" s="2032">
        <f>SUM(Q163+Q168)</f>
        <v>0</v>
      </c>
      <c r="R169" s="2032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3749" t="s">
        <v>3</v>
      </c>
      <c r="B171" s="2847"/>
      <c r="C171" s="3980" t="s">
        <v>76</v>
      </c>
      <c r="D171" s="3980"/>
      <c r="E171" s="3973"/>
      <c r="F171" s="3967" t="s">
        <v>49</v>
      </c>
      <c r="G171" s="3973"/>
      <c r="H171" s="3967" t="s">
        <v>50</v>
      </c>
      <c r="I171" s="3973"/>
      <c r="J171" s="3967" t="s">
        <v>126</v>
      </c>
      <c r="K171" s="3973"/>
      <c r="L171" s="3967" t="s">
        <v>127</v>
      </c>
      <c r="M171" s="3973"/>
      <c r="N171" s="3967" t="s">
        <v>128</v>
      </c>
      <c r="O171" s="3981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3641"/>
      <c r="B172" s="3636"/>
      <c r="C172" s="2611" t="s">
        <v>96</v>
      </c>
      <c r="D172" s="2612" t="s">
        <v>65</v>
      </c>
      <c r="E172" s="2565" t="s">
        <v>97</v>
      </c>
      <c r="F172" s="2611" t="s">
        <v>65</v>
      </c>
      <c r="G172" s="2565" t="s">
        <v>97</v>
      </c>
      <c r="H172" s="2611" t="s">
        <v>65</v>
      </c>
      <c r="I172" s="2565" t="s">
        <v>97</v>
      </c>
      <c r="J172" s="2611" t="s">
        <v>65</v>
      </c>
      <c r="K172" s="2565" t="s">
        <v>97</v>
      </c>
      <c r="L172" s="2611" t="s">
        <v>65</v>
      </c>
      <c r="M172" s="2565" t="s">
        <v>97</v>
      </c>
      <c r="N172" s="2611" t="s">
        <v>65</v>
      </c>
      <c r="O172" s="2631" t="s">
        <v>97</v>
      </c>
      <c r="P172" s="3636"/>
      <c r="Q172" s="3636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3733" t="s">
        <v>170</v>
      </c>
      <c r="B173" s="2552" t="s">
        <v>158</v>
      </c>
      <c r="C173" s="2571">
        <f>SUM(D173+E173)</f>
        <v>0</v>
      </c>
      <c r="D173" s="2594">
        <f>SUM(F173+H173+J173+L173+N173)</f>
        <v>0</v>
      </c>
      <c r="E173" s="2632">
        <f>SUM(G173+I173+K173+M173+O173)</f>
        <v>0</v>
      </c>
      <c r="F173" s="2538"/>
      <c r="G173" s="2620"/>
      <c r="H173" s="2538"/>
      <c r="I173" s="2620"/>
      <c r="J173" s="2538"/>
      <c r="K173" s="2620"/>
      <c r="L173" s="2538"/>
      <c r="M173" s="2620"/>
      <c r="N173" s="2538"/>
      <c r="O173" s="2541"/>
      <c r="P173" s="2620"/>
      <c r="Q173" s="2620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2388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2393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3638"/>
      <c r="B176" s="2633" t="s">
        <v>171</v>
      </c>
      <c r="C176" s="1913">
        <f>SUM(C173:C175)</f>
        <v>0</v>
      </c>
      <c r="D176" s="208">
        <f>SUM(D173:D175)</f>
        <v>0</v>
      </c>
      <c r="E176" s="2403">
        <f>SUM(E173:E175)</f>
        <v>0</v>
      </c>
      <c r="F176" s="1913">
        <f>SUM(F173:F175)</f>
        <v>0</v>
      </c>
      <c r="G176" s="2403">
        <f t="shared" ref="G176:O176" si="104">SUM(G173:G175)</f>
        <v>0</v>
      </c>
      <c r="H176" s="1913">
        <f t="shared" si="104"/>
        <v>0</v>
      </c>
      <c r="I176" s="2403">
        <f t="shared" si="104"/>
        <v>0</v>
      </c>
      <c r="J176" s="1913">
        <f t="shared" si="104"/>
        <v>0</v>
      </c>
      <c r="K176" s="2403">
        <f t="shared" si="104"/>
        <v>0</v>
      </c>
      <c r="L176" s="1913">
        <f t="shared" si="104"/>
        <v>0</v>
      </c>
      <c r="M176" s="2403">
        <f t="shared" si="104"/>
        <v>0</v>
      </c>
      <c r="N176" s="1913">
        <f t="shared" si="104"/>
        <v>0</v>
      </c>
      <c r="O176" s="289">
        <f t="shared" si="104"/>
        <v>0</v>
      </c>
      <c r="P176" s="2403">
        <f>SUM(P173:P175)</f>
        <v>0</v>
      </c>
      <c r="Q176" s="2403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2388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2388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3638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3749" t="s">
        <v>177</v>
      </c>
      <c r="B184" s="2847"/>
      <c r="C184" s="3952" t="s">
        <v>76</v>
      </c>
      <c r="D184" s="3952"/>
      <c r="E184" s="3952"/>
      <c r="F184" s="3952" t="s">
        <v>178</v>
      </c>
      <c r="G184" s="3952"/>
      <c r="H184" s="3952" t="s">
        <v>179</v>
      </c>
      <c r="I184" s="3952"/>
      <c r="J184" s="3952" t="s">
        <v>180</v>
      </c>
      <c r="K184" s="3952"/>
      <c r="L184" s="3952" t="s">
        <v>12</v>
      </c>
      <c r="M184" s="3952"/>
      <c r="N184" s="3953" t="s">
        <v>13</v>
      </c>
      <c r="O184" s="3974"/>
      <c r="P184" s="3955" t="s">
        <v>14</v>
      </c>
      <c r="Q184" s="3955"/>
      <c r="R184" s="3955" t="s">
        <v>15</v>
      </c>
      <c r="S184" s="3955"/>
      <c r="T184" s="3955" t="s">
        <v>16</v>
      </c>
      <c r="U184" s="3955"/>
      <c r="V184" s="3955" t="s">
        <v>17</v>
      </c>
      <c r="W184" s="3955"/>
      <c r="X184" s="3955" t="s">
        <v>18</v>
      </c>
      <c r="Y184" s="3955"/>
      <c r="Z184" s="3955" t="s">
        <v>19</v>
      </c>
      <c r="AA184" s="3955"/>
      <c r="AB184" s="3955" t="s">
        <v>48</v>
      </c>
      <c r="AC184" s="3955"/>
      <c r="AD184" s="3955" t="s">
        <v>49</v>
      </c>
      <c r="AE184" s="3955"/>
      <c r="AF184" s="3955" t="s">
        <v>50</v>
      </c>
      <c r="AG184" s="3955"/>
      <c r="AH184" s="3955" t="s">
        <v>126</v>
      </c>
      <c r="AI184" s="3955"/>
      <c r="AJ184" s="3955" t="s">
        <v>127</v>
      </c>
      <c r="AK184" s="3955"/>
      <c r="AL184" s="3955" t="s">
        <v>128</v>
      </c>
      <c r="AM184" s="3967"/>
      <c r="AN184" s="3979" t="s">
        <v>181</v>
      </c>
      <c r="AO184" s="3972" t="s">
        <v>182</v>
      </c>
      <c r="AP184" s="3967" t="s">
        <v>7</v>
      </c>
      <c r="AQ184" s="3973"/>
      <c r="AR184" s="3743" t="s">
        <v>183</v>
      </c>
      <c r="AS184" s="3743" t="s">
        <v>184</v>
      </c>
      <c r="AT184" s="3967" t="s">
        <v>8</v>
      </c>
      <c r="AU184" s="3973"/>
      <c r="AV184" s="3953" t="s">
        <v>185</v>
      </c>
      <c r="AW184" s="3974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3641"/>
      <c r="B185" s="3636"/>
      <c r="C185" s="2634" t="s">
        <v>96</v>
      </c>
      <c r="D185" s="2635" t="s">
        <v>65</v>
      </c>
      <c r="E185" s="2401" t="s">
        <v>97</v>
      </c>
      <c r="F185" s="2634" t="s">
        <v>65</v>
      </c>
      <c r="G185" s="2401" t="s">
        <v>97</v>
      </c>
      <c r="H185" s="2634" t="s">
        <v>65</v>
      </c>
      <c r="I185" s="2401" t="s">
        <v>97</v>
      </c>
      <c r="J185" s="2634" t="s">
        <v>65</v>
      </c>
      <c r="K185" s="2401" t="s">
        <v>97</v>
      </c>
      <c r="L185" s="2634" t="s">
        <v>65</v>
      </c>
      <c r="M185" s="2401" t="s">
        <v>97</v>
      </c>
      <c r="N185" s="2634" t="s">
        <v>65</v>
      </c>
      <c r="O185" s="2401" t="s">
        <v>97</v>
      </c>
      <c r="P185" s="2634" t="s">
        <v>65</v>
      </c>
      <c r="Q185" s="2401" t="s">
        <v>97</v>
      </c>
      <c r="R185" s="2634" t="s">
        <v>65</v>
      </c>
      <c r="S185" s="2401" t="s">
        <v>97</v>
      </c>
      <c r="T185" s="2634" t="s">
        <v>65</v>
      </c>
      <c r="U185" s="2401" t="s">
        <v>97</v>
      </c>
      <c r="V185" s="2634" t="s">
        <v>65</v>
      </c>
      <c r="W185" s="2401" t="s">
        <v>97</v>
      </c>
      <c r="X185" s="2634" t="s">
        <v>65</v>
      </c>
      <c r="Y185" s="2401" t="s">
        <v>97</v>
      </c>
      <c r="Z185" s="2634" t="s">
        <v>65</v>
      </c>
      <c r="AA185" s="2401" t="s">
        <v>97</v>
      </c>
      <c r="AB185" s="2634" t="s">
        <v>65</v>
      </c>
      <c r="AC185" s="2401" t="s">
        <v>97</v>
      </c>
      <c r="AD185" s="2634" t="s">
        <v>65</v>
      </c>
      <c r="AE185" s="2401" t="s">
        <v>97</v>
      </c>
      <c r="AF185" s="2634" t="s">
        <v>65</v>
      </c>
      <c r="AG185" s="2401" t="s">
        <v>97</v>
      </c>
      <c r="AH185" s="2634" t="s">
        <v>65</v>
      </c>
      <c r="AI185" s="2401" t="s">
        <v>97</v>
      </c>
      <c r="AJ185" s="2634" t="s">
        <v>65</v>
      </c>
      <c r="AK185" s="2401" t="s">
        <v>97</v>
      </c>
      <c r="AL185" s="2634" t="s">
        <v>65</v>
      </c>
      <c r="AM185" s="2399" t="s">
        <v>97</v>
      </c>
      <c r="AN185" s="2969"/>
      <c r="AO185" s="2966"/>
      <c r="AP185" s="2634" t="s">
        <v>65</v>
      </c>
      <c r="AQ185" s="2401" t="s">
        <v>97</v>
      </c>
      <c r="AR185" s="3637"/>
      <c r="AS185" s="3637"/>
      <c r="AT185" s="2634" t="s">
        <v>65</v>
      </c>
      <c r="AU185" s="2401" t="s">
        <v>97</v>
      </c>
      <c r="AV185" s="2402" t="s">
        <v>187</v>
      </c>
      <c r="AW185" s="2400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3975" t="s">
        <v>189</v>
      </c>
      <c r="B186" s="3976"/>
      <c r="C186" s="2636">
        <f>SUM(D186+E186)</f>
        <v>21</v>
      </c>
      <c r="D186" s="2637">
        <f>SUM(F186+H186+J186+L186+N186+P186+R186+T186+V186+X186+Z186+AB186+AD186+AF186+AH186+AJ186+AL186)</f>
        <v>6</v>
      </c>
      <c r="E186" s="308">
        <f>SUM(G186+I186+K186+M186+O186+Q186+S186+U186+W186+Y186+AA186+AC186+AE186+AG186+AI186+AK186+AM186)</f>
        <v>15</v>
      </c>
      <c r="F186" s="2638">
        <v>0</v>
      </c>
      <c r="G186" s="75">
        <v>0</v>
      </c>
      <c r="H186" s="2638">
        <v>0</v>
      </c>
      <c r="I186" s="75">
        <v>0</v>
      </c>
      <c r="J186" s="2638">
        <v>1</v>
      </c>
      <c r="K186" s="75">
        <v>1</v>
      </c>
      <c r="L186" s="2638">
        <v>1</v>
      </c>
      <c r="M186" s="75">
        <v>8</v>
      </c>
      <c r="N186" s="2638">
        <v>1</v>
      </c>
      <c r="O186" s="75">
        <v>0</v>
      </c>
      <c r="P186" s="2638">
        <v>0</v>
      </c>
      <c r="Q186" s="75">
        <v>0</v>
      </c>
      <c r="R186" s="2638">
        <v>0</v>
      </c>
      <c r="S186" s="75">
        <v>1</v>
      </c>
      <c r="T186" s="2638">
        <v>0</v>
      </c>
      <c r="U186" s="75">
        <v>1</v>
      </c>
      <c r="V186" s="2638">
        <v>1</v>
      </c>
      <c r="W186" s="75">
        <v>1</v>
      </c>
      <c r="X186" s="2638">
        <v>2</v>
      </c>
      <c r="Y186" s="75">
        <v>1</v>
      </c>
      <c r="Z186" s="2638">
        <v>0</v>
      </c>
      <c r="AA186" s="75">
        <v>1</v>
      </c>
      <c r="AB186" s="2638">
        <v>0</v>
      </c>
      <c r="AC186" s="75">
        <v>0</v>
      </c>
      <c r="AD186" s="1915">
        <v>0</v>
      </c>
      <c r="AE186" s="75">
        <v>0</v>
      </c>
      <c r="AF186" s="1915">
        <v>0</v>
      </c>
      <c r="AG186" s="75">
        <v>0</v>
      </c>
      <c r="AH186" s="1915">
        <v>0</v>
      </c>
      <c r="AI186" s="75">
        <v>0</v>
      </c>
      <c r="AJ186" s="1915">
        <v>0</v>
      </c>
      <c r="AK186" s="75">
        <v>1</v>
      </c>
      <c r="AL186" s="1915">
        <v>0</v>
      </c>
      <c r="AM186" s="292">
        <v>0</v>
      </c>
      <c r="AN186" s="2639">
        <v>0</v>
      </c>
      <c r="AO186" s="309">
        <v>0</v>
      </c>
      <c r="AP186" s="1915">
        <v>0</v>
      </c>
      <c r="AQ186" s="75">
        <v>0</v>
      </c>
      <c r="AR186" s="2545">
        <v>0</v>
      </c>
      <c r="AS186" s="2545">
        <v>4</v>
      </c>
      <c r="AT186" s="2591">
        <v>0</v>
      </c>
      <c r="AU186" s="2640">
        <v>1</v>
      </c>
      <c r="AV186" s="2591">
        <v>0</v>
      </c>
      <c r="AW186" s="2640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3961" t="s">
        <v>190</v>
      </c>
      <c r="B187" s="3977"/>
      <c r="C187" s="2641"/>
      <c r="D187" s="2642"/>
      <c r="E187" s="2642"/>
      <c r="F187" s="2642"/>
      <c r="G187" s="2642"/>
      <c r="H187" s="2642"/>
      <c r="I187" s="2642"/>
      <c r="J187" s="2642"/>
      <c r="K187" s="2642"/>
      <c r="L187" s="2642"/>
      <c r="M187" s="2642"/>
      <c r="N187" s="2642"/>
      <c r="O187" s="2642"/>
      <c r="P187" s="2642"/>
      <c r="Q187" s="2642"/>
      <c r="R187" s="2642"/>
      <c r="S187" s="2642"/>
      <c r="T187" s="2642"/>
      <c r="U187" s="2642"/>
      <c r="V187" s="2642"/>
      <c r="W187" s="2642"/>
      <c r="X187" s="2642"/>
      <c r="Y187" s="2642"/>
      <c r="Z187" s="2642"/>
      <c r="AA187" s="2642"/>
      <c r="AB187" s="2642"/>
      <c r="AC187" s="2642"/>
      <c r="AD187" s="2642"/>
      <c r="AE187" s="2642"/>
      <c r="AF187" s="2642"/>
      <c r="AG187" s="2642"/>
      <c r="AH187" s="2642"/>
      <c r="AI187" s="2642"/>
      <c r="AJ187" s="2642"/>
      <c r="AK187" s="2642"/>
      <c r="AL187" s="2642"/>
      <c r="AM187" s="2642"/>
      <c r="AN187" s="2642"/>
      <c r="AO187" s="2642"/>
      <c r="AP187" s="2642"/>
      <c r="AQ187" s="2642"/>
      <c r="AR187" s="2642"/>
      <c r="AS187" s="2642"/>
      <c r="AT187" s="2642"/>
      <c r="AU187" s="2642"/>
      <c r="AV187" s="2642"/>
      <c r="AW187" s="2643"/>
    </row>
    <row r="188" spans="1:89" x14ac:dyDescent="0.25">
      <c r="A188" s="3733" t="s">
        <v>191</v>
      </c>
      <c r="B188" s="2644" t="s">
        <v>192</v>
      </c>
      <c r="C188" s="2645">
        <f>SUM(D188+E188)</f>
        <v>0</v>
      </c>
      <c r="D188" s="2646">
        <f t="shared" ref="D188:E196" si="106">SUM(F188+H188+J188+L188+N188+P188+R188+T188+V188+X188+Z188+AB188+AD188+AF188+AH188+AJ188+AL188)</f>
        <v>0</v>
      </c>
      <c r="E188" s="2644">
        <f t="shared" si="106"/>
        <v>0</v>
      </c>
      <c r="F188" s="2538"/>
      <c r="G188" s="2620"/>
      <c r="H188" s="2538"/>
      <c r="I188" s="2620"/>
      <c r="J188" s="2538"/>
      <c r="K188" s="2620"/>
      <c r="L188" s="2538"/>
      <c r="M188" s="2620"/>
      <c r="N188" s="2538"/>
      <c r="O188" s="2620"/>
      <c r="P188" s="2538"/>
      <c r="Q188" s="2620"/>
      <c r="R188" s="2538"/>
      <c r="S188" s="2620"/>
      <c r="T188" s="2538"/>
      <c r="U188" s="2620"/>
      <c r="V188" s="2538"/>
      <c r="W188" s="2620"/>
      <c r="X188" s="2538"/>
      <c r="Y188" s="2620"/>
      <c r="Z188" s="2538"/>
      <c r="AA188" s="2620"/>
      <c r="AB188" s="2538"/>
      <c r="AC188" s="2620"/>
      <c r="AD188" s="2538"/>
      <c r="AE188" s="2620"/>
      <c r="AF188" s="2538"/>
      <c r="AG188" s="2620"/>
      <c r="AH188" s="2538"/>
      <c r="AI188" s="2620"/>
      <c r="AJ188" s="2538"/>
      <c r="AK188" s="2620"/>
      <c r="AL188" s="2538"/>
      <c r="AM188" s="2621"/>
      <c r="AN188" s="2592"/>
      <c r="AO188" s="2576"/>
      <c r="AP188" s="2538"/>
      <c r="AQ188" s="2620"/>
      <c r="AR188" s="2620"/>
      <c r="AS188" s="2620"/>
      <c r="AT188" s="2621"/>
      <c r="AU188" s="2542"/>
      <c r="AV188" s="2621"/>
      <c r="AW188" s="2542"/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3638"/>
      <c r="B189" s="2391" t="s">
        <v>193</v>
      </c>
      <c r="C189" s="1963">
        <f>SUM(D189+E189)</f>
        <v>0</v>
      </c>
      <c r="D189" s="320">
        <f t="shared" si="106"/>
        <v>0</v>
      </c>
      <c r="E189" s="2008">
        <f t="shared" si="106"/>
        <v>0</v>
      </c>
      <c r="F189" s="1915"/>
      <c r="G189" s="2015"/>
      <c r="H189" s="1915"/>
      <c r="I189" s="2015"/>
      <c r="J189" s="1915"/>
      <c r="K189" s="2015"/>
      <c r="L189" s="1915"/>
      <c r="M189" s="2015"/>
      <c r="N189" s="1915"/>
      <c r="O189" s="2015"/>
      <c r="P189" s="1915"/>
      <c r="Q189" s="2015"/>
      <c r="R189" s="1915"/>
      <c r="S189" s="2015"/>
      <c r="T189" s="1915"/>
      <c r="U189" s="2015"/>
      <c r="V189" s="1915"/>
      <c r="W189" s="2015"/>
      <c r="X189" s="1915"/>
      <c r="Y189" s="2015"/>
      <c r="Z189" s="1915"/>
      <c r="AA189" s="2015"/>
      <c r="AB189" s="1915"/>
      <c r="AC189" s="2015"/>
      <c r="AD189" s="1915"/>
      <c r="AE189" s="2015"/>
      <c r="AF189" s="1915"/>
      <c r="AG189" s="2015"/>
      <c r="AH189" s="1915"/>
      <c r="AI189" s="2015"/>
      <c r="AJ189" s="1915"/>
      <c r="AK189" s="2015"/>
      <c r="AL189" s="1915"/>
      <c r="AM189" s="1793"/>
      <c r="AN189" s="212"/>
      <c r="AO189" s="1916"/>
      <c r="AP189" s="1915"/>
      <c r="AQ189" s="2015"/>
      <c r="AR189" s="2015"/>
      <c r="AS189" s="2015"/>
      <c r="AT189" s="1793"/>
      <c r="AU189" s="323"/>
      <c r="AV189" s="1793"/>
      <c r="AW189" s="323"/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3963" t="s">
        <v>194</v>
      </c>
      <c r="B190" s="3978"/>
      <c r="C190" s="2636">
        <f t="shared" ref="C190:C230" si="126">SUM(D190+E190)</f>
        <v>1</v>
      </c>
      <c r="D190" s="2637">
        <f t="shared" si="106"/>
        <v>0</v>
      </c>
      <c r="E190" s="2647">
        <f t="shared" si="106"/>
        <v>1</v>
      </c>
      <c r="F190" s="2638"/>
      <c r="G190" s="2545"/>
      <c r="H190" s="2638">
        <v>0</v>
      </c>
      <c r="I190" s="2545">
        <v>0</v>
      </c>
      <c r="J190" s="2638">
        <v>0</v>
      </c>
      <c r="K190" s="2545">
        <v>0</v>
      </c>
      <c r="L190" s="2638">
        <v>0</v>
      </c>
      <c r="M190" s="2545">
        <v>1</v>
      </c>
      <c r="N190" s="2638">
        <v>0</v>
      </c>
      <c r="O190" s="2545">
        <v>0</v>
      </c>
      <c r="P190" s="2638">
        <v>0</v>
      </c>
      <c r="Q190" s="2545">
        <v>0</v>
      </c>
      <c r="R190" s="2638">
        <v>0</v>
      </c>
      <c r="S190" s="2545">
        <v>0</v>
      </c>
      <c r="T190" s="2638">
        <v>0</v>
      </c>
      <c r="U190" s="2545">
        <v>0</v>
      </c>
      <c r="V190" s="2638">
        <v>0</v>
      </c>
      <c r="W190" s="2545">
        <v>0</v>
      </c>
      <c r="X190" s="2638">
        <v>0</v>
      </c>
      <c r="Y190" s="2545">
        <v>0</v>
      </c>
      <c r="Z190" s="2638">
        <v>0</v>
      </c>
      <c r="AA190" s="2545">
        <v>0</v>
      </c>
      <c r="AB190" s="2638">
        <v>0</v>
      </c>
      <c r="AC190" s="2545">
        <v>0</v>
      </c>
      <c r="AD190" s="2638">
        <v>0</v>
      </c>
      <c r="AE190" s="2545">
        <v>0</v>
      </c>
      <c r="AF190" s="2638">
        <v>0</v>
      </c>
      <c r="AG190" s="2545">
        <v>0</v>
      </c>
      <c r="AH190" s="2638">
        <v>0</v>
      </c>
      <c r="AI190" s="2545">
        <v>0</v>
      </c>
      <c r="AJ190" s="2638">
        <v>0</v>
      </c>
      <c r="AK190" s="2545">
        <v>0</v>
      </c>
      <c r="AL190" s="2638">
        <v>0</v>
      </c>
      <c r="AM190" s="2591">
        <v>0</v>
      </c>
      <c r="AN190" s="2639">
        <v>0</v>
      </c>
      <c r="AO190" s="2648">
        <v>0</v>
      </c>
      <c r="AP190" s="2638">
        <v>0</v>
      </c>
      <c r="AQ190" s="2545">
        <v>0</v>
      </c>
      <c r="AR190" s="2545">
        <v>0</v>
      </c>
      <c r="AS190" s="2545">
        <v>1</v>
      </c>
      <c r="AT190" s="2591">
        <v>0</v>
      </c>
      <c r="AU190" s="2640">
        <v>0</v>
      </c>
      <c r="AV190" s="2591">
        <v>0</v>
      </c>
      <c r="AW190" s="2640">
        <v>0</v>
      </c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3733" t="s">
        <v>195</v>
      </c>
      <c r="B191" s="2644" t="s">
        <v>196</v>
      </c>
      <c r="C191" s="2645">
        <f t="shared" si="126"/>
        <v>2</v>
      </c>
      <c r="D191" s="2646">
        <f>SUM(H191+J191+L191+N191+P191+R191+T191+V191+X191+Z191+AB191+AD191+AF191+AH191+AJ191+AL191)</f>
        <v>0</v>
      </c>
      <c r="E191" s="2644">
        <f>SUM(I191+K191+M191+O191+Q191+S191+U191+W191+Y191+AA191+AC191+AE191+AG191+AI191+AK191+AM191)</f>
        <v>2</v>
      </c>
      <c r="F191" s="2649"/>
      <c r="G191" s="2650"/>
      <c r="H191" s="2538">
        <v>0</v>
      </c>
      <c r="I191" s="2620">
        <v>0</v>
      </c>
      <c r="J191" s="2538">
        <v>0</v>
      </c>
      <c r="K191" s="2620">
        <v>0</v>
      </c>
      <c r="L191" s="2538">
        <v>0</v>
      </c>
      <c r="M191" s="2620">
        <v>2</v>
      </c>
      <c r="N191" s="2538">
        <v>0</v>
      </c>
      <c r="O191" s="2620">
        <v>0</v>
      </c>
      <c r="P191" s="2538">
        <v>0</v>
      </c>
      <c r="Q191" s="2620">
        <v>0</v>
      </c>
      <c r="R191" s="2538">
        <v>0</v>
      </c>
      <c r="S191" s="2620">
        <v>0</v>
      </c>
      <c r="T191" s="2538">
        <v>0</v>
      </c>
      <c r="U191" s="2620">
        <v>0</v>
      </c>
      <c r="V191" s="2538">
        <v>0</v>
      </c>
      <c r="W191" s="2620">
        <v>0</v>
      </c>
      <c r="X191" s="2538">
        <v>0</v>
      </c>
      <c r="Y191" s="2620">
        <v>0</v>
      </c>
      <c r="Z191" s="2538">
        <v>0</v>
      </c>
      <c r="AA191" s="2620">
        <v>0</v>
      </c>
      <c r="AB191" s="2538">
        <v>0</v>
      </c>
      <c r="AC191" s="2620">
        <v>0</v>
      </c>
      <c r="AD191" s="2538">
        <v>0</v>
      </c>
      <c r="AE191" s="2620">
        <v>0</v>
      </c>
      <c r="AF191" s="2538">
        <v>0</v>
      </c>
      <c r="AG191" s="2620">
        <v>0</v>
      </c>
      <c r="AH191" s="2538">
        <v>0</v>
      </c>
      <c r="AI191" s="2620">
        <v>0</v>
      </c>
      <c r="AJ191" s="2538">
        <v>0</v>
      </c>
      <c r="AK191" s="2620">
        <v>0</v>
      </c>
      <c r="AL191" s="2538">
        <v>0</v>
      </c>
      <c r="AM191" s="2621">
        <v>0</v>
      </c>
      <c r="AN191" s="2592">
        <v>0</v>
      </c>
      <c r="AO191" s="2576">
        <v>0</v>
      </c>
      <c r="AP191" s="2538">
        <v>0</v>
      </c>
      <c r="AQ191" s="2620">
        <v>0</v>
      </c>
      <c r="AR191" s="2620">
        <v>0</v>
      </c>
      <c r="AS191" s="2620">
        <v>1</v>
      </c>
      <c r="AT191" s="2621">
        <v>0</v>
      </c>
      <c r="AU191" s="2542">
        <v>0</v>
      </c>
      <c r="AV191" s="2621">
        <v>0</v>
      </c>
      <c r="AW191" s="2542">
        <v>0</v>
      </c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3638"/>
      <c r="B192" s="2391" t="s">
        <v>197</v>
      </c>
      <c r="C192" s="325">
        <f t="shared" si="126"/>
        <v>2</v>
      </c>
      <c r="D192" s="326">
        <f>SUM(H192+J192+L192+N192+P192+R192+T192+V192+X192+Z192+AB192+AD192+AF192+AH192+AJ192+AL192)</f>
        <v>0</v>
      </c>
      <c r="E192" s="308">
        <f>SUM(I192+K192+M192+O192+Q192+S192+U192+W192+Y192+AA192+AC192+AE192+AG192+AI192+AK192+AM192)</f>
        <v>2</v>
      </c>
      <c r="F192" s="327"/>
      <c r="G192" s="328"/>
      <c r="H192" s="329">
        <v>0</v>
      </c>
      <c r="I192" s="75">
        <v>0</v>
      </c>
      <c r="J192" s="329">
        <v>0</v>
      </c>
      <c r="K192" s="75">
        <v>0</v>
      </c>
      <c r="L192" s="1915">
        <v>0</v>
      </c>
      <c r="M192" s="2015">
        <v>2</v>
      </c>
      <c r="N192" s="329">
        <v>0</v>
      </c>
      <c r="O192" s="75">
        <v>0</v>
      </c>
      <c r="P192" s="329">
        <v>0</v>
      </c>
      <c r="Q192" s="75">
        <v>0</v>
      </c>
      <c r="R192" s="329">
        <v>0</v>
      </c>
      <c r="S192" s="75">
        <v>0</v>
      </c>
      <c r="T192" s="329">
        <v>0</v>
      </c>
      <c r="U192" s="75">
        <v>0</v>
      </c>
      <c r="V192" s="329">
        <v>0</v>
      </c>
      <c r="W192" s="75">
        <v>0</v>
      </c>
      <c r="X192" s="329">
        <v>0</v>
      </c>
      <c r="Y192" s="75">
        <v>0</v>
      </c>
      <c r="Z192" s="329">
        <v>0</v>
      </c>
      <c r="AA192" s="75">
        <v>0</v>
      </c>
      <c r="AB192" s="329">
        <v>0</v>
      </c>
      <c r="AC192" s="75">
        <v>0</v>
      </c>
      <c r="AD192" s="329">
        <v>0</v>
      </c>
      <c r="AE192" s="75">
        <v>0</v>
      </c>
      <c r="AF192" s="329">
        <v>0</v>
      </c>
      <c r="AG192" s="75">
        <v>0</v>
      </c>
      <c r="AH192" s="329">
        <v>0</v>
      </c>
      <c r="AI192" s="75">
        <v>0</v>
      </c>
      <c r="AJ192" s="329">
        <v>0</v>
      </c>
      <c r="AK192" s="75">
        <v>0</v>
      </c>
      <c r="AL192" s="329">
        <v>0</v>
      </c>
      <c r="AM192" s="292">
        <v>0</v>
      </c>
      <c r="AN192" s="212">
        <v>0</v>
      </c>
      <c r="AO192" s="1916">
        <v>0</v>
      </c>
      <c r="AP192" s="1915">
        <v>0</v>
      </c>
      <c r="AQ192" s="2015">
        <v>0</v>
      </c>
      <c r="AR192" s="2015">
        <v>0</v>
      </c>
      <c r="AS192" s="2015">
        <v>0</v>
      </c>
      <c r="AT192" s="1793">
        <v>0</v>
      </c>
      <c r="AU192" s="323">
        <v>0</v>
      </c>
      <c r="AV192" s="1793">
        <v>0</v>
      </c>
      <c r="AW192" s="323"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2651" t="s">
        <v>198</v>
      </c>
      <c r="B193" s="2652"/>
      <c r="C193" s="2653">
        <f t="shared" si="126"/>
        <v>21</v>
      </c>
      <c r="D193" s="2654">
        <f t="shared" si="106"/>
        <v>6</v>
      </c>
      <c r="E193" s="2551">
        <f t="shared" si="106"/>
        <v>15</v>
      </c>
      <c r="F193" s="2638">
        <v>0</v>
      </c>
      <c r="G193" s="2545">
        <v>0</v>
      </c>
      <c r="H193" s="2638">
        <v>0</v>
      </c>
      <c r="I193" s="2545">
        <v>0</v>
      </c>
      <c r="J193" s="2638">
        <v>1</v>
      </c>
      <c r="K193" s="2545">
        <v>1</v>
      </c>
      <c r="L193" s="2638">
        <v>1</v>
      </c>
      <c r="M193" s="2545">
        <v>8</v>
      </c>
      <c r="N193" s="2638">
        <v>1</v>
      </c>
      <c r="O193" s="2545">
        <v>0</v>
      </c>
      <c r="P193" s="2638">
        <v>0</v>
      </c>
      <c r="Q193" s="2545">
        <v>0</v>
      </c>
      <c r="R193" s="2638">
        <v>0</v>
      </c>
      <c r="S193" s="2545">
        <v>1</v>
      </c>
      <c r="T193" s="2638">
        <v>0</v>
      </c>
      <c r="U193" s="2545">
        <v>1</v>
      </c>
      <c r="V193" s="2638">
        <v>1</v>
      </c>
      <c r="W193" s="2545">
        <v>1</v>
      </c>
      <c r="X193" s="2638">
        <v>2</v>
      </c>
      <c r="Y193" s="2545">
        <v>1</v>
      </c>
      <c r="Z193" s="2638">
        <v>0</v>
      </c>
      <c r="AA193" s="2545">
        <v>1</v>
      </c>
      <c r="AB193" s="2638">
        <v>0</v>
      </c>
      <c r="AC193" s="2545">
        <v>0</v>
      </c>
      <c r="AD193" s="2638">
        <v>0</v>
      </c>
      <c r="AE193" s="2545">
        <v>0</v>
      </c>
      <c r="AF193" s="2638">
        <v>0</v>
      </c>
      <c r="AG193" s="2545">
        <v>0</v>
      </c>
      <c r="AH193" s="2638">
        <v>0</v>
      </c>
      <c r="AI193" s="2545">
        <v>0</v>
      </c>
      <c r="AJ193" s="2638">
        <v>0</v>
      </c>
      <c r="AK193" s="2545">
        <v>1</v>
      </c>
      <c r="AL193" s="2638">
        <v>0</v>
      </c>
      <c r="AM193" s="2591">
        <v>0</v>
      </c>
      <c r="AN193" s="2639">
        <v>0</v>
      </c>
      <c r="AO193" s="2648">
        <v>0</v>
      </c>
      <c r="AP193" s="1915">
        <v>0</v>
      </c>
      <c r="AQ193" s="2545">
        <v>0</v>
      </c>
      <c r="AR193" s="2545">
        <v>0</v>
      </c>
      <c r="AS193" s="2545">
        <v>4</v>
      </c>
      <c r="AT193" s="2591">
        <v>0</v>
      </c>
      <c r="AU193" s="2640">
        <v>1</v>
      </c>
      <c r="AV193" s="2591">
        <v>0</v>
      </c>
      <c r="AW193" s="2640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3733" t="s">
        <v>199</v>
      </c>
      <c r="B194" s="2396" t="s">
        <v>200</v>
      </c>
      <c r="C194" s="335">
        <f t="shared" si="126"/>
        <v>0</v>
      </c>
      <c r="D194" s="336">
        <f t="shared" si="106"/>
        <v>0</v>
      </c>
      <c r="E194" s="2396">
        <f t="shared" si="106"/>
        <v>0</v>
      </c>
      <c r="F194" s="32"/>
      <c r="G194" s="35"/>
      <c r="H194" s="32"/>
      <c r="I194" s="35"/>
      <c r="J194" s="32"/>
      <c r="K194" s="35"/>
      <c r="L194" s="32"/>
      <c r="M194" s="35"/>
      <c r="N194" s="32"/>
      <c r="O194" s="35"/>
      <c r="P194" s="32"/>
      <c r="Q194" s="35"/>
      <c r="R194" s="32"/>
      <c r="S194" s="35"/>
      <c r="T194" s="32"/>
      <c r="U194" s="35"/>
      <c r="V194" s="32"/>
      <c r="W194" s="35"/>
      <c r="X194" s="32"/>
      <c r="Y194" s="35"/>
      <c r="Z194" s="32"/>
      <c r="AA194" s="35"/>
      <c r="AB194" s="32"/>
      <c r="AC194" s="35"/>
      <c r="AD194" s="32"/>
      <c r="AE194" s="35"/>
      <c r="AF194" s="32"/>
      <c r="AG194" s="35"/>
      <c r="AH194" s="32"/>
      <c r="AI194" s="35"/>
      <c r="AJ194" s="32"/>
      <c r="AK194" s="35"/>
      <c r="AL194" s="32"/>
      <c r="AM194" s="271"/>
      <c r="AN194" s="227"/>
      <c r="AO194" s="337"/>
      <c r="AP194" s="32"/>
      <c r="AQ194" s="75"/>
      <c r="AR194" s="75"/>
      <c r="AS194" s="75"/>
      <c r="AT194" s="292"/>
      <c r="AU194" s="338"/>
      <c r="AV194" s="292"/>
      <c r="AW194" s="338"/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2860"/>
      <c r="B195" s="2390" t="s">
        <v>201</v>
      </c>
      <c r="C195" s="340">
        <f t="shared" si="126"/>
        <v>0</v>
      </c>
      <c r="D195" s="341">
        <f t="shared" si="106"/>
        <v>0</v>
      </c>
      <c r="E195" s="2390">
        <f t="shared" si="106"/>
        <v>0</v>
      </c>
      <c r="F195" s="16"/>
      <c r="G195" s="37"/>
      <c r="H195" s="16"/>
      <c r="I195" s="37"/>
      <c r="J195" s="16"/>
      <c r="K195" s="37"/>
      <c r="L195" s="16"/>
      <c r="M195" s="37"/>
      <c r="N195" s="16"/>
      <c r="O195" s="37"/>
      <c r="P195" s="16"/>
      <c r="Q195" s="37"/>
      <c r="R195" s="16"/>
      <c r="S195" s="37"/>
      <c r="T195" s="16"/>
      <c r="U195" s="37"/>
      <c r="V195" s="16"/>
      <c r="W195" s="37"/>
      <c r="X195" s="16"/>
      <c r="Y195" s="37"/>
      <c r="Z195" s="16"/>
      <c r="AA195" s="37"/>
      <c r="AB195" s="16"/>
      <c r="AC195" s="37"/>
      <c r="AD195" s="16"/>
      <c r="AE195" s="37"/>
      <c r="AF195" s="16"/>
      <c r="AG195" s="37"/>
      <c r="AH195" s="16"/>
      <c r="AI195" s="37"/>
      <c r="AJ195" s="16"/>
      <c r="AK195" s="37"/>
      <c r="AL195" s="16"/>
      <c r="AM195" s="134"/>
      <c r="AN195" s="195"/>
      <c r="AO195" s="137"/>
      <c r="AP195" s="16"/>
      <c r="AQ195" s="41"/>
      <c r="AR195" s="41"/>
      <c r="AS195" s="41"/>
      <c r="AT195" s="180"/>
      <c r="AU195" s="342"/>
      <c r="AV195" s="180"/>
      <c r="AW195" s="342"/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2860"/>
      <c r="B196" s="2390" t="s">
        <v>202</v>
      </c>
      <c r="C196" s="340">
        <f t="shared" si="126"/>
        <v>2</v>
      </c>
      <c r="D196" s="343">
        <f t="shared" si="106"/>
        <v>0</v>
      </c>
      <c r="E196" s="2390">
        <f t="shared" si="106"/>
        <v>2</v>
      </c>
      <c r="F196" s="38">
        <v>0</v>
      </c>
      <c r="G196" s="41">
        <v>0</v>
      </c>
      <c r="H196" s="38">
        <v>0</v>
      </c>
      <c r="I196" s="41">
        <v>0</v>
      </c>
      <c r="J196" s="38">
        <v>0</v>
      </c>
      <c r="K196" s="41">
        <v>0</v>
      </c>
      <c r="L196" s="38">
        <v>0</v>
      </c>
      <c r="M196" s="41">
        <v>1</v>
      </c>
      <c r="N196" s="38">
        <v>0</v>
      </c>
      <c r="O196" s="41">
        <v>0</v>
      </c>
      <c r="P196" s="38">
        <v>0</v>
      </c>
      <c r="Q196" s="41">
        <v>0</v>
      </c>
      <c r="R196" s="38">
        <v>0</v>
      </c>
      <c r="S196" s="41">
        <v>0</v>
      </c>
      <c r="T196" s="38">
        <v>0</v>
      </c>
      <c r="U196" s="41">
        <v>0</v>
      </c>
      <c r="V196" s="38">
        <v>0</v>
      </c>
      <c r="W196" s="41">
        <v>0</v>
      </c>
      <c r="X196" s="38">
        <v>0</v>
      </c>
      <c r="Y196" s="41">
        <v>1</v>
      </c>
      <c r="Z196" s="38">
        <v>0</v>
      </c>
      <c r="AA196" s="41">
        <v>0</v>
      </c>
      <c r="AB196" s="38">
        <v>0</v>
      </c>
      <c r="AC196" s="41">
        <v>0</v>
      </c>
      <c r="AD196" s="38">
        <v>0</v>
      </c>
      <c r="AE196" s="41">
        <v>0</v>
      </c>
      <c r="AF196" s="38">
        <v>0</v>
      </c>
      <c r="AG196" s="41">
        <v>0</v>
      </c>
      <c r="AH196" s="38">
        <v>0</v>
      </c>
      <c r="AI196" s="41">
        <v>0</v>
      </c>
      <c r="AJ196" s="38">
        <v>0</v>
      </c>
      <c r="AK196" s="41">
        <v>0</v>
      </c>
      <c r="AL196" s="38">
        <v>0</v>
      </c>
      <c r="AM196" s="180">
        <v>0</v>
      </c>
      <c r="AN196" s="198">
        <v>0</v>
      </c>
      <c r="AO196" s="181">
        <v>0</v>
      </c>
      <c r="AP196" s="38">
        <v>0</v>
      </c>
      <c r="AQ196" s="41">
        <v>0</v>
      </c>
      <c r="AR196" s="41">
        <v>0</v>
      </c>
      <c r="AS196" s="41">
        <v>0</v>
      </c>
      <c r="AT196" s="180">
        <v>0</v>
      </c>
      <c r="AU196" s="342">
        <v>1</v>
      </c>
      <c r="AV196" s="180">
        <v>0</v>
      </c>
      <c r="AW196" s="342">
        <v>0</v>
      </c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2860"/>
      <c r="B197" s="344" t="s">
        <v>203</v>
      </c>
      <c r="C197" s="340">
        <f t="shared" si="126"/>
        <v>0</v>
      </c>
      <c r="D197" s="345"/>
      <c r="E197" s="2390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2860"/>
      <c r="B198" s="2390" t="s">
        <v>204</v>
      </c>
      <c r="C198" s="340">
        <f t="shared" si="126"/>
        <v>3</v>
      </c>
      <c r="D198" s="336">
        <f t="shared" ref="D198:E206" si="127">SUM(F198+H198+J198+L198+N198+P198+R198+T198+V198+X198+Z198+AB198+AD198+AF198+AH198+AJ198+AL198)</f>
        <v>0</v>
      </c>
      <c r="E198" s="2390">
        <f t="shared" si="127"/>
        <v>3</v>
      </c>
      <c r="F198" s="32">
        <v>0</v>
      </c>
      <c r="G198" s="35">
        <v>0</v>
      </c>
      <c r="H198" s="32">
        <v>0</v>
      </c>
      <c r="I198" s="35">
        <v>0</v>
      </c>
      <c r="J198" s="32">
        <v>0</v>
      </c>
      <c r="K198" s="35">
        <v>0</v>
      </c>
      <c r="L198" s="32">
        <v>0</v>
      </c>
      <c r="M198" s="35">
        <v>1</v>
      </c>
      <c r="N198" s="32">
        <v>0</v>
      </c>
      <c r="O198" s="35">
        <v>0</v>
      </c>
      <c r="P198" s="32">
        <v>0</v>
      </c>
      <c r="Q198" s="35">
        <v>0</v>
      </c>
      <c r="R198" s="32">
        <v>0</v>
      </c>
      <c r="S198" s="35">
        <v>1</v>
      </c>
      <c r="T198" s="32">
        <v>0</v>
      </c>
      <c r="U198" s="35">
        <v>0</v>
      </c>
      <c r="V198" s="32">
        <v>0</v>
      </c>
      <c r="W198" s="35">
        <v>0</v>
      </c>
      <c r="X198" s="32">
        <v>0</v>
      </c>
      <c r="Y198" s="35">
        <v>0</v>
      </c>
      <c r="Z198" s="32">
        <v>0</v>
      </c>
      <c r="AA198" s="35">
        <v>1</v>
      </c>
      <c r="AB198" s="32">
        <v>0</v>
      </c>
      <c r="AC198" s="35">
        <v>0</v>
      </c>
      <c r="AD198" s="32">
        <v>0</v>
      </c>
      <c r="AE198" s="35">
        <v>0</v>
      </c>
      <c r="AF198" s="32">
        <v>0</v>
      </c>
      <c r="AG198" s="35">
        <v>0</v>
      </c>
      <c r="AH198" s="32">
        <v>0</v>
      </c>
      <c r="AI198" s="35">
        <v>0</v>
      </c>
      <c r="AJ198" s="32">
        <v>0</v>
      </c>
      <c r="AK198" s="35">
        <v>0</v>
      </c>
      <c r="AL198" s="32">
        <v>0</v>
      </c>
      <c r="AM198" s="271">
        <v>0</v>
      </c>
      <c r="AN198" s="227">
        <v>0</v>
      </c>
      <c r="AO198" s="337">
        <v>0</v>
      </c>
      <c r="AP198" s="32">
        <v>0</v>
      </c>
      <c r="AQ198" s="35">
        <v>0</v>
      </c>
      <c r="AR198" s="35">
        <v>0</v>
      </c>
      <c r="AS198" s="35">
        <v>0</v>
      </c>
      <c r="AT198" s="271">
        <v>0</v>
      </c>
      <c r="AU198" s="291">
        <v>0</v>
      </c>
      <c r="AV198" s="271">
        <v>0</v>
      </c>
      <c r="AW198" s="291">
        <v>0</v>
      </c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2860"/>
      <c r="B199" s="347" t="s">
        <v>205</v>
      </c>
      <c r="C199" s="340">
        <f t="shared" si="126"/>
        <v>2</v>
      </c>
      <c r="D199" s="341">
        <f t="shared" si="127"/>
        <v>1</v>
      </c>
      <c r="E199" s="2390">
        <f t="shared" si="127"/>
        <v>1</v>
      </c>
      <c r="F199" s="16">
        <v>0</v>
      </c>
      <c r="G199" s="37">
        <v>0</v>
      </c>
      <c r="H199" s="16">
        <v>0</v>
      </c>
      <c r="I199" s="37">
        <v>0</v>
      </c>
      <c r="J199" s="16">
        <v>0</v>
      </c>
      <c r="K199" s="37">
        <v>0</v>
      </c>
      <c r="L199" s="16">
        <v>0</v>
      </c>
      <c r="M199" s="37">
        <v>0</v>
      </c>
      <c r="N199" s="16">
        <v>0</v>
      </c>
      <c r="O199" s="37">
        <v>0</v>
      </c>
      <c r="P199" s="16">
        <v>0</v>
      </c>
      <c r="Q199" s="37">
        <v>0</v>
      </c>
      <c r="R199" s="16">
        <v>0</v>
      </c>
      <c r="S199" s="37">
        <v>0</v>
      </c>
      <c r="T199" s="16">
        <v>0</v>
      </c>
      <c r="U199" s="37">
        <v>0</v>
      </c>
      <c r="V199" s="16">
        <v>1</v>
      </c>
      <c r="W199" s="37">
        <v>0</v>
      </c>
      <c r="X199" s="16">
        <v>0</v>
      </c>
      <c r="Y199" s="37">
        <v>0</v>
      </c>
      <c r="Z199" s="16">
        <v>0</v>
      </c>
      <c r="AA199" s="37">
        <v>0</v>
      </c>
      <c r="AB199" s="16">
        <v>0</v>
      </c>
      <c r="AC199" s="37">
        <v>0</v>
      </c>
      <c r="AD199" s="16">
        <v>0</v>
      </c>
      <c r="AE199" s="37">
        <v>0</v>
      </c>
      <c r="AF199" s="16">
        <v>0</v>
      </c>
      <c r="AG199" s="37">
        <v>0</v>
      </c>
      <c r="AH199" s="16">
        <v>0</v>
      </c>
      <c r="AI199" s="37">
        <v>0</v>
      </c>
      <c r="AJ199" s="16">
        <v>0</v>
      </c>
      <c r="AK199" s="37">
        <v>1</v>
      </c>
      <c r="AL199" s="16">
        <v>0</v>
      </c>
      <c r="AM199" s="134">
        <v>0</v>
      </c>
      <c r="AN199" s="195">
        <v>0</v>
      </c>
      <c r="AO199" s="137">
        <v>0</v>
      </c>
      <c r="AP199" s="16">
        <v>0</v>
      </c>
      <c r="AQ199" s="75">
        <v>0</v>
      </c>
      <c r="AR199" s="75">
        <v>0</v>
      </c>
      <c r="AS199" s="75">
        <v>0</v>
      </c>
      <c r="AT199" s="292">
        <v>0</v>
      </c>
      <c r="AU199" s="338">
        <v>0</v>
      </c>
      <c r="AV199" s="292">
        <v>0</v>
      </c>
      <c r="AW199" s="338">
        <v>0</v>
      </c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2860"/>
      <c r="B200" s="348" t="s">
        <v>206</v>
      </c>
      <c r="C200" s="340">
        <f t="shared" si="126"/>
        <v>1</v>
      </c>
      <c r="D200" s="341">
        <f t="shared" si="127"/>
        <v>0</v>
      </c>
      <c r="E200" s="2390">
        <f t="shared" si="127"/>
        <v>1</v>
      </c>
      <c r="F200" s="16">
        <v>0</v>
      </c>
      <c r="G200" s="37">
        <v>0</v>
      </c>
      <c r="H200" s="16">
        <v>0</v>
      </c>
      <c r="I200" s="37">
        <v>0</v>
      </c>
      <c r="J200" s="16">
        <v>0</v>
      </c>
      <c r="K200" s="37">
        <v>0</v>
      </c>
      <c r="L200" s="16">
        <v>0</v>
      </c>
      <c r="M200" s="37">
        <v>1</v>
      </c>
      <c r="N200" s="16">
        <v>0</v>
      </c>
      <c r="O200" s="37">
        <v>0</v>
      </c>
      <c r="P200" s="16">
        <v>0</v>
      </c>
      <c r="Q200" s="37">
        <v>0</v>
      </c>
      <c r="R200" s="16">
        <v>0</v>
      </c>
      <c r="S200" s="37">
        <v>0</v>
      </c>
      <c r="T200" s="16">
        <v>0</v>
      </c>
      <c r="U200" s="37">
        <v>0</v>
      </c>
      <c r="V200" s="16">
        <v>0</v>
      </c>
      <c r="W200" s="37">
        <v>0</v>
      </c>
      <c r="X200" s="16">
        <v>0</v>
      </c>
      <c r="Y200" s="37">
        <v>0</v>
      </c>
      <c r="Z200" s="16">
        <v>0</v>
      </c>
      <c r="AA200" s="37">
        <v>0</v>
      </c>
      <c r="AB200" s="16">
        <v>0</v>
      </c>
      <c r="AC200" s="37">
        <v>0</v>
      </c>
      <c r="AD200" s="16">
        <v>0</v>
      </c>
      <c r="AE200" s="37">
        <v>0</v>
      </c>
      <c r="AF200" s="16">
        <v>0</v>
      </c>
      <c r="AG200" s="37">
        <v>0</v>
      </c>
      <c r="AH200" s="16">
        <v>0</v>
      </c>
      <c r="AI200" s="37">
        <v>0</v>
      </c>
      <c r="AJ200" s="16">
        <v>0</v>
      </c>
      <c r="AK200" s="37">
        <v>0</v>
      </c>
      <c r="AL200" s="16">
        <v>0</v>
      </c>
      <c r="AM200" s="134">
        <v>0</v>
      </c>
      <c r="AN200" s="195">
        <v>0</v>
      </c>
      <c r="AO200" s="137">
        <v>0</v>
      </c>
      <c r="AP200" s="16">
        <v>0</v>
      </c>
      <c r="AQ200" s="41">
        <v>0</v>
      </c>
      <c r="AR200" s="41">
        <v>0</v>
      </c>
      <c r="AS200" s="41">
        <v>1</v>
      </c>
      <c r="AT200" s="180">
        <v>0</v>
      </c>
      <c r="AU200" s="342">
        <v>0</v>
      </c>
      <c r="AV200" s="180">
        <v>0</v>
      </c>
      <c r="AW200" s="342">
        <v>0</v>
      </c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3638"/>
      <c r="B201" s="349" t="s">
        <v>207</v>
      </c>
      <c r="C201" s="350">
        <f t="shared" si="126"/>
        <v>0</v>
      </c>
      <c r="D201" s="343">
        <f t="shared" si="127"/>
        <v>0</v>
      </c>
      <c r="E201" s="351">
        <f t="shared" si="127"/>
        <v>0</v>
      </c>
      <c r="F201" s="38"/>
      <c r="G201" s="41"/>
      <c r="H201" s="38"/>
      <c r="I201" s="41"/>
      <c r="J201" s="38"/>
      <c r="K201" s="41"/>
      <c r="L201" s="38"/>
      <c r="M201" s="41"/>
      <c r="N201" s="38"/>
      <c r="O201" s="41"/>
      <c r="P201" s="38"/>
      <c r="Q201" s="41"/>
      <c r="R201" s="38"/>
      <c r="S201" s="41"/>
      <c r="T201" s="38"/>
      <c r="U201" s="41"/>
      <c r="V201" s="38"/>
      <c r="W201" s="41"/>
      <c r="X201" s="38"/>
      <c r="Y201" s="41"/>
      <c r="Z201" s="38"/>
      <c r="AA201" s="41"/>
      <c r="AB201" s="38"/>
      <c r="AC201" s="41"/>
      <c r="AD201" s="38"/>
      <c r="AE201" s="41"/>
      <c r="AF201" s="38"/>
      <c r="AG201" s="41"/>
      <c r="AH201" s="38"/>
      <c r="AI201" s="41"/>
      <c r="AJ201" s="38"/>
      <c r="AK201" s="41"/>
      <c r="AL201" s="38"/>
      <c r="AM201" s="180"/>
      <c r="AN201" s="198"/>
      <c r="AO201" s="181"/>
      <c r="AP201" s="38"/>
      <c r="AQ201" s="43"/>
      <c r="AR201" s="43"/>
      <c r="AS201" s="43"/>
      <c r="AT201" s="141"/>
      <c r="AU201" s="26"/>
      <c r="AV201" s="141"/>
      <c r="AW201" s="26"/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3733" t="s">
        <v>208</v>
      </c>
      <c r="B202" s="2655" t="s">
        <v>209</v>
      </c>
      <c r="C202" s="2645">
        <f t="shared" si="126"/>
        <v>0</v>
      </c>
      <c r="D202" s="2646">
        <f t="shared" si="127"/>
        <v>0</v>
      </c>
      <c r="E202" s="2644">
        <f t="shared" si="127"/>
        <v>0</v>
      </c>
      <c r="F202" s="2538"/>
      <c r="G202" s="2620"/>
      <c r="H202" s="2538"/>
      <c r="I202" s="2620"/>
      <c r="J202" s="2538"/>
      <c r="K202" s="2620"/>
      <c r="L202" s="2538"/>
      <c r="M202" s="2620"/>
      <c r="N202" s="2538"/>
      <c r="O202" s="2620"/>
      <c r="P202" s="2538"/>
      <c r="Q202" s="2620"/>
      <c r="R202" s="2538"/>
      <c r="S202" s="2620"/>
      <c r="T202" s="2538"/>
      <c r="U202" s="2620"/>
      <c r="V202" s="2538"/>
      <c r="W202" s="2620"/>
      <c r="X202" s="2538"/>
      <c r="Y202" s="2620"/>
      <c r="Z202" s="2538"/>
      <c r="AA202" s="2620"/>
      <c r="AB202" s="2538"/>
      <c r="AC202" s="2620"/>
      <c r="AD202" s="2538"/>
      <c r="AE202" s="2620"/>
      <c r="AF202" s="2538"/>
      <c r="AG202" s="2620"/>
      <c r="AH202" s="2538"/>
      <c r="AI202" s="2620"/>
      <c r="AJ202" s="2538"/>
      <c r="AK202" s="2620"/>
      <c r="AL202" s="2538"/>
      <c r="AM202" s="2621"/>
      <c r="AN202" s="2592"/>
      <c r="AO202" s="2576"/>
      <c r="AP202" s="2538"/>
      <c r="AQ202" s="353"/>
      <c r="AR202" s="353"/>
      <c r="AS202" s="353"/>
      <c r="AT202" s="354"/>
      <c r="AU202" s="2656"/>
      <c r="AV202" s="354"/>
      <c r="AW202" s="2656"/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2860"/>
      <c r="B203" s="2390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2390">
        <f t="shared" si="127"/>
        <v>0</v>
      </c>
      <c r="F203" s="16"/>
      <c r="G203" s="37"/>
      <c r="H203" s="16"/>
      <c r="I203" s="37"/>
      <c r="J203" s="16"/>
      <c r="K203" s="37"/>
      <c r="L203" s="16"/>
      <c r="M203" s="37"/>
      <c r="N203" s="16"/>
      <c r="O203" s="37"/>
      <c r="P203" s="16"/>
      <c r="Q203" s="37"/>
      <c r="R203" s="16"/>
      <c r="S203" s="37"/>
      <c r="T203" s="16"/>
      <c r="U203" s="37"/>
      <c r="V203" s="16"/>
      <c r="W203" s="37"/>
      <c r="X203" s="16"/>
      <c r="Y203" s="37"/>
      <c r="Z203" s="16"/>
      <c r="AA203" s="37"/>
      <c r="AB203" s="16"/>
      <c r="AC203" s="37"/>
      <c r="AD203" s="16"/>
      <c r="AE203" s="37"/>
      <c r="AF203" s="16"/>
      <c r="AG203" s="37"/>
      <c r="AH203" s="16"/>
      <c r="AI203" s="37"/>
      <c r="AJ203" s="16"/>
      <c r="AK203" s="37"/>
      <c r="AL203" s="16"/>
      <c r="AM203" s="134"/>
      <c r="AN203" s="195"/>
      <c r="AO203" s="137"/>
      <c r="AP203" s="16"/>
      <c r="AQ203" s="41"/>
      <c r="AR203" s="41"/>
      <c r="AS203" s="41"/>
      <c r="AT203" s="180"/>
      <c r="AU203" s="342"/>
      <c r="AV203" s="180"/>
      <c r="AW203" s="342"/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2860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/>
      <c r="G204" s="41"/>
      <c r="H204" s="38"/>
      <c r="I204" s="41"/>
      <c r="J204" s="38"/>
      <c r="K204" s="41"/>
      <c r="L204" s="38"/>
      <c r="M204" s="41"/>
      <c r="N204" s="38"/>
      <c r="O204" s="41"/>
      <c r="P204" s="38"/>
      <c r="Q204" s="41"/>
      <c r="R204" s="38"/>
      <c r="S204" s="41"/>
      <c r="T204" s="38"/>
      <c r="U204" s="41"/>
      <c r="V204" s="38"/>
      <c r="W204" s="41"/>
      <c r="X204" s="38"/>
      <c r="Y204" s="41"/>
      <c r="Z204" s="38"/>
      <c r="AA204" s="41"/>
      <c r="AB204" s="38"/>
      <c r="AC204" s="41"/>
      <c r="AD204" s="38"/>
      <c r="AE204" s="41"/>
      <c r="AF204" s="38"/>
      <c r="AG204" s="41"/>
      <c r="AH204" s="38"/>
      <c r="AI204" s="41"/>
      <c r="AJ204" s="38"/>
      <c r="AK204" s="41"/>
      <c r="AL204" s="38"/>
      <c r="AM204" s="180"/>
      <c r="AN204" s="198"/>
      <c r="AO204" s="181"/>
      <c r="AP204" s="38"/>
      <c r="AQ204" s="41"/>
      <c r="AR204" s="41"/>
      <c r="AS204" s="41"/>
      <c r="AT204" s="180"/>
      <c r="AU204" s="342"/>
      <c r="AV204" s="180"/>
      <c r="AW204" s="342"/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2860"/>
      <c r="B205" s="351" t="s">
        <v>212</v>
      </c>
      <c r="C205" s="350">
        <f t="shared" si="126"/>
        <v>0</v>
      </c>
      <c r="D205" s="343">
        <f>SUM(F205+H205+J205+L205+N205+P205+R205+T205+V205+X205+Z205+AB205+AD205+AF205+AH205+AJ205+AL205)</f>
        <v>0</v>
      </c>
      <c r="E205" s="351">
        <f>SUM(G205+I205+K205+M205+O205+Q205+S205+U205+W205+Y205+AA205+AC205+AE205+AG205+AI205+AK205+AM205)</f>
        <v>0</v>
      </c>
      <c r="F205" s="38"/>
      <c r="G205" s="41"/>
      <c r="H205" s="38"/>
      <c r="I205" s="41"/>
      <c r="J205" s="38"/>
      <c r="K205" s="41"/>
      <c r="L205" s="38"/>
      <c r="M205" s="41"/>
      <c r="N205" s="38"/>
      <c r="O205" s="41"/>
      <c r="P205" s="38"/>
      <c r="Q205" s="41"/>
      <c r="R205" s="38"/>
      <c r="S205" s="41"/>
      <c r="T205" s="38"/>
      <c r="U205" s="41"/>
      <c r="V205" s="38"/>
      <c r="W205" s="41"/>
      <c r="X205" s="38"/>
      <c r="Y205" s="41"/>
      <c r="Z205" s="38"/>
      <c r="AA205" s="41"/>
      <c r="AB205" s="38"/>
      <c r="AC205" s="41"/>
      <c r="AD205" s="38"/>
      <c r="AE205" s="41"/>
      <c r="AF205" s="38"/>
      <c r="AG205" s="41"/>
      <c r="AH205" s="38"/>
      <c r="AI205" s="41"/>
      <c r="AJ205" s="38"/>
      <c r="AK205" s="41"/>
      <c r="AL205" s="38"/>
      <c r="AM205" s="180"/>
      <c r="AN205" s="198"/>
      <c r="AO205" s="181"/>
      <c r="AP205" s="38"/>
      <c r="AQ205" s="41"/>
      <c r="AR205" s="41"/>
      <c r="AS205" s="41"/>
      <c r="AT205" s="180"/>
      <c r="AU205" s="342"/>
      <c r="AV205" s="180"/>
      <c r="AW205" s="342"/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3638"/>
      <c r="B206" s="2391" t="s">
        <v>213</v>
      </c>
      <c r="C206" s="355">
        <f t="shared" si="126"/>
        <v>1</v>
      </c>
      <c r="D206" s="356">
        <f>SUM(F206+H206+J206+L206+N206+P206+R206+T206+V206+X206+Z206+AB206+AD206+AF206+AH206+AJ206+AL206)</f>
        <v>0</v>
      </c>
      <c r="E206" s="2391">
        <f t="shared" si="127"/>
        <v>1</v>
      </c>
      <c r="F206" s="22">
        <v>0</v>
      </c>
      <c r="G206" s="43">
        <v>0</v>
      </c>
      <c r="H206" s="22">
        <v>0</v>
      </c>
      <c r="I206" s="43">
        <v>0</v>
      </c>
      <c r="J206" s="22">
        <v>0</v>
      </c>
      <c r="K206" s="43">
        <v>0</v>
      </c>
      <c r="L206" s="22">
        <v>0</v>
      </c>
      <c r="M206" s="43">
        <v>1</v>
      </c>
      <c r="N206" s="22">
        <v>0</v>
      </c>
      <c r="O206" s="43">
        <v>0</v>
      </c>
      <c r="P206" s="22">
        <v>0</v>
      </c>
      <c r="Q206" s="43">
        <v>0</v>
      </c>
      <c r="R206" s="22">
        <v>0</v>
      </c>
      <c r="S206" s="43">
        <v>0</v>
      </c>
      <c r="T206" s="22">
        <v>0</v>
      </c>
      <c r="U206" s="43">
        <v>0</v>
      </c>
      <c r="V206" s="22">
        <v>0</v>
      </c>
      <c r="W206" s="43">
        <v>0</v>
      </c>
      <c r="X206" s="22">
        <v>0</v>
      </c>
      <c r="Y206" s="43">
        <v>0</v>
      </c>
      <c r="Z206" s="22">
        <v>0</v>
      </c>
      <c r="AA206" s="43">
        <v>0</v>
      </c>
      <c r="AB206" s="22">
        <v>0</v>
      </c>
      <c r="AC206" s="43">
        <v>0</v>
      </c>
      <c r="AD206" s="22">
        <v>0</v>
      </c>
      <c r="AE206" s="43">
        <v>0</v>
      </c>
      <c r="AF206" s="22">
        <v>0</v>
      </c>
      <c r="AG206" s="43">
        <v>0</v>
      </c>
      <c r="AH206" s="22">
        <v>0</v>
      </c>
      <c r="AI206" s="43">
        <v>0</v>
      </c>
      <c r="AJ206" s="22">
        <v>0</v>
      </c>
      <c r="AK206" s="43">
        <v>0</v>
      </c>
      <c r="AL206" s="22">
        <v>0</v>
      </c>
      <c r="AM206" s="141">
        <v>0</v>
      </c>
      <c r="AN206" s="200">
        <v>0</v>
      </c>
      <c r="AO206" s="186">
        <v>0</v>
      </c>
      <c r="AP206" s="22">
        <v>0</v>
      </c>
      <c r="AQ206" s="43">
        <v>0</v>
      </c>
      <c r="AR206" s="43">
        <v>0</v>
      </c>
      <c r="AS206" s="43">
        <v>0</v>
      </c>
      <c r="AT206" s="141">
        <v>0</v>
      </c>
      <c r="AU206" s="26">
        <v>0</v>
      </c>
      <c r="AV206" s="141">
        <v>0</v>
      </c>
      <c r="AW206" s="26">
        <v>0</v>
      </c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3733" t="s">
        <v>214</v>
      </c>
      <c r="B207" s="2644" t="s">
        <v>215</v>
      </c>
      <c r="C207" s="2645">
        <f t="shared" si="126"/>
        <v>0</v>
      </c>
      <c r="D207" s="2646">
        <f>SUM(F207+H207+J207+L207+N207)</f>
        <v>0</v>
      </c>
      <c r="E207" s="2644">
        <f t="shared" ref="D207:E210" si="130">SUM(G207+I207+K207+M207+O207)</f>
        <v>0</v>
      </c>
      <c r="F207" s="2538"/>
      <c r="G207" s="2620"/>
      <c r="H207" s="2538"/>
      <c r="I207" s="2620"/>
      <c r="J207" s="2538"/>
      <c r="K207" s="2620"/>
      <c r="L207" s="2538"/>
      <c r="M207" s="2620"/>
      <c r="N207" s="2538"/>
      <c r="O207" s="2620"/>
      <c r="P207" s="2657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2318"/>
      <c r="AN207" s="2592"/>
      <c r="AO207" s="2658"/>
      <c r="AP207" s="2538"/>
      <c r="AQ207" s="353"/>
      <c r="AR207" s="353"/>
      <c r="AS207" s="353"/>
      <c r="AT207" s="354"/>
      <c r="AU207" s="2656"/>
      <c r="AV207" s="354"/>
      <c r="AW207" s="2656"/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2860"/>
      <c r="B208" s="2390" t="s">
        <v>216</v>
      </c>
      <c r="C208" s="340">
        <f t="shared" si="126"/>
        <v>0</v>
      </c>
      <c r="D208" s="341">
        <f>SUM(F208+H208+J208+L208+N208)</f>
        <v>0</v>
      </c>
      <c r="E208" s="2390">
        <f t="shared" si="130"/>
        <v>0</v>
      </c>
      <c r="F208" s="16"/>
      <c r="G208" s="37"/>
      <c r="H208" s="16"/>
      <c r="I208" s="37"/>
      <c r="J208" s="16"/>
      <c r="K208" s="37"/>
      <c r="L208" s="16"/>
      <c r="M208" s="37"/>
      <c r="N208" s="16"/>
      <c r="O208" s="37"/>
      <c r="P208" s="358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/>
      <c r="AO208" s="361"/>
      <c r="AP208" s="16"/>
      <c r="AQ208" s="41"/>
      <c r="AR208" s="41"/>
      <c r="AS208" s="41"/>
      <c r="AT208" s="180"/>
      <c r="AU208" s="342"/>
      <c r="AV208" s="180"/>
      <c r="AW208" s="342"/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2860"/>
      <c r="B209" s="2390" t="s">
        <v>217</v>
      </c>
      <c r="C209" s="340">
        <f t="shared" si="126"/>
        <v>0</v>
      </c>
      <c r="D209" s="341">
        <f t="shared" si="130"/>
        <v>0</v>
      </c>
      <c r="E209" s="2390">
        <f t="shared" si="130"/>
        <v>0</v>
      </c>
      <c r="F209" s="16"/>
      <c r="G209" s="37"/>
      <c r="H209" s="16"/>
      <c r="I209" s="37"/>
      <c r="J209" s="16"/>
      <c r="K209" s="37"/>
      <c r="L209" s="16"/>
      <c r="M209" s="37"/>
      <c r="N209" s="16"/>
      <c r="O209" s="37"/>
      <c r="P209" s="358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/>
      <c r="AO209" s="361"/>
      <c r="AP209" s="16"/>
      <c r="AQ209" s="41"/>
      <c r="AR209" s="41"/>
      <c r="AS209" s="41"/>
      <c r="AT209" s="180"/>
      <c r="AU209" s="342"/>
      <c r="AV209" s="180"/>
      <c r="AW209" s="342"/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3638"/>
      <c r="B210" s="2391" t="s">
        <v>218</v>
      </c>
      <c r="C210" s="355">
        <f t="shared" si="126"/>
        <v>1</v>
      </c>
      <c r="D210" s="356">
        <f t="shared" si="130"/>
        <v>1</v>
      </c>
      <c r="E210" s="2391">
        <f t="shared" si="130"/>
        <v>0</v>
      </c>
      <c r="F210" s="22">
        <v>0</v>
      </c>
      <c r="G210" s="43">
        <v>0</v>
      </c>
      <c r="H210" s="22">
        <v>0</v>
      </c>
      <c r="I210" s="43">
        <v>0</v>
      </c>
      <c r="J210" s="22">
        <v>0</v>
      </c>
      <c r="K210" s="43">
        <v>0</v>
      </c>
      <c r="L210" s="22">
        <v>1</v>
      </c>
      <c r="M210" s="43">
        <v>0</v>
      </c>
      <c r="N210" s="22">
        <v>0</v>
      </c>
      <c r="O210" s="43">
        <v>0</v>
      </c>
      <c r="P210" s="2105"/>
      <c r="Q210" s="2106"/>
      <c r="R210" s="2106"/>
      <c r="S210" s="2106"/>
      <c r="T210" s="2106"/>
      <c r="U210" s="2106"/>
      <c r="V210" s="2106"/>
      <c r="W210" s="2106"/>
      <c r="X210" s="2106"/>
      <c r="Y210" s="2106"/>
      <c r="Z210" s="2106"/>
      <c r="AA210" s="2106"/>
      <c r="AB210" s="2106"/>
      <c r="AC210" s="2106"/>
      <c r="AD210" s="2106"/>
      <c r="AE210" s="2106"/>
      <c r="AF210" s="2106"/>
      <c r="AG210" s="2106"/>
      <c r="AH210" s="2106"/>
      <c r="AI210" s="2106"/>
      <c r="AJ210" s="2106"/>
      <c r="AK210" s="2106"/>
      <c r="AL210" s="2106"/>
      <c r="AM210" s="2107"/>
      <c r="AN210" s="200">
        <v>0</v>
      </c>
      <c r="AO210" s="1970"/>
      <c r="AP210" s="22">
        <v>0</v>
      </c>
      <c r="AQ210" s="43">
        <v>0</v>
      </c>
      <c r="AR210" s="43">
        <v>0</v>
      </c>
      <c r="AS210" s="43">
        <v>1</v>
      </c>
      <c r="AT210" s="141">
        <v>0</v>
      </c>
      <c r="AU210" s="26">
        <v>0</v>
      </c>
      <c r="AV210" s="141">
        <v>0</v>
      </c>
      <c r="AW210" s="26"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3958" t="s">
        <v>219</v>
      </c>
      <c r="B211" s="2659" t="s">
        <v>220</v>
      </c>
      <c r="C211" s="335">
        <f t="shared" si="126"/>
        <v>3</v>
      </c>
      <c r="D211" s="336">
        <f t="shared" ref="D211:E230" si="131">SUM(F211+H211+J211+L211+N211+P211+R211+T211+V211+X211+Z211+AB211+AD211+AF211+AH211+AJ211+AL211)</f>
        <v>0</v>
      </c>
      <c r="E211" s="2396">
        <f t="shared" si="131"/>
        <v>3</v>
      </c>
      <c r="F211" s="32">
        <v>0</v>
      </c>
      <c r="G211" s="35">
        <v>0</v>
      </c>
      <c r="H211" s="32">
        <v>0</v>
      </c>
      <c r="I211" s="35">
        <v>0</v>
      </c>
      <c r="J211" s="32">
        <v>0</v>
      </c>
      <c r="K211" s="35">
        <v>1</v>
      </c>
      <c r="L211" s="32">
        <v>0</v>
      </c>
      <c r="M211" s="35">
        <v>1</v>
      </c>
      <c r="N211" s="32">
        <v>0</v>
      </c>
      <c r="O211" s="35">
        <v>0</v>
      </c>
      <c r="P211" s="32">
        <v>0</v>
      </c>
      <c r="Q211" s="35">
        <v>0</v>
      </c>
      <c r="R211" s="32">
        <v>0</v>
      </c>
      <c r="S211" s="35">
        <v>0</v>
      </c>
      <c r="T211" s="32">
        <v>0</v>
      </c>
      <c r="U211" s="35">
        <v>0</v>
      </c>
      <c r="V211" s="32">
        <v>0</v>
      </c>
      <c r="W211" s="35">
        <v>1</v>
      </c>
      <c r="X211" s="32">
        <v>0</v>
      </c>
      <c r="Y211" s="35">
        <v>0</v>
      </c>
      <c r="Z211" s="32">
        <v>0</v>
      </c>
      <c r="AA211" s="35">
        <v>0</v>
      </c>
      <c r="AB211" s="32">
        <v>0</v>
      </c>
      <c r="AC211" s="35">
        <v>0</v>
      </c>
      <c r="AD211" s="32">
        <v>0</v>
      </c>
      <c r="AE211" s="35">
        <v>0</v>
      </c>
      <c r="AF211" s="32">
        <v>0</v>
      </c>
      <c r="AG211" s="35">
        <v>0</v>
      </c>
      <c r="AH211" s="32">
        <v>0</v>
      </c>
      <c r="AI211" s="35">
        <v>0</v>
      </c>
      <c r="AJ211" s="32">
        <v>0</v>
      </c>
      <c r="AK211" s="35">
        <v>0</v>
      </c>
      <c r="AL211" s="32">
        <v>0</v>
      </c>
      <c r="AM211" s="33">
        <v>0</v>
      </c>
      <c r="AN211" s="35">
        <v>0</v>
      </c>
      <c r="AO211" s="2576">
        <v>0</v>
      </c>
      <c r="AP211" s="2559">
        <v>0</v>
      </c>
      <c r="AQ211" s="35">
        <v>0</v>
      </c>
      <c r="AR211" s="35">
        <v>0</v>
      </c>
      <c r="AS211" s="35">
        <v>1</v>
      </c>
      <c r="AT211" s="271">
        <v>0</v>
      </c>
      <c r="AU211" s="291">
        <v>0</v>
      </c>
      <c r="AV211" s="290">
        <v>0</v>
      </c>
      <c r="AW211" s="291"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2950"/>
      <c r="B212" s="2395" t="s">
        <v>221</v>
      </c>
      <c r="C212" s="340">
        <f t="shared" si="126"/>
        <v>0</v>
      </c>
      <c r="D212" s="341">
        <f t="shared" si="131"/>
        <v>0</v>
      </c>
      <c r="E212" s="2390">
        <f t="shared" si="131"/>
        <v>0</v>
      </c>
      <c r="F212" s="16">
        <v>0</v>
      </c>
      <c r="G212" s="37">
        <v>0</v>
      </c>
      <c r="H212" s="16">
        <v>0</v>
      </c>
      <c r="I212" s="37">
        <v>0</v>
      </c>
      <c r="J212" s="16">
        <v>0</v>
      </c>
      <c r="K212" s="37">
        <v>0</v>
      </c>
      <c r="L212" s="16">
        <v>0</v>
      </c>
      <c r="M212" s="37">
        <v>0</v>
      </c>
      <c r="N212" s="16">
        <v>0</v>
      </c>
      <c r="O212" s="37">
        <v>0</v>
      </c>
      <c r="P212" s="16">
        <v>0</v>
      </c>
      <c r="Q212" s="37">
        <v>0</v>
      </c>
      <c r="R212" s="16">
        <v>0</v>
      </c>
      <c r="S212" s="37">
        <v>0</v>
      </c>
      <c r="T212" s="16">
        <v>0</v>
      </c>
      <c r="U212" s="37">
        <v>0</v>
      </c>
      <c r="V212" s="16">
        <v>0</v>
      </c>
      <c r="W212" s="37">
        <v>0</v>
      </c>
      <c r="X212" s="16">
        <v>0</v>
      </c>
      <c r="Y212" s="37">
        <v>0</v>
      </c>
      <c r="Z212" s="16">
        <v>0</v>
      </c>
      <c r="AA212" s="37">
        <v>0</v>
      </c>
      <c r="AB212" s="16">
        <v>0</v>
      </c>
      <c r="AC212" s="37">
        <v>0</v>
      </c>
      <c r="AD212" s="16">
        <v>0</v>
      </c>
      <c r="AE212" s="37">
        <v>0</v>
      </c>
      <c r="AF212" s="16">
        <v>0</v>
      </c>
      <c r="AG212" s="37">
        <v>0</v>
      </c>
      <c r="AH212" s="16">
        <v>0</v>
      </c>
      <c r="AI212" s="37">
        <v>0</v>
      </c>
      <c r="AJ212" s="16">
        <v>0</v>
      </c>
      <c r="AK212" s="37">
        <v>0</v>
      </c>
      <c r="AL212" s="16">
        <v>0</v>
      </c>
      <c r="AM212" s="19">
        <v>0</v>
      </c>
      <c r="AN212" s="37">
        <v>0</v>
      </c>
      <c r="AO212" s="137">
        <v>0</v>
      </c>
      <c r="AP212" s="36">
        <v>0</v>
      </c>
      <c r="AQ212" s="37">
        <v>0</v>
      </c>
      <c r="AR212" s="37">
        <v>0</v>
      </c>
      <c r="AS212" s="37">
        <v>0</v>
      </c>
      <c r="AT212" s="134">
        <v>0</v>
      </c>
      <c r="AU212" s="20">
        <v>0</v>
      </c>
      <c r="AV212" s="136">
        <v>0</v>
      </c>
      <c r="AW212" s="20">
        <v>0</v>
      </c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2950"/>
      <c r="B213" s="344" t="s">
        <v>222</v>
      </c>
      <c r="C213" s="340">
        <f t="shared" si="126"/>
        <v>0</v>
      </c>
      <c r="D213" s="341">
        <f t="shared" si="131"/>
        <v>0</v>
      </c>
      <c r="E213" s="2390">
        <f t="shared" si="131"/>
        <v>0</v>
      </c>
      <c r="F213" s="16">
        <v>0</v>
      </c>
      <c r="G213" s="37">
        <v>0</v>
      </c>
      <c r="H213" s="16">
        <v>0</v>
      </c>
      <c r="I213" s="37">
        <v>0</v>
      </c>
      <c r="J213" s="16">
        <v>0</v>
      </c>
      <c r="K213" s="37">
        <v>0</v>
      </c>
      <c r="L213" s="16">
        <v>0</v>
      </c>
      <c r="M213" s="37">
        <v>0</v>
      </c>
      <c r="N213" s="16">
        <v>0</v>
      </c>
      <c r="O213" s="37">
        <v>0</v>
      </c>
      <c r="P213" s="16">
        <v>0</v>
      </c>
      <c r="Q213" s="37">
        <v>0</v>
      </c>
      <c r="R213" s="16">
        <v>0</v>
      </c>
      <c r="S213" s="37">
        <v>0</v>
      </c>
      <c r="T213" s="16">
        <v>0</v>
      </c>
      <c r="U213" s="37">
        <v>0</v>
      </c>
      <c r="V213" s="16">
        <v>0</v>
      </c>
      <c r="W213" s="37">
        <v>0</v>
      </c>
      <c r="X213" s="16">
        <v>0</v>
      </c>
      <c r="Y213" s="37">
        <v>0</v>
      </c>
      <c r="Z213" s="16">
        <v>0</v>
      </c>
      <c r="AA213" s="37">
        <v>0</v>
      </c>
      <c r="AB213" s="16">
        <v>0</v>
      </c>
      <c r="AC213" s="37">
        <v>0</v>
      </c>
      <c r="AD213" s="16">
        <v>0</v>
      </c>
      <c r="AE213" s="37">
        <v>0</v>
      </c>
      <c r="AF213" s="16">
        <v>0</v>
      </c>
      <c r="AG213" s="37">
        <v>0</v>
      </c>
      <c r="AH213" s="16">
        <v>0</v>
      </c>
      <c r="AI213" s="37">
        <v>0</v>
      </c>
      <c r="AJ213" s="16">
        <v>0</v>
      </c>
      <c r="AK213" s="37">
        <v>0</v>
      </c>
      <c r="AL213" s="16">
        <v>0</v>
      </c>
      <c r="AM213" s="19">
        <v>0</v>
      </c>
      <c r="AN213" s="37">
        <v>0</v>
      </c>
      <c r="AO213" s="137">
        <v>0</v>
      </c>
      <c r="AP213" s="36">
        <v>0</v>
      </c>
      <c r="AQ213" s="37">
        <v>0</v>
      </c>
      <c r="AR213" s="37">
        <v>0</v>
      </c>
      <c r="AS213" s="37">
        <v>0</v>
      </c>
      <c r="AT213" s="134">
        <v>0</v>
      </c>
      <c r="AU213" s="20">
        <v>0</v>
      </c>
      <c r="AV213" s="136">
        <v>0</v>
      </c>
      <c r="AW213" s="20">
        <v>0</v>
      </c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2950"/>
      <c r="B214" s="344" t="s">
        <v>223</v>
      </c>
      <c r="C214" s="340">
        <f t="shared" si="126"/>
        <v>1</v>
      </c>
      <c r="D214" s="341">
        <f t="shared" si="131"/>
        <v>0</v>
      </c>
      <c r="E214" s="2390">
        <f t="shared" si="131"/>
        <v>1</v>
      </c>
      <c r="F214" s="16">
        <v>0</v>
      </c>
      <c r="G214" s="37">
        <v>0</v>
      </c>
      <c r="H214" s="16">
        <v>0</v>
      </c>
      <c r="I214" s="37">
        <v>0</v>
      </c>
      <c r="J214" s="16">
        <v>0</v>
      </c>
      <c r="K214" s="37">
        <v>0</v>
      </c>
      <c r="L214" s="16">
        <v>0</v>
      </c>
      <c r="M214" s="37">
        <v>1</v>
      </c>
      <c r="N214" s="16">
        <v>0</v>
      </c>
      <c r="O214" s="37">
        <v>0</v>
      </c>
      <c r="P214" s="16">
        <v>0</v>
      </c>
      <c r="Q214" s="37">
        <v>0</v>
      </c>
      <c r="R214" s="16">
        <v>0</v>
      </c>
      <c r="S214" s="37">
        <v>0</v>
      </c>
      <c r="T214" s="16">
        <v>0</v>
      </c>
      <c r="U214" s="37">
        <v>0</v>
      </c>
      <c r="V214" s="16">
        <v>0</v>
      </c>
      <c r="W214" s="37">
        <v>0</v>
      </c>
      <c r="X214" s="16">
        <v>0</v>
      </c>
      <c r="Y214" s="37">
        <v>0</v>
      </c>
      <c r="Z214" s="16">
        <v>0</v>
      </c>
      <c r="AA214" s="37">
        <v>0</v>
      </c>
      <c r="AB214" s="16">
        <v>0</v>
      </c>
      <c r="AC214" s="37">
        <v>0</v>
      </c>
      <c r="AD214" s="16">
        <v>0</v>
      </c>
      <c r="AE214" s="37">
        <v>0</v>
      </c>
      <c r="AF214" s="16">
        <v>0</v>
      </c>
      <c r="AG214" s="37">
        <v>0</v>
      </c>
      <c r="AH214" s="16">
        <v>0</v>
      </c>
      <c r="AI214" s="37">
        <v>0</v>
      </c>
      <c r="AJ214" s="16">
        <v>0</v>
      </c>
      <c r="AK214" s="37">
        <v>0</v>
      </c>
      <c r="AL214" s="16">
        <v>0</v>
      </c>
      <c r="AM214" s="19">
        <v>0</v>
      </c>
      <c r="AN214" s="37">
        <v>0</v>
      </c>
      <c r="AO214" s="137">
        <v>0</v>
      </c>
      <c r="AP214" s="36">
        <v>0</v>
      </c>
      <c r="AQ214" s="37">
        <v>0</v>
      </c>
      <c r="AR214" s="37">
        <v>0</v>
      </c>
      <c r="AS214" s="37">
        <v>0</v>
      </c>
      <c r="AT214" s="134">
        <v>0</v>
      </c>
      <c r="AU214" s="20">
        <v>0</v>
      </c>
      <c r="AV214" s="136">
        <v>0</v>
      </c>
      <c r="AW214" s="20">
        <v>0</v>
      </c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3660"/>
      <c r="B215" s="2108" t="s">
        <v>224</v>
      </c>
      <c r="C215" s="325">
        <f t="shared" si="126"/>
        <v>0</v>
      </c>
      <c r="D215" s="326">
        <f t="shared" si="131"/>
        <v>0</v>
      </c>
      <c r="E215" s="308">
        <f t="shared" si="131"/>
        <v>0</v>
      </c>
      <c r="F215" s="16"/>
      <c r="G215" s="37"/>
      <c r="H215" s="16"/>
      <c r="I215" s="37"/>
      <c r="J215" s="16"/>
      <c r="K215" s="37"/>
      <c r="L215" s="16"/>
      <c r="M215" s="37"/>
      <c r="N215" s="16"/>
      <c r="O215" s="37"/>
      <c r="P215" s="16"/>
      <c r="Q215" s="37"/>
      <c r="R215" s="16"/>
      <c r="S215" s="37"/>
      <c r="T215" s="16"/>
      <c r="U215" s="37"/>
      <c r="V215" s="16"/>
      <c r="W215" s="37"/>
      <c r="X215" s="16"/>
      <c r="Y215" s="37"/>
      <c r="Z215" s="16"/>
      <c r="AA215" s="37"/>
      <c r="AB215" s="16"/>
      <c r="AC215" s="37"/>
      <c r="AD215" s="16"/>
      <c r="AE215" s="37"/>
      <c r="AF215" s="16"/>
      <c r="AG215" s="37"/>
      <c r="AH215" s="16"/>
      <c r="AI215" s="37"/>
      <c r="AJ215" s="16"/>
      <c r="AK215" s="37"/>
      <c r="AL215" s="22"/>
      <c r="AM215" s="25"/>
      <c r="AN215" s="43"/>
      <c r="AO215" s="186"/>
      <c r="AP215" s="42"/>
      <c r="AQ215" s="43"/>
      <c r="AR215" s="43"/>
      <c r="AS215" s="43"/>
      <c r="AT215" s="141"/>
      <c r="AU215" s="26"/>
      <c r="AV215" s="143"/>
      <c r="AW215" s="26"/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3733" t="s">
        <v>225</v>
      </c>
      <c r="B216" s="2655" t="s">
        <v>226</v>
      </c>
      <c r="C216" s="2645">
        <f t="shared" si="126"/>
        <v>0</v>
      </c>
      <c r="D216" s="2646">
        <f t="shared" si="131"/>
        <v>0</v>
      </c>
      <c r="E216" s="2660">
        <f t="shared" si="131"/>
        <v>0</v>
      </c>
      <c r="F216" s="2538"/>
      <c r="G216" s="2556"/>
      <c r="H216" s="2538"/>
      <c r="I216" s="2556"/>
      <c r="J216" s="2538"/>
      <c r="K216" s="2556"/>
      <c r="L216" s="2538"/>
      <c r="M216" s="2556"/>
      <c r="N216" s="2538"/>
      <c r="O216" s="2556"/>
      <c r="P216" s="2538"/>
      <c r="Q216" s="2556"/>
      <c r="R216" s="2538"/>
      <c r="S216" s="2556"/>
      <c r="T216" s="2538"/>
      <c r="U216" s="2556"/>
      <c r="V216" s="2538"/>
      <c r="W216" s="2556"/>
      <c r="X216" s="2538"/>
      <c r="Y216" s="2556"/>
      <c r="Z216" s="2538"/>
      <c r="AA216" s="2556"/>
      <c r="AB216" s="2538"/>
      <c r="AC216" s="2556"/>
      <c r="AD216" s="2538"/>
      <c r="AE216" s="2556"/>
      <c r="AF216" s="2538"/>
      <c r="AG216" s="2556"/>
      <c r="AH216" s="2538"/>
      <c r="AI216" s="2556"/>
      <c r="AJ216" s="2538"/>
      <c r="AK216" s="2556"/>
      <c r="AL216" s="2538"/>
      <c r="AM216" s="2541"/>
      <c r="AN216" s="2661"/>
      <c r="AO216" s="367"/>
      <c r="AP216" s="2559"/>
      <c r="AQ216" s="353"/>
      <c r="AR216" s="353"/>
      <c r="AS216" s="353"/>
      <c r="AT216" s="354"/>
      <c r="AU216" s="2656"/>
      <c r="AV216" s="354"/>
      <c r="AW216" s="2656"/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2860"/>
      <c r="B217" s="344" t="s">
        <v>227</v>
      </c>
      <c r="C217" s="340">
        <f t="shared" si="126"/>
        <v>0</v>
      </c>
      <c r="D217" s="341">
        <f>SUM(F217+H217+J217+L217+N217+P217+R217+T217+V217+X217+Z217+AB217+AD217+AF217+AH217+AJ217+AL217)</f>
        <v>0</v>
      </c>
      <c r="E217" s="2390">
        <f t="shared" si="131"/>
        <v>0</v>
      </c>
      <c r="F217" s="16"/>
      <c r="G217" s="37"/>
      <c r="H217" s="16"/>
      <c r="I217" s="37"/>
      <c r="J217" s="16"/>
      <c r="K217" s="37"/>
      <c r="L217" s="16"/>
      <c r="M217" s="37"/>
      <c r="N217" s="16"/>
      <c r="O217" s="37"/>
      <c r="P217" s="16"/>
      <c r="Q217" s="37"/>
      <c r="R217" s="16"/>
      <c r="S217" s="37"/>
      <c r="T217" s="16"/>
      <c r="U217" s="37"/>
      <c r="V217" s="16"/>
      <c r="W217" s="37"/>
      <c r="X217" s="16"/>
      <c r="Y217" s="37"/>
      <c r="Z217" s="16"/>
      <c r="AA217" s="37"/>
      <c r="AB217" s="16"/>
      <c r="AC217" s="37"/>
      <c r="AD217" s="16"/>
      <c r="AE217" s="37"/>
      <c r="AF217" s="16"/>
      <c r="AG217" s="37"/>
      <c r="AH217" s="16"/>
      <c r="AI217" s="37"/>
      <c r="AJ217" s="16"/>
      <c r="AK217" s="37"/>
      <c r="AL217" s="16"/>
      <c r="AM217" s="19"/>
      <c r="AN217" s="368"/>
      <c r="AO217" s="369"/>
      <c r="AP217" s="16"/>
      <c r="AQ217" s="41"/>
      <c r="AR217" s="41"/>
      <c r="AS217" s="41"/>
      <c r="AT217" s="180"/>
      <c r="AU217" s="342"/>
      <c r="AV217" s="180"/>
      <c r="AW217" s="342"/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3638"/>
      <c r="B218" s="370" t="s">
        <v>228</v>
      </c>
      <c r="C218" s="355">
        <f t="shared" si="126"/>
        <v>0</v>
      </c>
      <c r="D218" s="356">
        <f t="shared" si="131"/>
        <v>0</v>
      </c>
      <c r="E218" s="2391">
        <f t="shared" si="131"/>
        <v>0</v>
      </c>
      <c r="F218" s="22"/>
      <c r="G218" s="43"/>
      <c r="H218" s="22"/>
      <c r="I218" s="43"/>
      <c r="J218" s="22"/>
      <c r="K218" s="43"/>
      <c r="L218" s="22"/>
      <c r="M218" s="43"/>
      <c r="N218" s="22"/>
      <c r="O218" s="43"/>
      <c r="P218" s="22"/>
      <c r="Q218" s="43"/>
      <c r="R218" s="22"/>
      <c r="S218" s="43"/>
      <c r="T218" s="22"/>
      <c r="U218" s="43"/>
      <c r="V218" s="22"/>
      <c r="W218" s="43"/>
      <c r="X218" s="22"/>
      <c r="Y218" s="43"/>
      <c r="Z218" s="22"/>
      <c r="AA218" s="43"/>
      <c r="AB218" s="22"/>
      <c r="AC218" s="43"/>
      <c r="AD218" s="22"/>
      <c r="AE218" s="43"/>
      <c r="AF218" s="22"/>
      <c r="AG218" s="43"/>
      <c r="AH218" s="22"/>
      <c r="AI218" s="43"/>
      <c r="AJ218" s="22"/>
      <c r="AK218" s="43"/>
      <c r="AL218" s="22"/>
      <c r="AM218" s="25"/>
      <c r="AN218" s="371"/>
      <c r="AO218" s="2109"/>
      <c r="AP218" s="22"/>
      <c r="AQ218" s="43"/>
      <c r="AR218" s="43"/>
      <c r="AS218" s="43"/>
      <c r="AT218" s="141"/>
      <c r="AU218" s="26"/>
      <c r="AV218" s="141"/>
      <c r="AW218" s="26"/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3959" t="s">
        <v>229</v>
      </c>
      <c r="B219" s="3960"/>
      <c r="C219" s="2645">
        <f>SUM(D219+E219)</f>
        <v>4</v>
      </c>
      <c r="D219" s="2646">
        <f>SUM(F219+H219+J219+L219+N219+P219+R219+T219+V219+X219+Z219+AB219+AD219+AF219+AH219+AJ219+AL219)</f>
        <v>3</v>
      </c>
      <c r="E219" s="2660">
        <f>SUM(G219+I219+K219+M219+O219+Q219+S219+U219+W219+Y219+AA219+AC219+AE219+AG219+AI219+AK219+AM219)</f>
        <v>1</v>
      </c>
      <c r="F219" s="2538">
        <v>0</v>
      </c>
      <c r="G219" s="2556">
        <v>0</v>
      </c>
      <c r="H219" s="2538">
        <v>0</v>
      </c>
      <c r="I219" s="2556">
        <v>0</v>
      </c>
      <c r="J219" s="2538">
        <v>0</v>
      </c>
      <c r="K219" s="2556">
        <v>0</v>
      </c>
      <c r="L219" s="2538">
        <v>0</v>
      </c>
      <c r="M219" s="2556">
        <v>0</v>
      </c>
      <c r="N219" s="2538">
        <v>1</v>
      </c>
      <c r="O219" s="2556">
        <v>0</v>
      </c>
      <c r="P219" s="2538">
        <v>0</v>
      </c>
      <c r="Q219" s="2556">
        <v>0</v>
      </c>
      <c r="R219" s="2538">
        <v>0</v>
      </c>
      <c r="S219" s="2556">
        <v>0</v>
      </c>
      <c r="T219" s="2538">
        <v>0</v>
      </c>
      <c r="U219" s="2556">
        <v>1</v>
      </c>
      <c r="V219" s="2538">
        <v>0</v>
      </c>
      <c r="W219" s="2556">
        <v>0</v>
      </c>
      <c r="X219" s="2538">
        <v>2</v>
      </c>
      <c r="Y219" s="2556">
        <v>0</v>
      </c>
      <c r="Z219" s="2538">
        <v>0</v>
      </c>
      <c r="AA219" s="2556">
        <v>0</v>
      </c>
      <c r="AB219" s="2538">
        <v>0</v>
      </c>
      <c r="AC219" s="2556">
        <v>0</v>
      </c>
      <c r="AD219" s="2538">
        <v>0</v>
      </c>
      <c r="AE219" s="2556">
        <v>0</v>
      </c>
      <c r="AF219" s="2538">
        <v>0</v>
      </c>
      <c r="AG219" s="2556">
        <v>0</v>
      </c>
      <c r="AH219" s="2538">
        <v>0</v>
      </c>
      <c r="AI219" s="2556">
        <v>0</v>
      </c>
      <c r="AJ219" s="2538">
        <v>0</v>
      </c>
      <c r="AK219" s="2556">
        <v>0</v>
      </c>
      <c r="AL219" s="2538">
        <v>0</v>
      </c>
      <c r="AM219" s="2541">
        <v>0</v>
      </c>
      <c r="AN219" s="195">
        <v>0</v>
      </c>
      <c r="AO219" s="137">
        <v>0</v>
      </c>
      <c r="AP219" s="2538">
        <v>0</v>
      </c>
      <c r="AQ219" s="2556">
        <v>0</v>
      </c>
      <c r="AR219" s="2556">
        <v>0</v>
      </c>
      <c r="AS219" s="2556">
        <v>0</v>
      </c>
      <c r="AT219" s="2621">
        <v>0</v>
      </c>
      <c r="AU219" s="2542">
        <v>0</v>
      </c>
      <c r="AV219" s="2621">
        <v>0</v>
      </c>
      <c r="AW219" s="2542">
        <v>0</v>
      </c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0</v>
      </c>
      <c r="D220" s="336">
        <f>SUM(F220+H220+J220+L220+N220+P220+R220+T220+V220+X220+Z220+AB220+AD220+AF220+AH220+AJ220+AL220)</f>
        <v>0</v>
      </c>
      <c r="E220" s="2396">
        <f>SUM(G220+I220+K220+M220+O220+Q220+S220+U220+W220+Y220+AA220+AC220+AE220+AG220+AI220+AK220+AM220)</f>
        <v>0</v>
      </c>
      <c r="F220" s="32">
        <v>0</v>
      </c>
      <c r="G220" s="35">
        <v>0</v>
      </c>
      <c r="H220" s="32">
        <v>0</v>
      </c>
      <c r="I220" s="35">
        <v>0</v>
      </c>
      <c r="J220" s="32">
        <v>0</v>
      </c>
      <c r="K220" s="35">
        <v>0</v>
      </c>
      <c r="L220" s="32">
        <v>0</v>
      </c>
      <c r="M220" s="35">
        <v>0</v>
      </c>
      <c r="N220" s="32">
        <v>0</v>
      </c>
      <c r="O220" s="35">
        <v>0</v>
      </c>
      <c r="P220" s="32">
        <v>0</v>
      </c>
      <c r="Q220" s="35">
        <v>0</v>
      </c>
      <c r="R220" s="32">
        <v>0</v>
      </c>
      <c r="S220" s="35">
        <v>0</v>
      </c>
      <c r="T220" s="32">
        <v>0</v>
      </c>
      <c r="U220" s="35">
        <v>0</v>
      </c>
      <c r="V220" s="32">
        <v>0</v>
      </c>
      <c r="W220" s="35">
        <v>0</v>
      </c>
      <c r="X220" s="32">
        <v>0</v>
      </c>
      <c r="Y220" s="35">
        <v>0</v>
      </c>
      <c r="Z220" s="32">
        <v>0</v>
      </c>
      <c r="AA220" s="35">
        <v>0</v>
      </c>
      <c r="AB220" s="32">
        <v>0</v>
      </c>
      <c r="AC220" s="35">
        <v>0</v>
      </c>
      <c r="AD220" s="32">
        <v>0</v>
      </c>
      <c r="AE220" s="35">
        <v>0</v>
      </c>
      <c r="AF220" s="32">
        <v>0</v>
      </c>
      <c r="AG220" s="35">
        <v>0</v>
      </c>
      <c r="AH220" s="32">
        <v>0</v>
      </c>
      <c r="AI220" s="35">
        <v>0</v>
      </c>
      <c r="AJ220" s="32">
        <v>0</v>
      </c>
      <c r="AK220" s="35">
        <v>0</v>
      </c>
      <c r="AL220" s="32">
        <v>0</v>
      </c>
      <c r="AM220" s="271">
        <v>0</v>
      </c>
      <c r="AN220" s="195">
        <v>0</v>
      </c>
      <c r="AO220" s="137">
        <v>0</v>
      </c>
      <c r="AP220" s="16">
        <v>0</v>
      </c>
      <c r="AQ220" s="37">
        <v>0</v>
      </c>
      <c r="AR220" s="37">
        <v>0</v>
      </c>
      <c r="AS220" s="37">
        <v>0</v>
      </c>
      <c r="AT220" s="134">
        <v>0</v>
      </c>
      <c r="AU220" s="20">
        <v>0</v>
      </c>
      <c r="AV220" s="134">
        <v>0</v>
      </c>
      <c r="AW220" s="20"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0</v>
      </c>
      <c r="D221" s="341">
        <f t="shared" si="131"/>
        <v>0</v>
      </c>
      <c r="E221" s="2390">
        <f t="shared" si="131"/>
        <v>0</v>
      </c>
      <c r="F221" s="16">
        <v>0</v>
      </c>
      <c r="G221" s="37">
        <v>0</v>
      </c>
      <c r="H221" s="16">
        <v>0</v>
      </c>
      <c r="I221" s="37">
        <v>0</v>
      </c>
      <c r="J221" s="16">
        <v>0</v>
      </c>
      <c r="K221" s="37">
        <v>0</v>
      </c>
      <c r="L221" s="16">
        <v>0</v>
      </c>
      <c r="M221" s="37">
        <v>0</v>
      </c>
      <c r="N221" s="16">
        <v>0</v>
      </c>
      <c r="O221" s="37">
        <v>0</v>
      </c>
      <c r="P221" s="16">
        <v>0</v>
      </c>
      <c r="Q221" s="37">
        <v>0</v>
      </c>
      <c r="R221" s="16">
        <v>0</v>
      </c>
      <c r="S221" s="37">
        <v>0</v>
      </c>
      <c r="T221" s="16">
        <v>0</v>
      </c>
      <c r="U221" s="37">
        <v>0</v>
      </c>
      <c r="V221" s="16">
        <v>0</v>
      </c>
      <c r="W221" s="37">
        <v>0</v>
      </c>
      <c r="X221" s="16">
        <v>0</v>
      </c>
      <c r="Y221" s="37">
        <v>0</v>
      </c>
      <c r="Z221" s="16">
        <v>0</v>
      </c>
      <c r="AA221" s="37">
        <v>0</v>
      </c>
      <c r="AB221" s="16">
        <v>0</v>
      </c>
      <c r="AC221" s="37">
        <v>0</v>
      </c>
      <c r="AD221" s="16">
        <v>0</v>
      </c>
      <c r="AE221" s="37">
        <v>0</v>
      </c>
      <c r="AF221" s="16">
        <v>0</v>
      </c>
      <c r="AG221" s="37">
        <v>0</v>
      </c>
      <c r="AH221" s="16">
        <v>0</v>
      </c>
      <c r="AI221" s="37">
        <v>0</v>
      </c>
      <c r="AJ221" s="16">
        <v>0</v>
      </c>
      <c r="AK221" s="37">
        <v>0</v>
      </c>
      <c r="AL221" s="16">
        <v>0</v>
      </c>
      <c r="AM221" s="134">
        <v>0</v>
      </c>
      <c r="AN221" s="195">
        <v>0</v>
      </c>
      <c r="AO221" s="137">
        <v>0</v>
      </c>
      <c r="AP221" s="16">
        <v>0</v>
      </c>
      <c r="AQ221" s="37">
        <v>0</v>
      </c>
      <c r="AR221" s="37">
        <v>0</v>
      </c>
      <c r="AS221" s="37">
        <v>0</v>
      </c>
      <c r="AT221" s="134">
        <v>0</v>
      </c>
      <c r="AU221" s="20">
        <v>0</v>
      </c>
      <c r="AV221" s="134">
        <v>0</v>
      </c>
      <c r="AW221" s="20"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1</v>
      </c>
      <c r="D222" s="341">
        <f t="shared" si="131"/>
        <v>1</v>
      </c>
      <c r="E222" s="2390">
        <f t="shared" si="131"/>
        <v>0</v>
      </c>
      <c r="F222" s="16">
        <v>0</v>
      </c>
      <c r="G222" s="37">
        <v>0</v>
      </c>
      <c r="H222" s="16">
        <v>0</v>
      </c>
      <c r="I222" s="37">
        <v>0</v>
      </c>
      <c r="J222" s="16">
        <v>1</v>
      </c>
      <c r="K222" s="37">
        <v>0</v>
      </c>
      <c r="L222" s="16">
        <v>0</v>
      </c>
      <c r="M222" s="37">
        <v>0</v>
      </c>
      <c r="N222" s="16">
        <v>0</v>
      </c>
      <c r="O222" s="37">
        <v>0</v>
      </c>
      <c r="P222" s="16">
        <v>0</v>
      </c>
      <c r="Q222" s="37">
        <v>0</v>
      </c>
      <c r="R222" s="16">
        <v>0</v>
      </c>
      <c r="S222" s="37">
        <v>0</v>
      </c>
      <c r="T222" s="16">
        <v>0</v>
      </c>
      <c r="U222" s="37">
        <v>0</v>
      </c>
      <c r="V222" s="16">
        <v>0</v>
      </c>
      <c r="W222" s="37">
        <v>0</v>
      </c>
      <c r="X222" s="16">
        <v>0</v>
      </c>
      <c r="Y222" s="37">
        <v>0</v>
      </c>
      <c r="Z222" s="16">
        <v>0</v>
      </c>
      <c r="AA222" s="37">
        <v>0</v>
      </c>
      <c r="AB222" s="16">
        <v>0</v>
      </c>
      <c r="AC222" s="37">
        <v>0</v>
      </c>
      <c r="AD222" s="16">
        <v>0</v>
      </c>
      <c r="AE222" s="37">
        <v>0</v>
      </c>
      <c r="AF222" s="16">
        <v>0</v>
      </c>
      <c r="AG222" s="37">
        <v>0</v>
      </c>
      <c r="AH222" s="16">
        <v>0</v>
      </c>
      <c r="AI222" s="37">
        <v>0</v>
      </c>
      <c r="AJ222" s="16">
        <v>0</v>
      </c>
      <c r="AK222" s="37">
        <v>0</v>
      </c>
      <c r="AL222" s="16">
        <v>0</v>
      </c>
      <c r="AM222" s="134">
        <v>0</v>
      </c>
      <c r="AN222" s="195">
        <v>0</v>
      </c>
      <c r="AO222" s="137">
        <v>0</v>
      </c>
      <c r="AP222" s="16">
        <v>0</v>
      </c>
      <c r="AQ222" s="37">
        <v>0</v>
      </c>
      <c r="AR222" s="37">
        <v>0</v>
      </c>
      <c r="AS222" s="37">
        <v>1</v>
      </c>
      <c r="AT222" s="134">
        <v>0</v>
      </c>
      <c r="AU222" s="20">
        <v>0</v>
      </c>
      <c r="AV222" s="134">
        <v>0</v>
      </c>
      <c r="AW222" s="20"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2</v>
      </c>
      <c r="D223" s="343">
        <f t="shared" si="131"/>
        <v>0</v>
      </c>
      <c r="E223" s="351">
        <f t="shared" si="131"/>
        <v>2</v>
      </c>
      <c r="F223" s="22">
        <v>0</v>
      </c>
      <c r="G223" s="43">
        <v>0</v>
      </c>
      <c r="H223" s="22">
        <v>0</v>
      </c>
      <c r="I223" s="43">
        <v>0</v>
      </c>
      <c r="J223" s="22">
        <v>0</v>
      </c>
      <c r="K223" s="43">
        <v>0</v>
      </c>
      <c r="L223" s="22">
        <v>0</v>
      </c>
      <c r="M223" s="43">
        <v>2</v>
      </c>
      <c r="N223" s="22">
        <v>0</v>
      </c>
      <c r="O223" s="43">
        <v>0</v>
      </c>
      <c r="P223" s="22">
        <v>0</v>
      </c>
      <c r="Q223" s="43">
        <v>0</v>
      </c>
      <c r="R223" s="22">
        <v>0</v>
      </c>
      <c r="S223" s="43">
        <v>0</v>
      </c>
      <c r="T223" s="22">
        <v>0</v>
      </c>
      <c r="U223" s="43">
        <v>0</v>
      </c>
      <c r="V223" s="22">
        <v>0</v>
      </c>
      <c r="W223" s="43">
        <v>0</v>
      </c>
      <c r="X223" s="22">
        <v>0</v>
      </c>
      <c r="Y223" s="43">
        <v>0</v>
      </c>
      <c r="Z223" s="22">
        <v>0</v>
      </c>
      <c r="AA223" s="43">
        <v>0</v>
      </c>
      <c r="AB223" s="22">
        <v>0</v>
      </c>
      <c r="AC223" s="43">
        <v>0</v>
      </c>
      <c r="AD223" s="22">
        <v>0</v>
      </c>
      <c r="AE223" s="43">
        <v>0</v>
      </c>
      <c r="AF223" s="22">
        <v>0</v>
      </c>
      <c r="AG223" s="43">
        <v>0</v>
      </c>
      <c r="AH223" s="22">
        <v>0</v>
      </c>
      <c r="AI223" s="43">
        <v>0</v>
      </c>
      <c r="AJ223" s="22">
        <v>0</v>
      </c>
      <c r="AK223" s="43">
        <v>0</v>
      </c>
      <c r="AL223" s="22">
        <v>0</v>
      </c>
      <c r="AM223" s="141">
        <v>0</v>
      </c>
      <c r="AN223" s="200">
        <v>0</v>
      </c>
      <c r="AO223" s="186">
        <v>0</v>
      </c>
      <c r="AP223" s="22">
        <v>0</v>
      </c>
      <c r="AQ223" s="43">
        <v>0</v>
      </c>
      <c r="AR223" s="43">
        <v>0</v>
      </c>
      <c r="AS223" s="43">
        <v>0</v>
      </c>
      <c r="AT223" s="141">
        <v>0</v>
      </c>
      <c r="AU223" s="26">
        <v>0</v>
      </c>
      <c r="AV223" s="141">
        <v>0</v>
      </c>
      <c r="AW223" s="26">
        <v>0</v>
      </c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3733" t="s">
        <v>234</v>
      </c>
      <c r="B224" s="2659" t="s">
        <v>235</v>
      </c>
      <c r="C224" s="2645">
        <f t="shared" si="126"/>
        <v>0</v>
      </c>
      <c r="D224" s="2646">
        <f t="shared" si="131"/>
        <v>0</v>
      </c>
      <c r="E224" s="2662">
        <f t="shared" si="131"/>
        <v>0</v>
      </c>
      <c r="F224" s="329"/>
      <c r="G224" s="75"/>
      <c r="H224" s="329"/>
      <c r="I224" s="75"/>
      <c r="J224" s="329"/>
      <c r="K224" s="75"/>
      <c r="L224" s="329"/>
      <c r="M224" s="75"/>
      <c r="N224" s="329"/>
      <c r="O224" s="75"/>
      <c r="P224" s="329"/>
      <c r="Q224" s="75"/>
      <c r="R224" s="329"/>
      <c r="S224" s="75"/>
      <c r="T224" s="329"/>
      <c r="U224" s="75"/>
      <c r="V224" s="329"/>
      <c r="W224" s="75"/>
      <c r="X224" s="329"/>
      <c r="Y224" s="75"/>
      <c r="Z224" s="329"/>
      <c r="AA224" s="75"/>
      <c r="AB224" s="329"/>
      <c r="AC224" s="75"/>
      <c r="AD224" s="329"/>
      <c r="AE224" s="75"/>
      <c r="AF224" s="329"/>
      <c r="AG224" s="75"/>
      <c r="AH224" s="329"/>
      <c r="AI224" s="75"/>
      <c r="AJ224" s="329"/>
      <c r="AK224" s="75"/>
      <c r="AL224" s="329"/>
      <c r="AM224" s="292"/>
      <c r="AN224" s="373"/>
      <c r="AO224" s="309"/>
      <c r="AP224" s="329"/>
      <c r="AQ224" s="75"/>
      <c r="AR224" s="75"/>
      <c r="AS224" s="75"/>
      <c r="AT224" s="292"/>
      <c r="AU224" s="338"/>
      <c r="AV224" s="292"/>
      <c r="AW224" s="338"/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2860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/>
      <c r="G225" s="41"/>
      <c r="H225" s="38"/>
      <c r="I225" s="41"/>
      <c r="J225" s="38"/>
      <c r="K225" s="41"/>
      <c r="L225" s="38"/>
      <c r="M225" s="41"/>
      <c r="N225" s="38"/>
      <c r="O225" s="41"/>
      <c r="P225" s="38"/>
      <c r="Q225" s="41"/>
      <c r="R225" s="38"/>
      <c r="S225" s="41"/>
      <c r="T225" s="38"/>
      <c r="U225" s="41"/>
      <c r="V225" s="38"/>
      <c r="W225" s="41"/>
      <c r="X225" s="38"/>
      <c r="Y225" s="41"/>
      <c r="Z225" s="38"/>
      <c r="AA225" s="41"/>
      <c r="AB225" s="38"/>
      <c r="AC225" s="41"/>
      <c r="AD225" s="38"/>
      <c r="AE225" s="41"/>
      <c r="AF225" s="38"/>
      <c r="AG225" s="41"/>
      <c r="AH225" s="38"/>
      <c r="AI225" s="41"/>
      <c r="AJ225" s="38"/>
      <c r="AK225" s="41"/>
      <c r="AL225" s="38"/>
      <c r="AM225" s="180"/>
      <c r="AN225" s="198"/>
      <c r="AO225" s="181"/>
      <c r="AP225" s="38"/>
      <c r="AQ225" s="41"/>
      <c r="AR225" s="41"/>
      <c r="AS225" s="41"/>
      <c r="AT225" s="180"/>
      <c r="AU225" s="342"/>
      <c r="AV225" s="180"/>
      <c r="AW225" s="342"/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2860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/>
      <c r="G226" s="41"/>
      <c r="H226" s="38"/>
      <c r="I226" s="41"/>
      <c r="J226" s="38"/>
      <c r="K226" s="41"/>
      <c r="L226" s="38"/>
      <c r="M226" s="41"/>
      <c r="N226" s="38"/>
      <c r="O226" s="41"/>
      <c r="P226" s="38"/>
      <c r="Q226" s="41"/>
      <c r="R226" s="38"/>
      <c r="S226" s="41"/>
      <c r="T226" s="38"/>
      <c r="U226" s="41"/>
      <c r="V226" s="38"/>
      <c r="W226" s="41"/>
      <c r="X226" s="38"/>
      <c r="Y226" s="41"/>
      <c r="Z226" s="38"/>
      <c r="AA226" s="41"/>
      <c r="AB226" s="38"/>
      <c r="AC226" s="41"/>
      <c r="AD226" s="38"/>
      <c r="AE226" s="41"/>
      <c r="AF226" s="38"/>
      <c r="AG226" s="41"/>
      <c r="AH226" s="38"/>
      <c r="AI226" s="41"/>
      <c r="AJ226" s="38"/>
      <c r="AK226" s="41"/>
      <c r="AL226" s="38"/>
      <c r="AM226" s="180"/>
      <c r="AN226" s="198"/>
      <c r="AO226" s="181"/>
      <c r="AP226" s="38"/>
      <c r="AQ226" s="41"/>
      <c r="AR226" s="41"/>
      <c r="AS226" s="41"/>
      <c r="AT226" s="180"/>
      <c r="AU226" s="342"/>
      <c r="AV226" s="180"/>
      <c r="AW226" s="342"/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2860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/>
      <c r="G227" s="41"/>
      <c r="H227" s="38"/>
      <c r="I227" s="41"/>
      <c r="J227" s="38"/>
      <c r="K227" s="41"/>
      <c r="L227" s="38"/>
      <c r="M227" s="41"/>
      <c r="N227" s="38"/>
      <c r="O227" s="41"/>
      <c r="P227" s="38"/>
      <c r="Q227" s="41"/>
      <c r="R227" s="38"/>
      <c r="S227" s="41"/>
      <c r="T227" s="38"/>
      <c r="U227" s="41"/>
      <c r="V227" s="38"/>
      <c r="W227" s="41"/>
      <c r="X227" s="38"/>
      <c r="Y227" s="41"/>
      <c r="Z227" s="38"/>
      <c r="AA227" s="41"/>
      <c r="AB227" s="38"/>
      <c r="AC227" s="41"/>
      <c r="AD227" s="38"/>
      <c r="AE227" s="41"/>
      <c r="AF227" s="38"/>
      <c r="AG227" s="41"/>
      <c r="AH227" s="38"/>
      <c r="AI227" s="41"/>
      <c r="AJ227" s="38"/>
      <c r="AK227" s="41"/>
      <c r="AL227" s="38"/>
      <c r="AM227" s="180"/>
      <c r="AN227" s="198"/>
      <c r="AO227" s="181"/>
      <c r="AP227" s="38"/>
      <c r="AQ227" s="41"/>
      <c r="AR227" s="41"/>
      <c r="AS227" s="41"/>
      <c r="AT227" s="180"/>
      <c r="AU227" s="342"/>
      <c r="AV227" s="180"/>
      <c r="AW227" s="342"/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3638"/>
      <c r="B228" s="375" t="s">
        <v>239</v>
      </c>
      <c r="C228" s="355">
        <f t="shared" si="126"/>
        <v>0</v>
      </c>
      <c r="D228" s="356">
        <f t="shared" si="131"/>
        <v>0</v>
      </c>
      <c r="E228" s="376">
        <f t="shared" si="131"/>
        <v>0</v>
      </c>
      <c r="F228" s="22"/>
      <c r="G228" s="43"/>
      <c r="H228" s="22"/>
      <c r="I228" s="43"/>
      <c r="J228" s="22"/>
      <c r="K228" s="43"/>
      <c r="L228" s="22"/>
      <c r="M228" s="43"/>
      <c r="N228" s="22"/>
      <c r="O228" s="43"/>
      <c r="P228" s="22"/>
      <c r="Q228" s="43"/>
      <c r="R228" s="22"/>
      <c r="S228" s="43"/>
      <c r="T228" s="22"/>
      <c r="U228" s="43"/>
      <c r="V228" s="22"/>
      <c r="W228" s="43"/>
      <c r="X228" s="22"/>
      <c r="Y228" s="43"/>
      <c r="Z228" s="22"/>
      <c r="AA228" s="43"/>
      <c r="AB228" s="22"/>
      <c r="AC228" s="43"/>
      <c r="AD228" s="22"/>
      <c r="AE228" s="43"/>
      <c r="AF228" s="22"/>
      <c r="AG228" s="43"/>
      <c r="AH228" s="22"/>
      <c r="AI228" s="43"/>
      <c r="AJ228" s="22"/>
      <c r="AK228" s="43"/>
      <c r="AL228" s="22"/>
      <c r="AM228" s="141"/>
      <c r="AN228" s="200"/>
      <c r="AO228" s="186"/>
      <c r="AP228" s="22"/>
      <c r="AQ228" s="43"/>
      <c r="AR228" s="43"/>
      <c r="AS228" s="43"/>
      <c r="AT228" s="141"/>
      <c r="AU228" s="26"/>
      <c r="AV228" s="141"/>
      <c r="AW228" s="26"/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325">
        <f t="shared" si="126"/>
        <v>0</v>
      </c>
      <c r="D229" s="326">
        <f t="shared" si="131"/>
        <v>0</v>
      </c>
      <c r="E229" s="308">
        <f t="shared" si="131"/>
        <v>0</v>
      </c>
      <c r="F229" s="329"/>
      <c r="G229" s="75"/>
      <c r="H229" s="329"/>
      <c r="I229" s="75"/>
      <c r="J229" s="329"/>
      <c r="K229" s="75"/>
      <c r="L229" s="329"/>
      <c r="M229" s="75"/>
      <c r="N229" s="329"/>
      <c r="O229" s="75"/>
      <c r="P229" s="329"/>
      <c r="Q229" s="75"/>
      <c r="R229" s="329"/>
      <c r="S229" s="75"/>
      <c r="T229" s="329"/>
      <c r="U229" s="75"/>
      <c r="V229" s="329"/>
      <c r="W229" s="75"/>
      <c r="X229" s="329"/>
      <c r="Y229" s="75"/>
      <c r="Z229" s="329"/>
      <c r="AA229" s="75"/>
      <c r="AB229" s="329"/>
      <c r="AC229" s="75"/>
      <c r="AD229" s="329"/>
      <c r="AE229" s="75"/>
      <c r="AF229" s="329"/>
      <c r="AG229" s="75"/>
      <c r="AH229" s="329"/>
      <c r="AI229" s="75"/>
      <c r="AJ229" s="329"/>
      <c r="AK229" s="75"/>
      <c r="AL229" s="329"/>
      <c r="AM229" s="292"/>
      <c r="AN229" s="373"/>
      <c r="AO229" s="309"/>
      <c r="AP229" s="329"/>
      <c r="AQ229" s="75"/>
      <c r="AR229" s="75"/>
      <c r="AS229" s="75"/>
      <c r="AT229" s="292"/>
      <c r="AU229" s="338"/>
      <c r="AV229" s="292"/>
      <c r="AW229" s="338"/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0</v>
      </c>
      <c r="D230" s="356">
        <f t="shared" si="131"/>
        <v>0</v>
      </c>
      <c r="E230" s="2391">
        <f t="shared" si="131"/>
        <v>0</v>
      </c>
      <c r="F230" s="22"/>
      <c r="G230" s="43"/>
      <c r="H230" s="22"/>
      <c r="I230" s="43"/>
      <c r="J230" s="22"/>
      <c r="K230" s="43"/>
      <c r="L230" s="22"/>
      <c r="M230" s="43"/>
      <c r="N230" s="22"/>
      <c r="O230" s="43"/>
      <c r="P230" s="22"/>
      <c r="Q230" s="43"/>
      <c r="R230" s="22"/>
      <c r="S230" s="43"/>
      <c r="T230" s="22"/>
      <c r="U230" s="43"/>
      <c r="V230" s="22"/>
      <c r="W230" s="43"/>
      <c r="X230" s="22"/>
      <c r="Y230" s="43"/>
      <c r="Z230" s="22"/>
      <c r="AA230" s="43"/>
      <c r="AB230" s="22"/>
      <c r="AC230" s="43"/>
      <c r="AD230" s="22"/>
      <c r="AE230" s="43"/>
      <c r="AF230" s="22"/>
      <c r="AG230" s="43"/>
      <c r="AH230" s="22"/>
      <c r="AI230" s="43"/>
      <c r="AJ230" s="22"/>
      <c r="AK230" s="43"/>
      <c r="AL230" s="22"/>
      <c r="AM230" s="141"/>
      <c r="AN230" s="380"/>
      <c r="AO230" s="381"/>
      <c r="AP230" s="22"/>
      <c r="AQ230" s="43"/>
      <c r="AR230" s="43"/>
      <c r="AS230" s="43"/>
      <c r="AT230" s="141"/>
      <c r="AU230" s="26"/>
      <c r="AV230" s="141"/>
      <c r="AW230" s="26"/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3749" t="s">
        <v>243</v>
      </c>
      <c r="B232" s="2847"/>
      <c r="C232" s="3952" t="s">
        <v>76</v>
      </c>
      <c r="D232" s="3952"/>
      <c r="E232" s="3952"/>
      <c r="F232" s="3952" t="s">
        <v>178</v>
      </c>
      <c r="G232" s="3952"/>
      <c r="H232" s="3952" t="s">
        <v>179</v>
      </c>
      <c r="I232" s="3952"/>
      <c r="J232" s="3952" t="s">
        <v>180</v>
      </c>
      <c r="K232" s="3952"/>
      <c r="L232" s="3952" t="s">
        <v>12</v>
      </c>
      <c r="M232" s="3952"/>
      <c r="N232" s="3953" t="s">
        <v>13</v>
      </c>
      <c r="O232" s="3954"/>
      <c r="P232" s="3955" t="s">
        <v>14</v>
      </c>
      <c r="Q232" s="3955"/>
      <c r="R232" s="3955" t="s">
        <v>15</v>
      </c>
      <c r="S232" s="3955"/>
      <c r="T232" s="3955" t="s">
        <v>16</v>
      </c>
      <c r="U232" s="3955"/>
      <c r="V232" s="3955" t="s">
        <v>17</v>
      </c>
      <c r="W232" s="3955"/>
      <c r="X232" s="3955" t="s">
        <v>18</v>
      </c>
      <c r="Y232" s="3955"/>
      <c r="Z232" s="3955" t="s">
        <v>19</v>
      </c>
      <c r="AA232" s="3955"/>
      <c r="AB232" s="3955" t="s">
        <v>48</v>
      </c>
      <c r="AC232" s="3955"/>
      <c r="AD232" s="3955" t="s">
        <v>49</v>
      </c>
      <c r="AE232" s="3955"/>
      <c r="AF232" s="3955" t="s">
        <v>50</v>
      </c>
      <c r="AG232" s="3955"/>
      <c r="AH232" s="3955" t="s">
        <v>126</v>
      </c>
      <c r="AI232" s="3955"/>
      <c r="AJ232" s="3955" t="s">
        <v>127</v>
      </c>
      <c r="AK232" s="3955"/>
      <c r="AL232" s="3955" t="s">
        <v>128</v>
      </c>
      <c r="AM232" s="3967"/>
      <c r="AN232" s="3968" t="s">
        <v>244</v>
      </c>
      <c r="AO232" s="3969"/>
      <c r="AP232" s="3970"/>
      <c r="AQ232" s="3971" t="s">
        <v>181</v>
      </c>
      <c r="AR232" s="3972" t="s">
        <v>182</v>
      </c>
      <c r="AS232" s="3955" t="s">
        <v>7</v>
      </c>
      <c r="AT232" s="3955"/>
      <c r="AU232" s="3743" t="s">
        <v>183</v>
      </c>
      <c r="AV232" s="3743" t="s">
        <v>245</v>
      </c>
      <c r="AW232" s="3743" t="s">
        <v>8</v>
      </c>
      <c r="AX232" s="3743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3641"/>
      <c r="B233" s="3636"/>
      <c r="C233" s="2611" t="s">
        <v>96</v>
      </c>
      <c r="D233" s="2663" t="s">
        <v>65</v>
      </c>
      <c r="E233" s="2401" t="s">
        <v>97</v>
      </c>
      <c r="F233" s="2634" t="s">
        <v>65</v>
      </c>
      <c r="G233" s="2401" t="s">
        <v>97</v>
      </c>
      <c r="H233" s="2634" t="s">
        <v>65</v>
      </c>
      <c r="I233" s="2401" t="s">
        <v>97</v>
      </c>
      <c r="J233" s="2634" t="s">
        <v>65</v>
      </c>
      <c r="K233" s="2401" t="s">
        <v>97</v>
      </c>
      <c r="L233" s="2634" t="s">
        <v>65</v>
      </c>
      <c r="M233" s="2401" t="s">
        <v>97</v>
      </c>
      <c r="N233" s="2634" t="s">
        <v>65</v>
      </c>
      <c r="O233" s="2401" t="s">
        <v>97</v>
      </c>
      <c r="P233" s="2634" t="s">
        <v>65</v>
      </c>
      <c r="Q233" s="2401" t="s">
        <v>97</v>
      </c>
      <c r="R233" s="2634" t="s">
        <v>65</v>
      </c>
      <c r="S233" s="2401" t="s">
        <v>97</v>
      </c>
      <c r="T233" s="2634" t="s">
        <v>65</v>
      </c>
      <c r="U233" s="2401" t="s">
        <v>97</v>
      </c>
      <c r="V233" s="2634" t="s">
        <v>65</v>
      </c>
      <c r="W233" s="2401" t="s">
        <v>97</v>
      </c>
      <c r="X233" s="2634" t="s">
        <v>65</v>
      </c>
      <c r="Y233" s="2401" t="s">
        <v>97</v>
      </c>
      <c r="Z233" s="2634" t="s">
        <v>65</v>
      </c>
      <c r="AA233" s="2401" t="s">
        <v>97</v>
      </c>
      <c r="AB233" s="2634" t="s">
        <v>65</v>
      </c>
      <c r="AC233" s="2401" t="s">
        <v>97</v>
      </c>
      <c r="AD233" s="2634" t="s">
        <v>65</v>
      </c>
      <c r="AE233" s="2401" t="s">
        <v>97</v>
      </c>
      <c r="AF233" s="2634" t="s">
        <v>65</v>
      </c>
      <c r="AG233" s="2401" t="s">
        <v>97</v>
      </c>
      <c r="AH233" s="2634" t="s">
        <v>65</v>
      </c>
      <c r="AI233" s="2401" t="s">
        <v>97</v>
      </c>
      <c r="AJ233" s="2634" t="s">
        <v>65</v>
      </c>
      <c r="AK233" s="2401" t="s">
        <v>97</v>
      </c>
      <c r="AL233" s="2634" t="s">
        <v>65</v>
      </c>
      <c r="AM233" s="2399" t="s">
        <v>97</v>
      </c>
      <c r="AN233" s="2613" t="s">
        <v>141</v>
      </c>
      <c r="AO233" s="2664" t="s">
        <v>143</v>
      </c>
      <c r="AP233" s="2614" t="s">
        <v>247</v>
      </c>
      <c r="AQ233" s="2964"/>
      <c r="AR233" s="2966"/>
      <c r="AS233" s="2634" t="s">
        <v>65</v>
      </c>
      <c r="AT233" s="2401" t="s">
        <v>97</v>
      </c>
      <c r="AU233" s="3637"/>
      <c r="AV233" s="3637"/>
      <c r="AW233" s="3637"/>
      <c r="AX233" s="3637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3965" t="s">
        <v>248</v>
      </c>
      <c r="B234" s="3966"/>
      <c r="C234" s="2636">
        <f>SUM(D234+E234)</f>
        <v>18</v>
      </c>
      <c r="D234" s="2637">
        <f>SUM(F234+H234+J234+L234+N234+P234+R234+T234+V234+X234+Z234+AB234+AD234+AF234+AH234+AJ234+AL234)</f>
        <v>3</v>
      </c>
      <c r="E234" s="308">
        <f>SUM(G234+I234+K234+M234+O234+Q234+S234+U234+W234+Y234+AA234+AC234+AE234+AG234+AI234+AK234+AM234)</f>
        <v>15</v>
      </c>
      <c r="F234" s="2638">
        <v>0</v>
      </c>
      <c r="G234" s="2665">
        <v>0</v>
      </c>
      <c r="H234" s="2638">
        <v>0</v>
      </c>
      <c r="I234" s="2665">
        <v>0</v>
      </c>
      <c r="J234" s="2638">
        <v>1</v>
      </c>
      <c r="K234" s="2665">
        <v>0</v>
      </c>
      <c r="L234" s="2638">
        <v>2</v>
      </c>
      <c r="M234" s="2665">
        <v>8</v>
      </c>
      <c r="N234" s="2638">
        <v>0</v>
      </c>
      <c r="O234" s="2665">
        <v>0</v>
      </c>
      <c r="P234" s="2638">
        <v>0</v>
      </c>
      <c r="Q234" s="2665">
        <v>2</v>
      </c>
      <c r="R234" s="2638">
        <v>0</v>
      </c>
      <c r="S234" s="2665">
        <v>0</v>
      </c>
      <c r="T234" s="2638">
        <v>0</v>
      </c>
      <c r="U234" s="2665">
        <v>1</v>
      </c>
      <c r="V234" s="2638">
        <v>0</v>
      </c>
      <c r="W234" s="2665">
        <v>0</v>
      </c>
      <c r="X234" s="2638">
        <v>0</v>
      </c>
      <c r="Y234" s="2665">
        <v>1</v>
      </c>
      <c r="Z234" s="2638">
        <v>0</v>
      </c>
      <c r="AA234" s="2665">
        <v>1</v>
      </c>
      <c r="AB234" s="2638">
        <v>0</v>
      </c>
      <c r="AC234" s="2665">
        <v>0</v>
      </c>
      <c r="AD234" s="2638">
        <v>0</v>
      </c>
      <c r="AE234" s="2665">
        <v>2</v>
      </c>
      <c r="AF234" s="2638">
        <v>0</v>
      </c>
      <c r="AG234" s="2665">
        <v>0</v>
      </c>
      <c r="AH234" s="2638">
        <v>0</v>
      </c>
      <c r="AI234" s="2665">
        <v>0</v>
      </c>
      <c r="AJ234" s="2638">
        <v>0</v>
      </c>
      <c r="AK234" s="2665">
        <v>0</v>
      </c>
      <c r="AL234" s="2638">
        <v>0</v>
      </c>
      <c r="AM234" s="2666">
        <v>0</v>
      </c>
      <c r="AN234" s="384">
        <v>0</v>
      </c>
      <c r="AO234" s="2014">
        <v>0</v>
      </c>
      <c r="AP234" s="142">
        <v>11</v>
      </c>
      <c r="AQ234" s="2665">
        <v>0</v>
      </c>
      <c r="AR234" s="2648">
        <v>0</v>
      </c>
      <c r="AS234" s="2638">
        <v>0</v>
      </c>
      <c r="AT234" s="2665">
        <v>0</v>
      </c>
      <c r="AU234" s="2665">
        <v>0</v>
      </c>
      <c r="AV234" s="2665">
        <v>4</v>
      </c>
      <c r="AW234" s="2665">
        <v>0</v>
      </c>
      <c r="AX234" s="2665">
        <v>0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3961" t="s">
        <v>190</v>
      </c>
      <c r="B235" s="3962"/>
      <c r="C235" s="2667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2668"/>
      <c r="AN235" s="2668"/>
      <c r="AO235" s="2668"/>
      <c r="AP235" s="2669"/>
      <c r="AQ235" s="2668"/>
      <c r="AR235" s="2668"/>
      <c r="AS235" s="2668"/>
      <c r="AT235" s="2668"/>
      <c r="AU235" s="2668"/>
      <c r="AV235" s="2668"/>
      <c r="AW235" s="2668"/>
      <c r="AX235" s="2670"/>
    </row>
    <row r="236" spans="1:89" x14ac:dyDescent="0.25">
      <c r="A236" s="3733" t="s">
        <v>191</v>
      </c>
      <c r="B236" s="2660" t="s">
        <v>192</v>
      </c>
      <c r="C236" s="2645">
        <f>SUM(D236+E236)</f>
        <v>2</v>
      </c>
      <c r="D236" s="2646">
        <f t="shared" ref="D236:E244" si="135">SUM(F236+H236+J236+L236+N236+P236+R236+T236+V236+X236+Z236+AB236+AD236+AF236+AH236+AJ236+AL236)</f>
        <v>0</v>
      </c>
      <c r="E236" s="2660">
        <f t="shared" si="135"/>
        <v>2</v>
      </c>
      <c r="F236" s="2538">
        <v>0</v>
      </c>
      <c r="G236" s="2556">
        <v>0</v>
      </c>
      <c r="H236" s="2538">
        <v>0</v>
      </c>
      <c r="I236" s="2556">
        <v>0</v>
      </c>
      <c r="J236" s="2538">
        <v>0</v>
      </c>
      <c r="K236" s="2556">
        <v>0</v>
      </c>
      <c r="L236" s="2538">
        <v>0</v>
      </c>
      <c r="M236" s="2556">
        <v>2</v>
      </c>
      <c r="N236" s="2538">
        <v>0</v>
      </c>
      <c r="O236" s="2556">
        <v>0</v>
      </c>
      <c r="P236" s="2538">
        <v>0</v>
      </c>
      <c r="Q236" s="2556">
        <v>0</v>
      </c>
      <c r="R236" s="2538">
        <v>0</v>
      </c>
      <c r="S236" s="2556">
        <v>0</v>
      </c>
      <c r="T236" s="2538">
        <v>0</v>
      </c>
      <c r="U236" s="2556">
        <v>0</v>
      </c>
      <c r="V236" s="2538">
        <v>0</v>
      </c>
      <c r="W236" s="2556">
        <v>0</v>
      </c>
      <c r="X236" s="2538">
        <v>0</v>
      </c>
      <c r="Y236" s="2556">
        <v>0</v>
      </c>
      <c r="Z236" s="2538">
        <v>0</v>
      </c>
      <c r="AA236" s="2556">
        <v>0</v>
      </c>
      <c r="AB236" s="2538">
        <v>0</v>
      </c>
      <c r="AC236" s="2556">
        <v>0</v>
      </c>
      <c r="AD236" s="2538">
        <v>0</v>
      </c>
      <c r="AE236" s="2556">
        <v>0</v>
      </c>
      <c r="AF236" s="2538">
        <v>0</v>
      </c>
      <c r="AG236" s="2556">
        <v>0</v>
      </c>
      <c r="AH236" s="2538">
        <v>0</v>
      </c>
      <c r="AI236" s="2556">
        <v>0</v>
      </c>
      <c r="AJ236" s="2538">
        <v>0</v>
      </c>
      <c r="AK236" s="2556">
        <v>0</v>
      </c>
      <c r="AL236" s="2538">
        <v>0</v>
      </c>
      <c r="AM236" s="2621">
        <v>0</v>
      </c>
      <c r="AN236" s="2671">
        <v>0</v>
      </c>
      <c r="AO236" s="2559">
        <v>0</v>
      </c>
      <c r="AP236" s="2574">
        <v>2</v>
      </c>
      <c r="AQ236" s="2665">
        <v>0</v>
      </c>
      <c r="AR236" s="2648">
        <v>0</v>
      </c>
      <c r="AS236" s="2638">
        <v>0</v>
      </c>
      <c r="AT236" s="2665">
        <v>0</v>
      </c>
      <c r="AU236" s="2665">
        <v>0</v>
      </c>
      <c r="AV236" s="2665">
        <v>2</v>
      </c>
      <c r="AW236" s="2665">
        <v>0</v>
      </c>
      <c r="AX236" s="2665">
        <v>0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3638"/>
      <c r="B237" s="2391" t="s">
        <v>193</v>
      </c>
      <c r="C237" s="355">
        <f>SUM(D237+E237)</f>
        <v>0</v>
      </c>
      <c r="D237" s="356">
        <f t="shared" si="135"/>
        <v>0</v>
      </c>
      <c r="E237" s="2391">
        <f t="shared" si="135"/>
        <v>0</v>
      </c>
      <c r="F237" s="22">
        <v>0</v>
      </c>
      <c r="G237" s="43">
        <v>0</v>
      </c>
      <c r="H237" s="22">
        <v>0</v>
      </c>
      <c r="I237" s="43">
        <v>0</v>
      </c>
      <c r="J237" s="22">
        <v>0</v>
      </c>
      <c r="K237" s="43">
        <v>0</v>
      </c>
      <c r="L237" s="22">
        <v>0</v>
      </c>
      <c r="M237" s="43">
        <v>0</v>
      </c>
      <c r="N237" s="22">
        <v>0</v>
      </c>
      <c r="O237" s="43">
        <v>0</v>
      </c>
      <c r="P237" s="22">
        <v>0</v>
      </c>
      <c r="Q237" s="43">
        <v>0</v>
      </c>
      <c r="R237" s="22">
        <v>0</v>
      </c>
      <c r="S237" s="43">
        <v>0</v>
      </c>
      <c r="T237" s="22">
        <v>0</v>
      </c>
      <c r="U237" s="43">
        <v>0</v>
      </c>
      <c r="V237" s="22">
        <v>0</v>
      </c>
      <c r="W237" s="43">
        <v>0</v>
      </c>
      <c r="X237" s="22">
        <v>0</v>
      </c>
      <c r="Y237" s="43">
        <v>0</v>
      </c>
      <c r="Z237" s="22">
        <v>0</v>
      </c>
      <c r="AA237" s="43">
        <v>0</v>
      </c>
      <c r="AB237" s="22">
        <v>0</v>
      </c>
      <c r="AC237" s="43">
        <v>0</v>
      </c>
      <c r="AD237" s="22">
        <v>0</v>
      </c>
      <c r="AE237" s="43">
        <v>0</v>
      </c>
      <c r="AF237" s="22">
        <v>0</v>
      </c>
      <c r="AG237" s="43">
        <v>0</v>
      </c>
      <c r="AH237" s="22">
        <v>0</v>
      </c>
      <c r="AI237" s="43">
        <v>0</v>
      </c>
      <c r="AJ237" s="38">
        <v>0</v>
      </c>
      <c r="AK237" s="41">
        <v>0</v>
      </c>
      <c r="AL237" s="2538">
        <v>0</v>
      </c>
      <c r="AM237" s="2621">
        <v>0</v>
      </c>
      <c r="AN237" s="2671">
        <v>0</v>
      </c>
      <c r="AO237" s="2559">
        <v>0</v>
      </c>
      <c r="AP237" s="2574">
        <v>0</v>
      </c>
      <c r="AQ237" s="2665">
        <v>0</v>
      </c>
      <c r="AR237" s="2648">
        <v>0</v>
      </c>
      <c r="AS237" s="2638">
        <v>0</v>
      </c>
      <c r="AT237" s="2665">
        <v>0</v>
      </c>
      <c r="AU237" s="2665">
        <v>0</v>
      </c>
      <c r="AV237" s="2665">
        <v>0</v>
      </c>
      <c r="AW237" s="2665">
        <v>0</v>
      </c>
      <c r="AX237" s="2665">
        <v>0</v>
      </c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3963" t="s">
        <v>194</v>
      </c>
      <c r="B238" s="3964"/>
      <c r="C238" s="2672">
        <f t="shared" ref="C238:C277" si="152">SUM(D238+E238)</f>
        <v>3</v>
      </c>
      <c r="D238" s="2637">
        <f t="shared" si="135"/>
        <v>0</v>
      </c>
      <c r="E238" s="2673">
        <f t="shared" si="135"/>
        <v>3</v>
      </c>
      <c r="F238" s="2638">
        <v>0</v>
      </c>
      <c r="G238" s="2665">
        <v>0</v>
      </c>
      <c r="H238" s="2638">
        <v>0</v>
      </c>
      <c r="I238" s="2665">
        <v>0</v>
      </c>
      <c r="J238" s="2638">
        <v>0</v>
      </c>
      <c r="K238" s="2665">
        <v>0</v>
      </c>
      <c r="L238" s="2638">
        <v>0</v>
      </c>
      <c r="M238" s="2665">
        <v>3</v>
      </c>
      <c r="N238" s="2638">
        <v>0</v>
      </c>
      <c r="O238" s="2665">
        <v>0</v>
      </c>
      <c r="P238" s="2638">
        <v>0</v>
      </c>
      <c r="Q238" s="2665">
        <v>0</v>
      </c>
      <c r="R238" s="2638">
        <v>0</v>
      </c>
      <c r="S238" s="2665">
        <v>0</v>
      </c>
      <c r="T238" s="2638">
        <v>0</v>
      </c>
      <c r="U238" s="2665">
        <v>0</v>
      </c>
      <c r="V238" s="2638">
        <v>0</v>
      </c>
      <c r="W238" s="2665">
        <v>0</v>
      </c>
      <c r="X238" s="2638">
        <v>0</v>
      </c>
      <c r="Y238" s="2665">
        <v>0</v>
      </c>
      <c r="Z238" s="2638">
        <v>0</v>
      </c>
      <c r="AA238" s="2665">
        <v>0</v>
      </c>
      <c r="AB238" s="2638">
        <v>0</v>
      </c>
      <c r="AC238" s="2665">
        <v>0</v>
      </c>
      <c r="AD238" s="2638">
        <v>0</v>
      </c>
      <c r="AE238" s="2665">
        <v>0</v>
      </c>
      <c r="AF238" s="2638">
        <v>0</v>
      </c>
      <c r="AG238" s="2665">
        <v>0</v>
      </c>
      <c r="AH238" s="2638">
        <v>0</v>
      </c>
      <c r="AI238" s="2665">
        <v>0</v>
      </c>
      <c r="AJ238" s="2638">
        <v>0</v>
      </c>
      <c r="AK238" s="2665">
        <v>0</v>
      </c>
      <c r="AL238" s="2538">
        <v>0</v>
      </c>
      <c r="AM238" s="2621">
        <v>0</v>
      </c>
      <c r="AN238" s="2671">
        <v>0</v>
      </c>
      <c r="AO238" s="2559">
        <v>0</v>
      </c>
      <c r="AP238" s="2574">
        <v>3</v>
      </c>
      <c r="AQ238" s="2665">
        <v>0</v>
      </c>
      <c r="AR238" s="2648">
        <v>0</v>
      </c>
      <c r="AS238" s="2638">
        <v>0</v>
      </c>
      <c r="AT238" s="2665">
        <v>0</v>
      </c>
      <c r="AU238" s="2665">
        <v>0</v>
      </c>
      <c r="AV238" s="2665">
        <v>1</v>
      </c>
      <c r="AW238" s="2665">
        <v>0</v>
      </c>
      <c r="AX238" s="2665">
        <v>0</v>
      </c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3733" t="s">
        <v>195</v>
      </c>
      <c r="B239" s="2660" t="s">
        <v>196</v>
      </c>
      <c r="C239" s="2645">
        <f t="shared" si="152"/>
        <v>2</v>
      </c>
      <c r="D239" s="2646">
        <f>SUM(H239+J239+L239+N239+P239+R239+T239+V239+X239+Z239+AB239+AD239+AF239+AH239+AJ239+AL239)</f>
        <v>0</v>
      </c>
      <c r="E239" s="2660">
        <f>SUM(I239+K239+M239+O239+Q239+S239+U239+W239+Y239+AA239+AC239+AE239+AG239+AI239+AK239+AM239)</f>
        <v>2</v>
      </c>
      <c r="F239" s="2649"/>
      <c r="G239" s="2674"/>
      <c r="H239" s="2538">
        <v>0</v>
      </c>
      <c r="I239" s="2556">
        <v>0</v>
      </c>
      <c r="J239" s="2538">
        <v>0</v>
      </c>
      <c r="K239" s="2556">
        <v>0</v>
      </c>
      <c r="L239" s="2538">
        <v>0</v>
      </c>
      <c r="M239" s="2556">
        <v>2</v>
      </c>
      <c r="N239" s="2538">
        <v>0</v>
      </c>
      <c r="O239" s="2556">
        <v>0</v>
      </c>
      <c r="P239" s="2538">
        <v>0</v>
      </c>
      <c r="Q239" s="2556">
        <v>0</v>
      </c>
      <c r="R239" s="2538">
        <v>0</v>
      </c>
      <c r="S239" s="2556">
        <v>0</v>
      </c>
      <c r="T239" s="2538">
        <v>0</v>
      </c>
      <c r="U239" s="2556">
        <v>0</v>
      </c>
      <c r="V239" s="2538">
        <v>0</v>
      </c>
      <c r="W239" s="2556">
        <v>0</v>
      </c>
      <c r="X239" s="2538">
        <v>0</v>
      </c>
      <c r="Y239" s="2556">
        <v>0</v>
      </c>
      <c r="Z239" s="2538">
        <v>0</v>
      </c>
      <c r="AA239" s="2556">
        <v>0</v>
      </c>
      <c r="AB239" s="2538">
        <v>0</v>
      </c>
      <c r="AC239" s="2556">
        <v>0</v>
      </c>
      <c r="AD239" s="2538">
        <v>0</v>
      </c>
      <c r="AE239" s="2556">
        <v>0</v>
      </c>
      <c r="AF239" s="2538">
        <v>0</v>
      </c>
      <c r="AG239" s="2556">
        <v>0</v>
      </c>
      <c r="AH239" s="2538">
        <v>0</v>
      </c>
      <c r="AI239" s="2556">
        <v>0</v>
      </c>
      <c r="AJ239" s="2538">
        <v>0</v>
      </c>
      <c r="AK239" s="2556">
        <v>0</v>
      </c>
      <c r="AL239" s="2538">
        <v>0</v>
      </c>
      <c r="AM239" s="2621">
        <v>0</v>
      </c>
      <c r="AN239" s="2671">
        <v>0</v>
      </c>
      <c r="AO239" s="2559">
        <v>0</v>
      </c>
      <c r="AP239" s="2574">
        <v>2</v>
      </c>
      <c r="AQ239" s="2665">
        <v>0</v>
      </c>
      <c r="AR239" s="2648">
        <v>0</v>
      </c>
      <c r="AS239" s="2638">
        <v>0</v>
      </c>
      <c r="AT239" s="2665">
        <v>0</v>
      </c>
      <c r="AU239" s="2665">
        <v>0</v>
      </c>
      <c r="AV239" s="2665">
        <v>1</v>
      </c>
      <c r="AW239" s="2665">
        <v>0</v>
      </c>
      <c r="AX239" s="2665">
        <v>0</v>
      </c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3638"/>
      <c r="B240" s="2391" t="s">
        <v>197</v>
      </c>
      <c r="C240" s="325">
        <f t="shared" si="152"/>
        <v>2</v>
      </c>
      <c r="D240" s="326">
        <f>SUM(H240+J240+L240+N240+P240+R240+T240+V240+X240+Z240+AB240+AD240+AF240+AH240+AJ240+AL240)</f>
        <v>0</v>
      </c>
      <c r="E240" s="308">
        <f>SUM(I240+K240+M240+O240+Q240+S240+U240+W240+Y240+AA240+AC240+AE240+AG240+AI240+AK240+AM240)</f>
        <v>2</v>
      </c>
      <c r="F240" s="327"/>
      <c r="G240" s="328"/>
      <c r="H240" s="329">
        <v>0</v>
      </c>
      <c r="I240" s="75">
        <v>0</v>
      </c>
      <c r="J240" s="329">
        <v>0</v>
      </c>
      <c r="K240" s="75">
        <v>0</v>
      </c>
      <c r="L240" s="329">
        <v>0</v>
      </c>
      <c r="M240" s="75">
        <v>2</v>
      </c>
      <c r="N240" s="329">
        <v>0</v>
      </c>
      <c r="O240" s="75">
        <v>0</v>
      </c>
      <c r="P240" s="329">
        <v>0</v>
      </c>
      <c r="Q240" s="75">
        <v>0</v>
      </c>
      <c r="R240" s="329">
        <v>0</v>
      </c>
      <c r="S240" s="75">
        <v>0</v>
      </c>
      <c r="T240" s="329">
        <v>0</v>
      </c>
      <c r="U240" s="75">
        <v>0</v>
      </c>
      <c r="V240" s="329">
        <v>0</v>
      </c>
      <c r="W240" s="75">
        <v>0</v>
      </c>
      <c r="X240" s="329">
        <v>0</v>
      </c>
      <c r="Y240" s="75">
        <v>0</v>
      </c>
      <c r="Z240" s="329">
        <v>0</v>
      </c>
      <c r="AA240" s="75">
        <v>0</v>
      </c>
      <c r="AB240" s="329">
        <v>0</v>
      </c>
      <c r="AC240" s="75">
        <v>0</v>
      </c>
      <c r="AD240" s="329">
        <v>0</v>
      </c>
      <c r="AE240" s="75">
        <v>0</v>
      </c>
      <c r="AF240" s="329">
        <v>0</v>
      </c>
      <c r="AG240" s="75">
        <v>0</v>
      </c>
      <c r="AH240" s="329">
        <v>0</v>
      </c>
      <c r="AI240" s="75">
        <v>0</v>
      </c>
      <c r="AJ240" s="1915">
        <v>0</v>
      </c>
      <c r="AK240" s="2015">
        <v>0</v>
      </c>
      <c r="AL240" s="2538">
        <v>0</v>
      </c>
      <c r="AM240" s="2621">
        <v>0</v>
      </c>
      <c r="AN240" s="2671">
        <v>0</v>
      </c>
      <c r="AO240" s="2559">
        <v>0</v>
      </c>
      <c r="AP240" s="2574">
        <v>2</v>
      </c>
      <c r="AQ240" s="2665">
        <v>0</v>
      </c>
      <c r="AR240" s="2648">
        <v>0</v>
      </c>
      <c r="AS240" s="2638">
        <v>0</v>
      </c>
      <c r="AT240" s="2665">
        <v>0</v>
      </c>
      <c r="AU240" s="2665">
        <v>0</v>
      </c>
      <c r="AV240" s="2665">
        <v>1</v>
      </c>
      <c r="AW240" s="2665">
        <v>0</v>
      </c>
      <c r="AX240" s="2665">
        <v>0</v>
      </c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2651" t="s">
        <v>198</v>
      </c>
      <c r="B241" s="2675"/>
      <c r="C241" s="2653">
        <f t="shared" si="152"/>
        <v>18</v>
      </c>
      <c r="D241" s="2654">
        <f t="shared" si="135"/>
        <v>3</v>
      </c>
      <c r="E241" s="2676">
        <f t="shared" si="135"/>
        <v>15</v>
      </c>
      <c r="F241" s="2677">
        <v>0</v>
      </c>
      <c r="G241" s="2678">
        <v>0</v>
      </c>
      <c r="H241" s="2677">
        <v>0</v>
      </c>
      <c r="I241" s="2678">
        <v>0</v>
      </c>
      <c r="J241" s="2677">
        <v>1</v>
      </c>
      <c r="K241" s="2678">
        <v>0</v>
      </c>
      <c r="L241" s="2677">
        <v>2</v>
      </c>
      <c r="M241" s="2678">
        <v>8</v>
      </c>
      <c r="N241" s="2677">
        <v>0</v>
      </c>
      <c r="O241" s="2678">
        <v>0</v>
      </c>
      <c r="P241" s="2677">
        <v>0</v>
      </c>
      <c r="Q241" s="2678">
        <v>2</v>
      </c>
      <c r="R241" s="2677">
        <v>0</v>
      </c>
      <c r="S241" s="2678">
        <v>0</v>
      </c>
      <c r="T241" s="2677">
        <v>0</v>
      </c>
      <c r="U241" s="2678">
        <v>1</v>
      </c>
      <c r="V241" s="2677">
        <v>0</v>
      </c>
      <c r="W241" s="2678">
        <v>0</v>
      </c>
      <c r="X241" s="2677">
        <v>0</v>
      </c>
      <c r="Y241" s="2678">
        <v>1</v>
      </c>
      <c r="Z241" s="2677">
        <v>0</v>
      </c>
      <c r="AA241" s="2678">
        <v>1</v>
      </c>
      <c r="AB241" s="2677">
        <v>0</v>
      </c>
      <c r="AC241" s="2678">
        <v>0</v>
      </c>
      <c r="AD241" s="2677">
        <v>0</v>
      </c>
      <c r="AE241" s="2678">
        <v>2</v>
      </c>
      <c r="AF241" s="2677">
        <v>0</v>
      </c>
      <c r="AG241" s="2678">
        <v>0</v>
      </c>
      <c r="AH241" s="2677">
        <v>0</v>
      </c>
      <c r="AI241" s="2678">
        <v>0</v>
      </c>
      <c r="AJ241" s="2677">
        <v>0</v>
      </c>
      <c r="AK241" s="2678">
        <v>0</v>
      </c>
      <c r="AL241" s="2538">
        <v>0</v>
      </c>
      <c r="AM241" s="2621">
        <v>0</v>
      </c>
      <c r="AN241" s="2671">
        <v>0</v>
      </c>
      <c r="AO241" s="2559">
        <v>0</v>
      </c>
      <c r="AP241" s="2574">
        <v>11</v>
      </c>
      <c r="AQ241" s="2665">
        <v>0</v>
      </c>
      <c r="AR241" s="2648">
        <v>0</v>
      </c>
      <c r="AS241" s="2638">
        <v>0</v>
      </c>
      <c r="AT241" s="2665">
        <v>0</v>
      </c>
      <c r="AU241" s="2665">
        <v>0</v>
      </c>
      <c r="AV241" s="2665">
        <v>4</v>
      </c>
      <c r="AW241" s="2665">
        <v>0</v>
      </c>
      <c r="AX241" s="2665">
        <v>0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3733" t="s">
        <v>199</v>
      </c>
      <c r="B242" s="2396" t="s">
        <v>200</v>
      </c>
      <c r="C242" s="335">
        <f t="shared" si="152"/>
        <v>0</v>
      </c>
      <c r="D242" s="336">
        <f t="shared" si="135"/>
        <v>0</v>
      </c>
      <c r="E242" s="2396">
        <f t="shared" si="135"/>
        <v>0</v>
      </c>
      <c r="F242" s="32"/>
      <c r="G242" s="35"/>
      <c r="H242" s="32"/>
      <c r="I242" s="35"/>
      <c r="J242" s="32"/>
      <c r="K242" s="35"/>
      <c r="L242" s="32"/>
      <c r="M242" s="35"/>
      <c r="N242" s="32"/>
      <c r="O242" s="35"/>
      <c r="P242" s="32"/>
      <c r="Q242" s="35"/>
      <c r="R242" s="32"/>
      <c r="S242" s="35"/>
      <c r="T242" s="32"/>
      <c r="U242" s="35"/>
      <c r="V242" s="32"/>
      <c r="W242" s="35"/>
      <c r="X242" s="32"/>
      <c r="Y242" s="35"/>
      <c r="Z242" s="32"/>
      <c r="AA242" s="35"/>
      <c r="AB242" s="32"/>
      <c r="AC242" s="35"/>
      <c r="AD242" s="32"/>
      <c r="AE242" s="35"/>
      <c r="AF242" s="32"/>
      <c r="AG242" s="35"/>
      <c r="AH242" s="32"/>
      <c r="AI242" s="35"/>
      <c r="AJ242" s="32"/>
      <c r="AK242" s="35"/>
      <c r="AL242" s="2538"/>
      <c r="AM242" s="2621"/>
      <c r="AN242" s="2671"/>
      <c r="AO242" s="2559"/>
      <c r="AP242" s="2574"/>
      <c r="AQ242" s="2665"/>
      <c r="AR242" s="2648"/>
      <c r="AS242" s="2638"/>
      <c r="AT242" s="2665"/>
      <c r="AU242" s="2665"/>
      <c r="AV242" s="2665"/>
      <c r="AW242" s="2665"/>
      <c r="AX242" s="2665"/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2390" t="s">
        <v>201</v>
      </c>
      <c r="C243" s="340">
        <f t="shared" si="152"/>
        <v>2</v>
      </c>
      <c r="D243" s="341">
        <f t="shared" si="135"/>
        <v>0</v>
      </c>
      <c r="E243" s="2390">
        <f t="shared" si="135"/>
        <v>2</v>
      </c>
      <c r="F243" s="16">
        <v>0</v>
      </c>
      <c r="G243" s="37">
        <v>0</v>
      </c>
      <c r="H243" s="16">
        <v>0</v>
      </c>
      <c r="I243" s="37">
        <v>0</v>
      </c>
      <c r="J243" s="16">
        <v>0</v>
      </c>
      <c r="K243" s="37">
        <v>0</v>
      </c>
      <c r="L243" s="16">
        <v>0</v>
      </c>
      <c r="M243" s="37">
        <v>2</v>
      </c>
      <c r="N243" s="16">
        <v>0</v>
      </c>
      <c r="O243" s="37">
        <v>0</v>
      </c>
      <c r="P243" s="16">
        <v>0</v>
      </c>
      <c r="Q243" s="37">
        <v>0</v>
      </c>
      <c r="R243" s="16">
        <v>0</v>
      </c>
      <c r="S243" s="37">
        <v>0</v>
      </c>
      <c r="T243" s="16">
        <v>0</v>
      </c>
      <c r="U243" s="37">
        <v>0</v>
      </c>
      <c r="V243" s="16">
        <v>0</v>
      </c>
      <c r="W243" s="37">
        <v>0</v>
      </c>
      <c r="X243" s="16">
        <v>0</v>
      </c>
      <c r="Y243" s="37">
        <v>0</v>
      </c>
      <c r="Z243" s="16">
        <v>0</v>
      </c>
      <c r="AA243" s="37">
        <v>0</v>
      </c>
      <c r="AB243" s="16">
        <v>0</v>
      </c>
      <c r="AC243" s="37">
        <v>0</v>
      </c>
      <c r="AD243" s="16">
        <v>0</v>
      </c>
      <c r="AE243" s="37">
        <v>0</v>
      </c>
      <c r="AF243" s="16">
        <v>0</v>
      </c>
      <c r="AG243" s="37">
        <v>0</v>
      </c>
      <c r="AH243" s="16">
        <v>0</v>
      </c>
      <c r="AI243" s="37">
        <v>0</v>
      </c>
      <c r="AJ243" s="16">
        <v>0</v>
      </c>
      <c r="AK243" s="37">
        <v>0</v>
      </c>
      <c r="AL243" s="2538">
        <v>0</v>
      </c>
      <c r="AM243" s="2621">
        <v>0</v>
      </c>
      <c r="AN243" s="2671">
        <v>0</v>
      </c>
      <c r="AO243" s="2559">
        <v>0</v>
      </c>
      <c r="AP243" s="2574">
        <v>2</v>
      </c>
      <c r="AQ243" s="2665">
        <v>0</v>
      </c>
      <c r="AR243" s="2648">
        <v>0</v>
      </c>
      <c r="AS243" s="2638">
        <v>0</v>
      </c>
      <c r="AT243" s="2665">
        <v>0</v>
      </c>
      <c r="AU243" s="2665">
        <v>0</v>
      </c>
      <c r="AV243" s="2665">
        <v>0</v>
      </c>
      <c r="AW243" s="2665">
        <v>0</v>
      </c>
      <c r="AX243" s="2665">
        <v>0</v>
      </c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2390" t="s">
        <v>202</v>
      </c>
      <c r="C244" s="340">
        <f t="shared" si="152"/>
        <v>1</v>
      </c>
      <c r="D244" s="341">
        <f t="shared" si="135"/>
        <v>0</v>
      </c>
      <c r="E244" s="2390">
        <f>SUM(G244+I244+K244+M244+O244+Q244+S244+U244+W244+Y244+AA244+AC244+AE244+AG244+AI244+AK244+AM244)</f>
        <v>1</v>
      </c>
      <c r="F244" s="16">
        <v>0</v>
      </c>
      <c r="G244" s="37">
        <v>0</v>
      </c>
      <c r="H244" s="16">
        <v>0</v>
      </c>
      <c r="I244" s="37">
        <v>0</v>
      </c>
      <c r="J244" s="16">
        <v>0</v>
      </c>
      <c r="K244" s="37">
        <v>0</v>
      </c>
      <c r="L244" s="16">
        <v>0</v>
      </c>
      <c r="M244" s="37">
        <v>0</v>
      </c>
      <c r="N244" s="16">
        <v>0</v>
      </c>
      <c r="O244" s="37">
        <v>0</v>
      </c>
      <c r="P244" s="16">
        <v>0</v>
      </c>
      <c r="Q244" s="37">
        <v>0</v>
      </c>
      <c r="R244" s="16">
        <v>0</v>
      </c>
      <c r="S244" s="37">
        <v>0</v>
      </c>
      <c r="T244" s="16">
        <v>0</v>
      </c>
      <c r="U244" s="37">
        <v>0</v>
      </c>
      <c r="V244" s="16">
        <v>0</v>
      </c>
      <c r="W244" s="37">
        <v>0</v>
      </c>
      <c r="X244" s="16">
        <v>0</v>
      </c>
      <c r="Y244" s="37">
        <v>1</v>
      </c>
      <c r="Z244" s="16">
        <v>0</v>
      </c>
      <c r="AA244" s="37">
        <v>0</v>
      </c>
      <c r="AB244" s="16">
        <v>0</v>
      </c>
      <c r="AC244" s="37">
        <v>0</v>
      </c>
      <c r="AD244" s="16">
        <v>0</v>
      </c>
      <c r="AE244" s="37">
        <v>0</v>
      </c>
      <c r="AF244" s="16">
        <v>0</v>
      </c>
      <c r="AG244" s="37">
        <v>0</v>
      </c>
      <c r="AH244" s="16">
        <v>0</v>
      </c>
      <c r="AI244" s="37">
        <v>0</v>
      </c>
      <c r="AJ244" s="16">
        <v>0</v>
      </c>
      <c r="AK244" s="37">
        <v>0</v>
      </c>
      <c r="AL244" s="2538">
        <v>0</v>
      </c>
      <c r="AM244" s="2621">
        <v>0</v>
      </c>
      <c r="AN244" s="2671">
        <v>0</v>
      </c>
      <c r="AO244" s="2559">
        <v>0</v>
      </c>
      <c r="AP244" s="2574">
        <v>0</v>
      </c>
      <c r="AQ244" s="2665">
        <v>0</v>
      </c>
      <c r="AR244" s="2648">
        <v>0</v>
      </c>
      <c r="AS244" s="2638">
        <v>0</v>
      </c>
      <c r="AT244" s="2665">
        <v>0</v>
      </c>
      <c r="AU244" s="2665">
        <v>0</v>
      </c>
      <c r="AV244" s="2665">
        <v>0</v>
      </c>
      <c r="AW244" s="2665">
        <v>0</v>
      </c>
      <c r="AX244" s="2665">
        <v>0</v>
      </c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2390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/>
      <c r="AO245" s="34"/>
      <c r="AP245" s="226"/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2390" t="s">
        <v>204</v>
      </c>
      <c r="C246" s="340">
        <f t="shared" si="152"/>
        <v>1</v>
      </c>
      <c r="D246" s="341">
        <f t="shared" ref="D246:E254" si="153">SUM(F246+H246+J246+L246+N246+P246+R246+T246+V246+X246+Z246+AB246+AD246+AF246+AH246+AJ246+AL246)</f>
        <v>0</v>
      </c>
      <c r="E246" s="2390">
        <f t="shared" si="153"/>
        <v>1</v>
      </c>
      <c r="F246" s="16">
        <v>0</v>
      </c>
      <c r="G246" s="37">
        <v>0</v>
      </c>
      <c r="H246" s="16">
        <v>0</v>
      </c>
      <c r="I246" s="37">
        <v>0</v>
      </c>
      <c r="J246" s="16">
        <v>0</v>
      </c>
      <c r="K246" s="37">
        <v>0</v>
      </c>
      <c r="L246" s="16">
        <v>0</v>
      </c>
      <c r="M246" s="37">
        <v>0</v>
      </c>
      <c r="N246" s="16">
        <v>0</v>
      </c>
      <c r="O246" s="37">
        <v>0</v>
      </c>
      <c r="P246" s="16">
        <v>0</v>
      </c>
      <c r="Q246" s="37">
        <v>1</v>
      </c>
      <c r="R246" s="16">
        <v>0</v>
      </c>
      <c r="S246" s="37">
        <v>0</v>
      </c>
      <c r="T246" s="16">
        <v>0</v>
      </c>
      <c r="U246" s="37">
        <v>0</v>
      </c>
      <c r="V246" s="16">
        <v>0</v>
      </c>
      <c r="W246" s="37">
        <v>0</v>
      </c>
      <c r="X246" s="16">
        <v>0</v>
      </c>
      <c r="Y246" s="37">
        <v>0</v>
      </c>
      <c r="Z246" s="16">
        <v>0</v>
      </c>
      <c r="AA246" s="37">
        <v>0</v>
      </c>
      <c r="AB246" s="16">
        <v>0</v>
      </c>
      <c r="AC246" s="37">
        <v>0</v>
      </c>
      <c r="AD246" s="16">
        <v>0</v>
      </c>
      <c r="AE246" s="37">
        <v>0</v>
      </c>
      <c r="AF246" s="16">
        <v>0</v>
      </c>
      <c r="AG246" s="37">
        <v>0</v>
      </c>
      <c r="AH246" s="16">
        <v>0</v>
      </c>
      <c r="AI246" s="37">
        <v>0</v>
      </c>
      <c r="AJ246" s="16">
        <v>0</v>
      </c>
      <c r="AK246" s="37">
        <v>0</v>
      </c>
      <c r="AL246" s="16">
        <v>0</v>
      </c>
      <c r="AM246" s="134">
        <v>0</v>
      </c>
      <c r="AN246" s="272">
        <v>0</v>
      </c>
      <c r="AO246" s="34">
        <v>0</v>
      </c>
      <c r="AP246" s="226">
        <v>0</v>
      </c>
      <c r="AQ246" s="37">
        <v>0</v>
      </c>
      <c r="AR246" s="137">
        <v>0</v>
      </c>
      <c r="AS246" s="16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2390">
        <f t="shared" si="153"/>
        <v>0</v>
      </c>
      <c r="F247" s="16"/>
      <c r="G247" s="37"/>
      <c r="H247" s="16"/>
      <c r="I247" s="37"/>
      <c r="J247" s="16"/>
      <c r="K247" s="37"/>
      <c r="L247" s="16"/>
      <c r="M247" s="37"/>
      <c r="N247" s="16"/>
      <c r="O247" s="37"/>
      <c r="P247" s="16"/>
      <c r="Q247" s="37"/>
      <c r="R247" s="16"/>
      <c r="S247" s="37"/>
      <c r="T247" s="16"/>
      <c r="U247" s="37"/>
      <c r="V247" s="16"/>
      <c r="W247" s="37"/>
      <c r="X247" s="16"/>
      <c r="Y247" s="37"/>
      <c r="Z247" s="16"/>
      <c r="AA247" s="37"/>
      <c r="AB247" s="16"/>
      <c r="AC247" s="37"/>
      <c r="AD247" s="16"/>
      <c r="AE247" s="37"/>
      <c r="AF247" s="16"/>
      <c r="AG247" s="37"/>
      <c r="AH247" s="16"/>
      <c r="AI247" s="37"/>
      <c r="AJ247" s="16"/>
      <c r="AK247" s="37"/>
      <c r="AL247" s="16"/>
      <c r="AM247" s="134"/>
      <c r="AN247" s="272"/>
      <c r="AO247" s="34"/>
      <c r="AP247" s="226"/>
      <c r="AQ247" s="37"/>
      <c r="AR247" s="137"/>
      <c r="AS247" s="16"/>
      <c r="AT247" s="37"/>
      <c r="AU247" s="37"/>
      <c r="AV247" s="37"/>
      <c r="AW247" s="37"/>
      <c r="AX247" s="37"/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0</v>
      </c>
      <c r="D248" s="341">
        <f t="shared" si="153"/>
        <v>0</v>
      </c>
      <c r="E248" s="2390">
        <f t="shared" si="153"/>
        <v>0</v>
      </c>
      <c r="F248" s="16"/>
      <c r="G248" s="37"/>
      <c r="H248" s="16"/>
      <c r="I248" s="37"/>
      <c r="J248" s="16"/>
      <c r="K248" s="37"/>
      <c r="L248" s="16"/>
      <c r="M248" s="37"/>
      <c r="N248" s="16"/>
      <c r="O248" s="37"/>
      <c r="P248" s="16"/>
      <c r="Q248" s="37"/>
      <c r="R248" s="16"/>
      <c r="S248" s="37"/>
      <c r="T248" s="16"/>
      <c r="U248" s="37"/>
      <c r="V248" s="16"/>
      <c r="W248" s="37"/>
      <c r="X248" s="16"/>
      <c r="Y248" s="37"/>
      <c r="Z248" s="16"/>
      <c r="AA248" s="37"/>
      <c r="AB248" s="16"/>
      <c r="AC248" s="37"/>
      <c r="AD248" s="16"/>
      <c r="AE248" s="37"/>
      <c r="AF248" s="16"/>
      <c r="AG248" s="37"/>
      <c r="AH248" s="16"/>
      <c r="AI248" s="37"/>
      <c r="AJ248" s="16"/>
      <c r="AK248" s="37"/>
      <c r="AL248" s="16"/>
      <c r="AM248" s="134"/>
      <c r="AN248" s="272"/>
      <c r="AO248" s="34"/>
      <c r="AP248" s="226"/>
      <c r="AQ248" s="37"/>
      <c r="AR248" s="137"/>
      <c r="AS248" s="16"/>
      <c r="AT248" s="37"/>
      <c r="AU248" s="37"/>
      <c r="AV248" s="37"/>
      <c r="AW248" s="37"/>
      <c r="AX248" s="37"/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3638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/>
      <c r="G249" s="41"/>
      <c r="H249" s="38"/>
      <c r="I249" s="41"/>
      <c r="J249" s="38"/>
      <c r="K249" s="41"/>
      <c r="L249" s="38"/>
      <c r="M249" s="41"/>
      <c r="N249" s="38"/>
      <c r="O249" s="41"/>
      <c r="P249" s="38"/>
      <c r="Q249" s="41"/>
      <c r="R249" s="38"/>
      <c r="S249" s="41"/>
      <c r="T249" s="38"/>
      <c r="U249" s="41"/>
      <c r="V249" s="38"/>
      <c r="W249" s="41"/>
      <c r="X249" s="38"/>
      <c r="Y249" s="41"/>
      <c r="Z249" s="38"/>
      <c r="AA249" s="41"/>
      <c r="AB249" s="38"/>
      <c r="AC249" s="41"/>
      <c r="AD249" s="38"/>
      <c r="AE249" s="41"/>
      <c r="AF249" s="38"/>
      <c r="AG249" s="41"/>
      <c r="AH249" s="38"/>
      <c r="AI249" s="41"/>
      <c r="AJ249" s="38"/>
      <c r="AK249" s="41"/>
      <c r="AL249" s="38"/>
      <c r="AM249" s="180"/>
      <c r="AN249" s="391"/>
      <c r="AO249" s="42"/>
      <c r="AP249" s="142"/>
      <c r="AQ249" s="41"/>
      <c r="AR249" s="181"/>
      <c r="AS249" s="38"/>
      <c r="AT249" s="41"/>
      <c r="AU249" s="41"/>
      <c r="AV249" s="41"/>
      <c r="AW249" s="41"/>
      <c r="AX249" s="41"/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3733" t="s">
        <v>208</v>
      </c>
      <c r="B250" s="2655" t="s">
        <v>209</v>
      </c>
      <c r="C250" s="2645">
        <f t="shared" si="152"/>
        <v>0</v>
      </c>
      <c r="D250" s="2646">
        <f t="shared" si="153"/>
        <v>0</v>
      </c>
      <c r="E250" s="2660">
        <f t="shared" si="153"/>
        <v>0</v>
      </c>
      <c r="F250" s="2538"/>
      <c r="G250" s="2556"/>
      <c r="H250" s="2538"/>
      <c r="I250" s="2556"/>
      <c r="J250" s="2538"/>
      <c r="K250" s="2556"/>
      <c r="L250" s="2538"/>
      <c r="M250" s="2556"/>
      <c r="N250" s="2538"/>
      <c r="O250" s="2556"/>
      <c r="P250" s="2538"/>
      <c r="Q250" s="2556"/>
      <c r="R250" s="2538"/>
      <c r="S250" s="2556"/>
      <c r="T250" s="2538"/>
      <c r="U250" s="2556"/>
      <c r="V250" s="2538"/>
      <c r="W250" s="2556"/>
      <c r="X250" s="2538"/>
      <c r="Y250" s="2556"/>
      <c r="Z250" s="2538"/>
      <c r="AA250" s="2556"/>
      <c r="AB250" s="2538"/>
      <c r="AC250" s="2556"/>
      <c r="AD250" s="2538"/>
      <c r="AE250" s="2556"/>
      <c r="AF250" s="2538"/>
      <c r="AG250" s="2556"/>
      <c r="AH250" s="2538"/>
      <c r="AI250" s="2556"/>
      <c r="AJ250" s="2679"/>
      <c r="AK250" s="353"/>
      <c r="AL250" s="2538"/>
      <c r="AM250" s="2621"/>
      <c r="AN250" s="272"/>
      <c r="AO250" s="34"/>
      <c r="AP250" s="226"/>
      <c r="AQ250" s="2556"/>
      <c r="AR250" s="2576"/>
      <c r="AS250" s="2538"/>
      <c r="AT250" s="2556"/>
      <c r="AU250" s="2556"/>
      <c r="AV250" s="2556"/>
      <c r="AW250" s="2556"/>
      <c r="AX250" s="2556"/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2390" t="s">
        <v>210</v>
      </c>
      <c r="C251" s="340">
        <f t="shared" si="152"/>
        <v>0</v>
      </c>
      <c r="D251" s="341">
        <f t="shared" si="153"/>
        <v>0</v>
      </c>
      <c r="E251" s="2390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/>
      <c r="AR251" s="137"/>
      <c r="AS251" s="16"/>
      <c r="AT251" s="37"/>
      <c r="AU251" s="37"/>
      <c r="AV251" s="37"/>
      <c r="AW251" s="37"/>
      <c r="AX251" s="37"/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/>
      <c r="AR252" s="181"/>
      <c r="AS252" s="38"/>
      <c r="AT252" s="41"/>
      <c r="AU252" s="41"/>
      <c r="AV252" s="41"/>
      <c r="AW252" s="41"/>
      <c r="AX252" s="41"/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0</v>
      </c>
      <c r="D253" s="343">
        <f>SUM(F253+H253+J253+L253+N253+P253+R253+T253+V253+X253+Z253+AB253+AD253+AF253+AH253+AJ253+AL253)</f>
        <v>0</v>
      </c>
      <c r="E253" s="351">
        <f>SUM(G253+I253+K253+M253+O253+Q253+S253+U253+W253+Y253+AA253+AC253+AE253+AG253+AI253+AK253+AM253)</f>
        <v>0</v>
      </c>
      <c r="F253" s="38"/>
      <c r="G253" s="41"/>
      <c r="H253" s="38"/>
      <c r="I253" s="41"/>
      <c r="J253" s="38"/>
      <c r="K253" s="41"/>
      <c r="L253" s="38"/>
      <c r="M253" s="41"/>
      <c r="N253" s="38"/>
      <c r="O253" s="41"/>
      <c r="P253" s="38"/>
      <c r="Q253" s="41"/>
      <c r="R253" s="38"/>
      <c r="S253" s="41"/>
      <c r="T253" s="38"/>
      <c r="U253" s="41"/>
      <c r="V253" s="38"/>
      <c r="W253" s="41"/>
      <c r="X253" s="38"/>
      <c r="Y253" s="41"/>
      <c r="Z253" s="38"/>
      <c r="AA253" s="41"/>
      <c r="AB253" s="38"/>
      <c r="AC253" s="41"/>
      <c r="AD253" s="38"/>
      <c r="AE253" s="41"/>
      <c r="AF253" s="38"/>
      <c r="AG253" s="41"/>
      <c r="AH253" s="38"/>
      <c r="AI253" s="41"/>
      <c r="AJ253" s="38"/>
      <c r="AK253" s="41"/>
      <c r="AL253" s="38"/>
      <c r="AM253" s="180"/>
      <c r="AN253" s="392"/>
      <c r="AO253" s="393"/>
      <c r="AP253" s="394"/>
      <c r="AQ253" s="41"/>
      <c r="AR253" s="181"/>
      <c r="AS253" s="38"/>
      <c r="AT253" s="41"/>
      <c r="AU253" s="41"/>
      <c r="AV253" s="41"/>
      <c r="AW253" s="41"/>
      <c r="AX253" s="41"/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3638"/>
      <c r="B254" s="2391" t="s">
        <v>213</v>
      </c>
      <c r="C254" s="355">
        <f t="shared" si="152"/>
        <v>1</v>
      </c>
      <c r="D254" s="356">
        <f t="shared" si="153"/>
        <v>0</v>
      </c>
      <c r="E254" s="2391">
        <f t="shared" si="153"/>
        <v>1</v>
      </c>
      <c r="F254" s="22">
        <v>0</v>
      </c>
      <c r="G254" s="43">
        <v>0</v>
      </c>
      <c r="H254" s="22">
        <v>0</v>
      </c>
      <c r="I254" s="43">
        <v>0</v>
      </c>
      <c r="J254" s="22">
        <v>0</v>
      </c>
      <c r="K254" s="43">
        <v>0</v>
      </c>
      <c r="L254" s="22">
        <v>0</v>
      </c>
      <c r="M254" s="43">
        <v>1</v>
      </c>
      <c r="N254" s="22">
        <v>0</v>
      </c>
      <c r="O254" s="43">
        <v>0</v>
      </c>
      <c r="P254" s="22">
        <v>0</v>
      </c>
      <c r="Q254" s="43">
        <v>0</v>
      </c>
      <c r="R254" s="22">
        <v>0</v>
      </c>
      <c r="S254" s="43">
        <v>0</v>
      </c>
      <c r="T254" s="22">
        <v>0</v>
      </c>
      <c r="U254" s="43">
        <v>0</v>
      </c>
      <c r="V254" s="22">
        <v>0</v>
      </c>
      <c r="W254" s="43">
        <v>0</v>
      </c>
      <c r="X254" s="22">
        <v>0</v>
      </c>
      <c r="Y254" s="43">
        <v>0</v>
      </c>
      <c r="Z254" s="22">
        <v>0</v>
      </c>
      <c r="AA254" s="43">
        <v>0</v>
      </c>
      <c r="AB254" s="22">
        <v>0</v>
      </c>
      <c r="AC254" s="43">
        <v>0</v>
      </c>
      <c r="AD254" s="22">
        <v>0</v>
      </c>
      <c r="AE254" s="43">
        <v>0</v>
      </c>
      <c r="AF254" s="22">
        <v>0</v>
      </c>
      <c r="AG254" s="43">
        <v>0</v>
      </c>
      <c r="AH254" s="22">
        <v>0</v>
      </c>
      <c r="AI254" s="43">
        <v>0</v>
      </c>
      <c r="AJ254" s="22">
        <v>0</v>
      </c>
      <c r="AK254" s="43">
        <v>0</v>
      </c>
      <c r="AL254" s="22">
        <v>0</v>
      </c>
      <c r="AM254" s="141">
        <v>0</v>
      </c>
      <c r="AN254" s="391">
        <v>0</v>
      </c>
      <c r="AO254" s="42">
        <v>0</v>
      </c>
      <c r="AP254" s="142">
        <v>1</v>
      </c>
      <c r="AQ254" s="43">
        <v>0</v>
      </c>
      <c r="AR254" s="186">
        <v>0</v>
      </c>
      <c r="AS254" s="22">
        <v>0</v>
      </c>
      <c r="AT254" s="43">
        <v>0</v>
      </c>
      <c r="AU254" s="43">
        <v>0</v>
      </c>
      <c r="AV254" s="43">
        <v>0</v>
      </c>
      <c r="AW254" s="43">
        <v>0</v>
      </c>
      <c r="AX254" s="43">
        <v>0</v>
      </c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3733" t="s">
        <v>250</v>
      </c>
      <c r="B255" s="2660" t="s">
        <v>215</v>
      </c>
      <c r="C255" s="2645">
        <f t="shared" si="152"/>
        <v>0</v>
      </c>
      <c r="D255" s="2646">
        <f>SUM(F255+H255+J255+L255+N255)</f>
        <v>0</v>
      </c>
      <c r="E255" s="2660">
        <f>SUM(G255+I255+K255+M255+O255)</f>
        <v>0</v>
      </c>
      <c r="F255" s="2538"/>
      <c r="G255" s="2556"/>
      <c r="H255" s="2538"/>
      <c r="I255" s="2556"/>
      <c r="J255" s="2538"/>
      <c r="K255" s="2556"/>
      <c r="L255" s="2538"/>
      <c r="M255" s="2556"/>
      <c r="N255" s="2538"/>
      <c r="O255" s="2556"/>
      <c r="P255" s="2657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2318"/>
      <c r="AN255" s="2671"/>
      <c r="AO255" s="2559"/>
      <c r="AP255" s="2574"/>
      <c r="AQ255" s="2556"/>
      <c r="AR255" s="2658"/>
      <c r="AS255" s="2538"/>
      <c r="AT255" s="2556"/>
      <c r="AU255" s="2556"/>
      <c r="AV255" s="2556"/>
      <c r="AW255" s="2556"/>
      <c r="AX255" s="2556"/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2390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2390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/>
      <c r="AR256" s="361"/>
      <c r="AS256" s="16"/>
      <c r="AT256" s="37"/>
      <c r="AU256" s="37"/>
      <c r="AV256" s="37"/>
      <c r="AW256" s="37"/>
      <c r="AX256" s="37"/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2390" t="s">
        <v>217</v>
      </c>
      <c r="C257" s="340">
        <f t="shared" si="152"/>
        <v>0</v>
      </c>
      <c r="D257" s="341">
        <f t="shared" si="154"/>
        <v>0</v>
      </c>
      <c r="E257" s="2390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/>
      <c r="AR257" s="361"/>
      <c r="AS257" s="16"/>
      <c r="AT257" s="37"/>
      <c r="AU257" s="37"/>
      <c r="AV257" s="37"/>
      <c r="AW257" s="37"/>
      <c r="AX257" s="37"/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3638"/>
      <c r="B258" s="2391" t="s">
        <v>218</v>
      </c>
      <c r="C258" s="355">
        <f t="shared" si="152"/>
        <v>2</v>
      </c>
      <c r="D258" s="356">
        <f t="shared" si="154"/>
        <v>1</v>
      </c>
      <c r="E258" s="2391">
        <f t="shared" si="154"/>
        <v>1</v>
      </c>
      <c r="F258" s="22">
        <v>0</v>
      </c>
      <c r="G258" s="43">
        <v>0</v>
      </c>
      <c r="H258" s="22">
        <v>0</v>
      </c>
      <c r="I258" s="43">
        <v>0</v>
      </c>
      <c r="J258" s="22">
        <v>0</v>
      </c>
      <c r="K258" s="43">
        <v>0</v>
      </c>
      <c r="L258" s="22">
        <v>1</v>
      </c>
      <c r="M258" s="43">
        <v>1</v>
      </c>
      <c r="N258" s="22">
        <v>0</v>
      </c>
      <c r="O258" s="43">
        <v>0</v>
      </c>
      <c r="P258" s="2105"/>
      <c r="Q258" s="2106"/>
      <c r="R258" s="2106"/>
      <c r="S258" s="2106"/>
      <c r="T258" s="2106"/>
      <c r="U258" s="2106"/>
      <c r="V258" s="2106"/>
      <c r="W258" s="2106"/>
      <c r="X258" s="2106"/>
      <c r="Y258" s="2106"/>
      <c r="Z258" s="2106"/>
      <c r="AA258" s="2106"/>
      <c r="AB258" s="2106"/>
      <c r="AC258" s="2106"/>
      <c r="AD258" s="2106"/>
      <c r="AE258" s="2106"/>
      <c r="AF258" s="2106"/>
      <c r="AG258" s="2106"/>
      <c r="AH258" s="2106"/>
      <c r="AI258" s="2106"/>
      <c r="AJ258" s="2106"/>
      <c r="AK258" s="2106"/>
      <c r="AL258" s="2106"/>
      <c r="AM258" s="2107"/>
      <c r="AN258" s="272">
        <v>0</v>
      </c>
      <c r="AO258" s="34">
        <v>0</v>
      </c>
      <c r="AP258" s="25">
        <v>2</v>
      </c>
      <c r="AQ258" s="42">
        <v>0</v>
      </c>
      <c r="AR258" s="1970"/>
      <c r="AS258" s="22">
        <v>0</v>
      </c>
      <c r="AT258" s="43">
        <v>0</v>
      </c>
      <c r="AU258" s="43">
        <v>0</v>
      </c>
      <c r="AV258" s="43">
        <v>2</v>
      </c>
      <c r="AW258" s="43">
        <v>0</v>
      </c>
      <c r="AX258" s="43">
        <v>0</v>
      </c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3958" t="s">
        <v>251</v>
      </c>
      <c r="B259" s="2659" t="s">
        <v>220</v>
      </c>
      <c r="C259" s="335">
        <f t="shared" si="152"/>
        <v>2</v>
      </c>
      <c r="D259" s="336">
        <f t="shared" ref="D259:E277" si="155">SUM(F259+H259+J259+L259+N259+P259+R259+T259+V259+X259+Z259+AB259+AD259+AF259+AH259+AJ259+AL259)</f>
        <v>0</v>
      </c>
      <c r="E259" s="2396">
        <f>SUM(G259+I259+K259+M259+O259+Q259+S259+U259+W259+Y259+AA259+AC259+AE259+AG259+AI259+AK259+AM259)</f>
        <v>2</v>
      </c>
      <c r="F259" s="32">
        <v>0</v>
      </c>
      <c r="G259" s="35">
        <v>0</v>
      </c>
      <c r="H259" s="32">
        <v>0</v>
      </c>
      <c r="I259" s="35">
        <v>0</v>
      </c>
      <c r="J259" s="32">
        <v>0</v>
      </c>
      <c r="K259" s="35">
        <v>0</v>
      </c>
      <c r="L259" s="32">
        <v>0</v>
      </c>
      <c r="M259" s="35">
        <v>1</v>
      </c>
      <c r="N259" s="32">
        <v>0</v>
      </c>
      <c r="O259" s="35">
        <v>0</v>
      </c>
      <c r="P259" s="32">
        <v>0</v>
      </c>
      <c r="Q259" s="35">
        <v>0</v>
      </c>
      <c r="R259" s="32">
        <v>0</v>
      </c>
      <c r="S259" s="35">
        <v>0</v>
      </c>
      <c r="T259" s="32">
        <v>0</v>
      </c>
      <c r="U259" s="35">
        <v>0</v>
      </c>
      <c r="V259" s="32">
        <v>0</v>
      </c>
      <c r="W259" s="35">
        <v>0</v>
      </c>
      <c r="X259" s="32">
        <v>0</v>
      </c>
      <c r="Y259" s="35">
        <v>0</v>
      </c>
      <c r="Z259" s="32">
        <v>0</v>
      </c>
      <c r="AA259" s="35">
        <v>1</v>
      </c>
      <c r="AB259" s="32">
        <v>0</v>
      </c>
      <c r="AC259" s="35">
        <v>0</v>
      </c>
      <c r="AD259" s="32">
        <v>0</v>
      </c>
      <c r="AE259" s="35">
        <v>0</v>
      </c>
      <c r="AF259" s="32">
        <v>0</v>
      </c>
      <c r="AG259" s="35">
        <v>0</v>
      </c>
      <c r="AH259" s="32">
        <v>0</v>
      </c>
      <c r="AI259" s="35">
        <v>0</v>
      </c>
      <c r="AJ259" s="32">
        <v>0</v>
      </c>
      <c r="AK259" s="35">
        <v>0</v>
      </c>
      <c r="AL259" s="32">
        <v>0</v>
      </c>
      <c r="AM259" s="2541">
        <v>0</v>
      </c>
      <c r="AN259" s="2559">
        <v>0</v>
      </c>
      <c r="AO259" s="2539">
        <v>0</v>
      </c>
      <c r="AP259" s="2541">
        <v>1</v>
      </c>
      <c r="AQ259" s="35">
        <v>0</v>
      </c>
      <c r="AR259" s="35">
        <v>0</v>
      </c>
      <c r="AS259" s="2538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2395" t="s">
        <v>221</v>
      </c>
      <c r="C260" s="340">
        <f t="shared" si="152"/>
        <v>0</v>
      </c>
      <c r="D260" s="341">
        <f t="shared" si="155"/>
        <v>0</v>
      </c>
      <c r="E260" s="2390">
        <f t="shared" si="155"/>
        <v>0</v>
      </c>
      <c r="F260" s="16">
        <v>0</v>
      </c>
      <c r="G260" s="37">
        <v>0</v>
      </c>
      <c r="H260" s="16">
        <v>0</v>
      </c>
      <c r="I260" s="37">
        <v>0</v>
      </c>
      <c r="J260" s="16">
        <v>0</v>
      </c>
      <c r="K260" s="37">
        <v>0</v>
      </c>
      <c r="L260" s="16">
        <v>0</v>
      </c>
      <c r="M260" s="37">
        <v>0</v>
      </c>
      <c r="N260" s="16">
        <v>0</v>
      </c>
      <c r="O260" s="37">
        <v>0</v>
      </c>
      <c r="P260" s="16">
        <v>0</v>
      </c>
      <c r="Q260" s="37">
        <v>0</v>
      </c>
      <c r="R260" s="16">
        <v>0</v>
      </c>
      <c r="S260" s="37">
        <v>0</v>
      </c>
      <c r="T260" s="16">
        <v>0</v>
      </c>
      <c r="U260" s="37">
        <v>0</v>
      </c>
      <c r="V260" s="16">
        <v>0</v>
      </c>
      <c r="W260" s="37">
        <v>0</v>
      </c>
      <c r="X260" s="16">
        <v>0</v>
      </c>
      <c r="Y260" s="37">
        <v>0</v>
      </c>
      <c r="Z260" s="16">
        <v>0</v>
      </c>
      <c r="AA260" s="37">
        <v>0</v>
      </c>
      <c r="AB260" s="16">
        <v>0</v>
      </c>
      <c r="AC260" s="37">
        <v>0</v>
      </c>
      <c r="AD260" s="16">
        <v>0</v>
      </c>
      <c r="AE260" s="37">
        <v>0</v>
      </c>
      <c r="AF260" s="16">
        <v>0</v>
      </c>
      <c r="AG260" s="37">
        <v>0</v>
      </c>
      <c r="AH260" s="16">
        <v>0</v>
      </c>
      <c r="AI260" s="37">
        <v>0</v>
      </c>
      <c r="AJ260" s="16">
        <v>0</v>
      </c>
      <c r="AK260" s="37">
        <v>0</v>
      </c>
      <c r="AL260" s="16">
        <v>0</v>
      </c>
      <c r="AM260" s="19">
        <v>0</v>
      </c>
      <c r="AN260" s="36">
        <v>0</v>
      </c>
      <c r="AO260" s="17">
        <v>0</v>
      </c>
      <c r="AP260" s="19">
        <v>0</v>
      </c>
      <c r="AQ260" s="37">
        <v>0</v>
      </c>
      <c r="AR260" s="37">
        <v>0</v>
      </c>
      <c r="AS260" s="16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2390">
        <f t="shared" si="155"/>
        <v>0</v>
      </c>
      <c r="F261" s="16">
        <v>0</v>
      </c>
      <c r="G261" s="37">
        <v>0</v>
      </c>
      <c r="H261" s="16">
        <v>0</v>
      </c>
      <c r="I261" s="37">
        <v>0</v>
      </c>
      <c r="J261" s="16">
        <v>0</v>
      </c>
      <c r="K261" s="37">
        <v>0</v>
      </c>
      <c r="L261" s="16">
        <v>0</v>
      </c>
      <c r="M261" s="37">
        <v>0</v>
      </c>
      <c r="N261" s="16">
        <v>0</v>
      </c>
      <c r="O261" s="37">
        <v>0</v>
      </c>
      <c r="P261" s="16">
        <v>0</v>
      </c>
      <c r="Q261" s="37">
        <v>0</v>
      </c>
      <c r="R261" s="16">
        <v>0</v>
      </c>
      <c r="S261" s="37">
        <v>0</v>
      </c>
      <c r="T261" s="16">
        <v>0</v>
      </c>
      <c r="U261" s="37">
        <v>0</v>
      </c>
      <c r="V261" s="16">
        <v>0</v>
      </c>
      <c r="W261" s="37">
        <v>0</v>
      </c>
      <c r="X261" s="16">
        <v>0</v>
      </c>
      <c r="Y261" s="37">
        <v>0</v>
      </c>
      <c r="Z261" s="16">
        <v>0</v>
      </c>
      <c r="AA261" s="37">
        <v>0</v>
      </c>
      <c r="AB261" s="16">
        <v>0</v>
      </c>
      <c r="AC261" s="37">
        <v>0</v>
      </c>
      <c r="AD261" s="16">
        <v>0</v>
      </c>
      <c r="AE261" s="37">
        <v>0</v>
      </c>
      <c r="AF261" s="16">
        <v>0</v>
      </c>
      <c r="AG261" s="37">
        <v>0</v>
      </c>
      <c r="AH261" s="16">
        <v>0</v>
      </c>
      <c r="AI261" s="37">
        <v>0</v>
      </c>
      <c r="AJ261" s="16">
        <v>0</v>
      </c>
      <c r="AK261" s="37">
        <v>0</v>
      </c>
      <c r="AL261" s="16">
        <v>0</v>
      </c>
      <c r="AM261" s="19">
        <v>0</v>
      </c>
      <c r="AN261" s="36">
        <v>0</v>
      </c>
      <c r="AO261" s="17">
        <v>0</v>
      </c>
      <c r="AP261" s="19">
        <v>0</v>
      </c>
      <c r="AQ261" s="37">
        <v>0</v>
      </c>
      <c r="AR261" s="37">
        <v>0</v>
      </c>
      <c r="AS261" s="16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2</v>
      </c>
      <c r="D262" s="336">
        <f t="shared" si="155"/>
        <v>0</v>
      </c>
      <c r="E262" s="2396">
        <f t="shared" si="155"/>
        <v>2</v>
      </c>
      <c r="F262" s="16">
        <v>0</v>
      </c>
      <c r="G262" s="37">
        <v>0</v>
      </c>
      <c r="H262" s="16">
        <v>0</v>
      </c>
      <c r="I262" s="37">
        <v>0</v>
      </c>
      <c r="J262" s="16">
        <v>0</v>
      </c>
      <c r="K262" s="37">
        <v>0</v>
      </c>
      <c r="L262" s="16">
        <v>0</v>
      </c>
      <c r="M262" s="37">
        <v>0</v>
      </c>
      <c r="N262" s="16">
        <v>0</v>
      </c>
      <c r="O262" s="37">
        <v>0</v>
      </c>
      <c r="P262" s="16">
        <v>0</v>
      </c>
      <c r="Q262" s="37">
        <v>1</v>
      </c>
      <c r="R262" s="16">
        <v>0</v>
      </c>
      <c r="S262" s="37">
        <v>0</v>
      </c>
      <c r="T262" s="16">
        <v>0</v>
      </c>
      <c r="U262" s="37">
        <v>0</v>
      </c>
      <c r="V262" s="16">
        <v>0</v>
      </c>
      <c r="W262" s="37">
        <v>0</v>
      </c>
      <c r="X262" s="16">
        <v>0</v>
      </c>
      <c r="Y262" s="37">
        <v>0</v>
      </c>
      <c r="Z262" s="16">
        <v>0</v>
      </c>
      <c r="AA262" s="37">
        <v>0</v>
      </c>
      <c r="AB262" s="16">
        <v>0</v>
      </c>
      <c r="AC262" s="37">
        <v>0</v>
      </c>
      <c r="AD262" s="16">
        <v>0</v>
      </c>
      <c r="AE262" s="37">
        <v>1</v>
      </c>
      <c r="AF262" s="16">
        <v>0</v>
      </c>
      <c r="AG262" s="37">
        <v>0</v>
      </c>
      <c r="AH262" s="16">
        <v>0</v>
      </c>
      <c r="AI262" s="37">
        <v>0</v>
      </c>
      <c r="AJ262" s="16">
        <v>0</v>
      </c>
      <c r="AK262" s="37">
        <v>0</v>
      </c>
      <c r="AL262" s="16">
        <v>0</v>
      </c>
      <c r="AM262" s="19">
        <v>0</v>
      </c>
      <c r="AN262" s="36">
        <v>0</v>
      </c>
      <c r="AO262" s="17">
        <v>0</v>
      </c>
      <c r="AP262" s="19">
        <v>0</v>
      </c>
      <c r="AQ262" s="37">
        <v>0</v>
      </c>
      <c r="AR262" s="37">
        <v>0</v>
      </c>
      <c r="AS262" s="16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3660"/>
      <c r="B263" s="2108" t="s">
        <v>224</v>
      </c>
      <c r="C263" s="325">
        <f t="shared" si="152"/>
        <v>0</v>
      </c>
      <c r="D263" s="326">
        <f t="shared" si="155"/>
        <v>0</v>
      </c>
      <c r="E263" s="308">
        <f t="shared" si="155"/>
        <v>0</v>
      </c>
      <c r="F263" s="16"/>
      <c r="G263" s="37"/>
      <c r="H263" s="16"/>
      <c r="I263" s="37"/>
      <c r="J263" s="16"/>
      <c r="K263" s="37"/>
      <c r="L263" s="16"/>
      <c r="M263" s="37"/>
      <c r="N263" s="16"/>
      <c r="O263" s="37"/>
      <c r="P263" s="16"/>
      <c r="Q263" s="37"/>
      <c r="R263" s="16"/>
      <c r="S263" s="37"/>
      <c r="T263" s="16"/>
      <c r="U263" s="37"/>
      <c r="V263" s="16"/>
      <c r="W263" s="37"/>
      <c r="X263" s="16"/>
      <c r="Y263" s="37"/>
      <c r="Z263" s="16"/>
      <c r="AA263" s="37"/>
      <c r="AB263" s="16"/>
      <c r="AC263" s="37"/>
      <c r="AD263" s="16"/>
      <c r="AE263" s="37"/>
      <c r="AF263" s="16"/>
      <c r="AG263" s="37"/>
      <c r="AH263" s="16"/>
      <c r="AI263" s="37"/>
      <c r="AJ263" s="16"/>
      <c r="AK263" s="37"/>
      <c r="AL263" s="22"/>
      <c r="AM263" s="25"/>
      <c r="AN263" s="42"/>
      <c r="AO263" s="23"/>
      <c r="AP263" s="25"/>
      <c r="AQ263" s="43"/>
      <c r="AR263" s="43"/>
      <c r="AS263" s="16"/>
      <c r="AT263" s="37"/>
      <c r="AU263" s="37"/>
      <c r="AV263" s="37"/>
      <c r="AW263" s="37"/>
      <c r="AX263" s="37"/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3733" t="s">
        <v>225</v>
      </c>
      <c r="B264" s="2655" t="s">
        <v>226</v>
      </c>
      <c r="C264" s="2645">
        <f t="shared" si="152"/>
        <v>0</v>
      </c>
      <c r="D264" s="2646">
        <f t="shared" si="155"/>
        <v>0</v>
      </c>
      <c r="E264" s="2660">
        <f t="shared" si="155"/>
        <v>0</v>
      </c>
      <c r="F264" s="2538"/>
      <c r="G264" s="2556"/>
      <c r="H264" s="2538"/>
      <c r="I264" s="2556"/>
      <c r="J264" s="2538"/>
      <c r="K264" s="2556"/>
      <c r="L264" s="2538"/>
      <c r="M264" s="2556"/>
      <c r="N264" s="2538"/>
      <c r="O264" s="2556"/>
      <c r="P264" s="2538"/>
      <c r="Q264" s="2556"/>
      <c r="R264" s="2538"/>
      <c r="S264" s="2556"/>
      <c r="T264" s="2538"/>
      <c r="U264" s="2556"/>
      <c r="V264" s="2538"/>
      <c r="W264" s="2556"/>
      <c r="X264" s="2538"/>
      <c r="Y264" s="2556"/>
      <c r="Z264" s="2538"/>
      <c r="AA264" s="2556"/>
      <c r="AB264" s="2538"/>
      <c r="AC264" s="2556"/>
      <c r="AD264" s="2538"/>
      <c r="AE264" s="2556"/>
      <c r="AF264" s="2538"/>
      <c r="AG264" s="2556"/>
      <c r="AH264" s="2538"/>
      <c r="AI264" s="2556"/>
      <c r="AJ264" s="2538"/>
      <c r="AK264" s="2556"/>
      <c r="AL264" s="2538"/>
      <c r="AM264" s="2621"/>
      <c r="AN264" s="272"/>
      <c r="AO264" s="34"/>
      <c r="AP264" s="226"/>
      <c r="AQ264" s="357"/>
      <c r="AR264" s="367"/>
      <c r="AS264" s="2538"/>
      <c r="AT264" s="2556"/>
      <c r="AU264" s="2556"/>
      <c r="AV264" s="2556"/>
      <c r="AW264" s="2556"/>
      <c r="AX264" s="2556"/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0</v>
      </c>
      <c r="D265" s="336">
        <f t="shared" si="155"/>
        <v>0</v>
      </c>
      <c r="E265" s="2396">
        <f t="shared" si="155"/>
        <v>0</v>
      </c>
      <c r="F265" s="32"/>
      <c r="G265" s="35"/>
      <c r="H265" s="32"/>
      <c r="I265" s="35"/>
      <c r="J265" s="32"/>
      <c r="K265" s="35"/>
      <c r="L265" s="32"/>
      <c r="M265" s="35"/>
      <c r="N265" s="32"/>
      <c r="O265" s="35"/>
      <c r="P265" s="32"/>
      <c r="Q265" s="35"/>
      <c r="R265" s="32"/>
      <c r="S265" s="35"/>
      <c r="T265" s="32"/>
      <c r="U265" s="35"/>
      <c r="V265" s="32"/>
      <c r="W265" s="35"/>
      <c r="X265" s="32"/>
      <c r="Y265" s="35"/>
      <c r="Z265" s="32"/>
      <c r="AA265" s="35"/>
      <c r="AB265" s="32"/>
      <c r="AC265" s="35"/>
      <c r="AD265" s="32"/>
      <c r="AE265" s="35"/>
      <c r="AF265" s="32"/>
      <c r="AG265" s="35"/>
      <c r="AH265" s="32"/>
      <c r="AI265" s="35"/>
      <c r="AJ265" s="32"/>
      <c r="AK265" s="35"/>
      <c r="AL265" s="32"/>
      <c r="AM265" s="271"/>
      <c r="AN265" s="272"/>
      <c r="AO265" s="34"/>
      <c r="AP265" s="226"/>
      <c r="AQ265" s="359"/>
      <c r="AR265" s="369"/>
      <c r="AS265" s="32"/>
      <c r="AT265" s="35"/>
      <c r="AU265" s="35"/>
      <c r="AV265" s="35"/>
      <c r="AW265" s="35"/>
      <c r="AX265" s="35"/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3638"/>
      <c r="B266" s="370" t="s">
        <v>228</v>
      </c>
      <c r="C266" s="1963">
        <f t="shared" si="152"/>
        <v>0</v>
      </c>
      <c r="D266" s="320">
        <f t="shared" si="155"/>
        <v>0</v>
      </c>
      <c r="E266" s="2008">
        <f t="shared" si="155"/>
        <v>0</v>
      </c>
      <c r="F266" s="1915"/>
      <c r="G266" s="2015"/>
      <c r="H266" s="1915"/>
      <c r="I266" s="2015"/>
      <c r="J266" s="1915"/>
      <c r="K266" s="2015"/>
      <c r="L266" s="1915"/>
      <c r="M266" s="2015"/>
      <c r="N266" s="1915"/>
      <c r="O266" s="2015"/>
      <c r="P266" s="1915"/>
      <c r="Q266" s="2015"/>
      <c r="R266" s="1915"/>
      <c r="S266" s="2015"/>
      <c r="T266" s="1915"/>
      <c r="U266" s="2015"/>
      <c r="V266" s="1915"/>
      <c r="W266" s="2015"/>
      <c r="X266" s="1915"/>
      <c r="Y266" s="2015"/>
      <c r="Z266" s="1915"/>
      <c r="AA266" s="2015"/>
      <c r="AB266" s="1915"/>
      <c r="AC266" s="2015"/>
      <c r="AD266" s="1915"/>
      <c r="AE266" s="2015"/>
      <c r="AF266" s="1915"/>
      <c r="AG266" s="2015"/>
      <c r="AH266" s="1915"/>
      <c r="AI266" s="2015"/>
      <c r="AJ266" s="1915"/>
      <c r="AK266" s="2015"/>
      <c r="AL266" s="1915"/>
      <c r="AM266" s="1793"/>
      <c r="AN266" s="384"/>
      <c r="AO266" s="2014"/>
      <c r="AP266" s="2016"/>
      <c r="AQ266" s="2106"/>
      <c r="AR266" s="2109"/>
      <c r="AS266" s="1915"/>
      <c r="AT266" s="2015"/>
      <c r="AU266" s="2015"/>
      <c r="AV266" s="2015"/>
      <c r="AW266" s="2015"/>
      <c r="AX266" s="2015"/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3959" t="s">
        <v>229</v>
      </c>
      <c r="B267" s="3960"/>
      <c r="C267" s="2645">
        <f>SUM(D267+E267)</f>
        <v>1</v>
      </c>
      <c r="D267" s="2646">
        <f>SUM(F267+H267+J267+L267+N267+P267+R267+T267+V267+X267+Z267+AB267+AD267+AF267+AH267+AJ267+AL267)</f>
        <v>0</v>
      </c>
      <c r="E267" s="2660">
        <f>SUM(G267+I267+K267+M267+O267+Q267+S267+U267+W267+Y267+AA267+AC267+AE267+AG267+AI267+AK267+AM267)</f>
        <v>1</v>
      </c>
      <c r="F267" s="2538">
        <v>0</v>
      </c>
      <c r="G267" s="2556">
        <v>0</v>
      </c>
      <c r="H267" s="2538">
        <v>0</v>
      </c>
      <c r="I267" s="2556">
        <v>0</v>
      </c>
      <c r="J267" s="2538">
        <v>0</v>
      </c>
      <c r="K267" s="2556">
        <v>0</v>
      </c>
      <c r="L267" s="2538">
        <v>0</v>
      </c>
      <c r="M267" s="2556">
        <v>0</v>
      </c>
      <c r="N267" s="2538">
        <v>0</v>
      </c>
      <c r="O267" s="2556">
        <v>0</v>
      </c>
      <c r="P267" s="2538">
        <v>0</v>
      </c>
      <c r="Q267" s="2556">
        <v>0</v>
      </c>
      <c r="R267" s="2538">
        <v>0</v>
      </c>
      <c r="S267" s="2556">
        <v>0</v>
      </c>
      <c r="T267" s="2538">
        <v>0</v>
      </c>
      <c r="U267" s="2556">
        <v>1</v>
      </c>
      <c r="V267" s="2538">
        <v>0</v>
      </c>
      <c r="W267" s="2556">
        <v>0</v>
      </c>
      <c r="X267" s="2538">
        <v>0</v>
      </c>
      <c r="Y267" s="2556">
        <v>0</v>
      </c>
      <c r="Z267" s="2538">
        <v>0</v>
      </c>
      <c r="AA267" s="2556">
        <v>0</v>
      </c>
      <c r="AB267" s="2538">
        <v>0</v>
      </c>
      <c r="AC267" s="2556">
        <v>0</v>
      </c>
      <c r="AD267" s="2538">
        <v>0</v>
      </c>
      <c r="AE267" s="2556">
        <v>0</v>
      </c>
      <c r="AF267" s="2538">
        <v>0</v>
      </c>
      <c r="AG267" s="2556">
        <v>0</v>
      </c>
      <c r="AH267" s="2538">
        <v>0</v>
      </c>
      <c r="AI267" s="2556">
        <v>0</v>
      </c>
      <c r="AJ267" s="2538">
        <v>0</v>
      </c>
      <c r="AK267" s="2556">
        <v>0</v>
      </c>
      <c r="AL267" s="2538">
        <v>0</v>
      </c>
      <c r="AM267" s="2621">
        <v>0</v>
      </c>
      <c r="AN267" s="2671">
        <v>0</v>
      </c>
      <c r="AO267" s="2559">
        <v>0</v>
      </c>
      <c r="AP267" s="2574">
        <v>0</v>
      </c>
      <c r="AQ267" s="2556">
        <v>0</v>
      </c>
      <c r="AR267" s="2556">
        <v>0</v>
      </c>
      <c r="AS267" s="2538">
        <v>0</v>
      </c>
      <c r="AT267" s="2556">
        <v>0</v>
      </c>
      <c r="AU267" s="2556">
        <v>0</v>
      </c>
      <c r="AV267" s="2556">
        <v>0</v>
      </c>
      <c r="AW267" s="35">
        <v>0</v>
      </c>
      <c r="AX267" s="35">
        <v>0</v>
      </c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0</v>
      </c>
      <c r="D268" s="341">
        <f>SUM(F268+H268+J268+L268+N268+P268+R268+T268+V268+X268+Z268+AB268+AD268+AF268+AH268+AJ268+AL268)</f>
        <v>0</v>
      </c>
      <c r="E268" s="2390">
        <f>SUM(G268+I268+K268+M268+O268+Q268+S268+U268+W268+Y268+AA268+AC268+AE268+AG268+AI268+AK268+AM268)</f>
        <v>0</v>
      </c>
      <c r="F268" s="32">
        <v>0</v>
      </c>
      <c r="G268" s="35">
        <v>0</v>
      </c>
      <c r="H268" s="32">
        <v>0</v>
      </c>
      <c r="I268" s="35">
        <v>0</v>
      </c>
      <c r="J268" s="32">
        <v>0</v>
      </c>
      <c r="K268" s="35">
        <v>0</v>
      </c>
      <c r="L268" s="32">
        <v>0</v>
      </c>
      <c r="M268" s="35">
        <v>0</v>
      </c>
      <c r="N268" s="32">
        <v>0</v>
      </c>
      <c r="O268" s="35">
        <v>0</v>
      </c>
      <c r="P268" s="32">
        <v>0</v>
      </c>
      <c r="Q268" s="35">
        <v>0</v>
      </c>
      <c r="R268" s="32">
        <v>0</v>
      </c>
      <c r="S268" s="35">
        <v>0</v>
      </c>
      <c r="T268" s="32">
        <v>0</v>
      </c>
      <c r="U268" s="35">
        <v>0</v>
      </c>
      <c r="V268" s="32">
        <v>0</v>
      </c>
      <c r="W268" s="35">
        <v>0</v>
      </c>
      <c r="X268" s="32">
        <v>0</v>
      </c>
      <c r="Y268" s="35">
        <v>0</v>
      </c>
      <c r="Z268" s="32">
        <v>0</v>
      </c>
      <c r="AA268" s="35">
        <v>0</v>
      </c>
      <c r="AB268" s="32">
        <v>0</v>
      </c>
      <c r="AC268" s="35">
        <v>0</v>
      </c>
      <c r="AD268" s="32">
        <v>0</v>
      </c>
      <c r="AE268" s="35">
        <v>0</v>
      </c>
      <c r="AF268" s="32">
        <v>0</v>
      </c>
      <c r="AG268" s="35">
        <v>0</v>
      </c>
      <c r="AH268" s="32">
        <v>0</v>
      </c>
      <c r="AI268" s="35">
        <v>0</v>
      </c>
      <c r="AJ268" s="32">
        <v>0</v>
      </c>
      <c r="AK268" s="35">
        <v>0</v>
      </c>
      <c r="AL268" s="32">
        <v>0</v>
      </c>
      <c r="AM268" s="271">
        <v>0</v>
      </c>
      <c r="AN268" s="272">
        <v>0</v>
      </c>
      <c r="AO268" s="34">
        <v>0</v>
      </c>
      <c r="AP268" s="226">
        <v>0</v>
      </c>
      <c r="AQ268" s="35">
        <v>0</v>
      </c>
      <c r="AR268" s="35">
        <v>0</v>
      </c>
      <c r="AS268" s="32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0</v>
      </c>
      <c r="D269" s="341">
        <f t="shared" si="155"/>
        <v>0</v>
      </c>
      <c r="E269" s="2390">
        <f t="shared" si="155"/>
        <v>0</v>
      </c>
      <c r="F269" s="16">
        <v>0</v>
      </c>
      <c r="G269" s="37">
        <v>0</v>
      </c>
      <c r="H269" s="16">
        <v>0</v>
      </c>
      <c r="I269" s="37">
        <v>0</v>
      </c>
      <c r="J269" s="16">
        <v>0</v>
      </c>
      <c r="K269" s="37">
        <v>0</v>
      </c>
      <c r="L269" s="16">
        <v>0</v>
      </c>
      <c r="M269" s="37">
        <v>0</v>
      </c>
      <c r="N269" s="16">
        <v>0</v>
      </c>
      <c r="O269" s="37">
        <v>0</v>
      </c>
      <c r="P269" s="16">
        <v>0</v>
      </c>
      <c r="Q269" s="37">
        <v>0</v>
      </c>
      <c r="R269" s="16">
        <v>0</v>
      </c>
      <c r="S269" s="37">
        <v>0</v>
      </c>
      <c r="T269" s="16">
        <v>0</v>
      </c>
      <c r="U269" s="37">
        <v>0</v>
      </c>
      <c r="V269" s="16">
        <v>0</v>
      </c>
      <c r="W269" s="37">
        <v>0</v>
      </c>
      <c r="X269" s="16">
        <v>0</v>
      </c>
      <c r="Y269" s="37">
        <v>0</v>
      </c>
      <c r="Z269" s="16">
        <v>0</v>
      </c>
      <c r="AA269" s="37">
        <v>0</v>
      </c>
      <c r="AB269" s="16">
        <v>0</v>
      </c>
      <c r="AC269" s="37">
        <v>0</v>
      </c>
      <c r="AD269" s="16">
        <v>0</v>
      </c>
      <c r="AE269" s="37">
        <v>0</v>
      </c>
      <c r="AF269" s="16">
        <v>0</v>
      </c>
      <c r="AG269" s="37">
        <v>0</v>
      </c>
      <c r="AH269" s="16">
        <v>0</v>
      </c>
      <c r="AI269" s="37">
        <v>0</v>
      </c>
      <c r="AJ269" s="16">
        <v>0</v>
      </c>
      <c r="AK269" s="37">
        <v>0</v>
      </c>
      <c r="AL269" s="16">
        <v>0</v>
      </c>
      <c r="AM269" s="134">
        <v>0</v>
      </c>
      <c r="AN269" s="272">
        <v>0</v>
      </c>
      <c r="AO269" s="34">
        <v>0</v>
      </c>
      <c r="AP269" s="226">
        <v>0</v>
      </c>
      <c r="AQ269" s="37">
        <v>0</v>
      </c>
      <c r="AR269" s="137">
        <v>0</v>
      </c>
      <c r="AS269" s="16">
        <v>0</v>
      </c>
      <c r="AT269" s="37">
        <v>0</v>
      </c>
      <c r="AU269" s="37">
        <v>0</v>
      </c>
      <c r="AV269" s="37">
        <v>0</v>
      </c>
      <c r="AW269" s="35">
        <v>0</v>
      </c>
      <c r="AX269" s="35">
        <v>0</v>
      </c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1</v>
      </c>
      <c r="D270" s="341">
        <f t="shared" si="155"/>
        <v>1</v>
      </c>
      <c r="E270" s="2390">
        <f t="shared" si="155"/>
        <v>0</v>
      </c>
      <c r="F270" s="16">
        <v>0</v>
      </c>
      <c r="G270" s="37">
        <v>0</v>
      </c>
      <c r="H270" s="16">
        <v>0</v>
      </c>
      <c r="I270" s="37">
        <v>0</v>
      </c>
      <c r="J270" s="16">
        <v>1</v>
      </c>
      <c r="K270" s="37">
        <v>0</v>
      </c>
      <c r="L270" s="16">
        <v>0</v>
      </c>
      <c r="M270" s="37">
        <v>0</v>
      </c>
      <c r="N270" s="16">
        <v>0</v>
      </c>
      <c r="O270" s="37">
        <v>0</v>
      </c>
      <c r="P270" s="16">
        <v>0</v>
      </c>
      <c r="Q270" s="37">
        <v>0</v>
      </c>
      <c r="R270" s="16">
        <v>0</v>
      </c>
      <c r="S270" s="37">
        <v>0</v>
      </c>
      <c r="T270" s="16">
        <v>0</v>
      </c>
      <c r="U270" s="37">
        <v>0</v>
      </c>
      <c r="V270" s="16">
        <v>0</v>
      </c>
      <c r="W270" s="37">
        <v>0</v>
      </c>
      <c r="X270" s="16">
        <v>0</v>
      </c>
      <c r="Y270" s="37">
        <v>0</v>
      </c>
      <c r="Z270" s="16">
        <v>0</v>
      </c>
      <c r="AA270" s="37">
        <v>0</v>
      </c>
      <c r="AB270" s="16">
        <v>0</v>
      </c>
      <c r="AC270" s="37">
        <v>0</v>
      </c>
      <c r="AD270" s="16">
        <v>0</v>
      </c>
      <c r="AE270" s="37">
        <v>0</v>
      </c>
      <c r="AF270" s="16">
        <v>0</v>
      </c>
      <c r="AG270" s="37">
        <v>0</v>
      </c>
      <c r="AH270" s="16">
        <v>0</v>
      </c>
      <c r="AI270" s="37">
        <v>0</v>
      </c>
      <c r="AJ270" s="16">
        <v>0</v>
      </c>
      <c r="AK270" s="37">
        <v>0</v>
      </c>
      <c r="AL270" s="16">
        <v>0</v>
      </c>
      <c r="AM270" s="134">
        <v>0</v>
      </c>
      <c r="AN270" s="272">
        <v>0</v>
      </c>
      <c r="AO270" s="34">
        <v>0</v>
      </c>
      <c r="AP270" s="226">
        <v>1</v>
      </c>
      <c r="AQ270" s="37">
        <v>0</v>
      </c>
      <c r="AR270" s="137">
        <v>0</v>
      </c>
      <c r="AS270" s="16">
        <v>0</v>
      </c>
      <c r="AT270" s="37">
        <v>0</v>
      </c>
      <c r="AU270" s="37">
        <v>0</v>
      </c>
      <c r="AV270" s="37">
        <v>1</v>
      </c>
      <c r="AW270" s="35">
        <v>0</v>
      </c>
      <c r="AX270" s="35">
        <v>0</v>
      </c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3</v>
      </c>
      <c r="D271" s="356">
        <f t="shared" si="155"/>
        <v>0</v>
      </c>
      <c r="E271" s="2391">
        <f t="shared" si="155"/>
        <v>3</v>
      </c>
      <c r="F271" s="16">
        <v>0</v>
      </c>
      <c r="G271" s="37">
        <v>0</v>
      </c>
      <c r="H271" s="16">
        <v>0</v>
      </c>
      <c r="I271" s="37">
        <v>0</v>
      </c>
      <c r="J271" s="16">
        <v>0</v>
      </c>
      <c r="K271" s="37">
        <v>0</v>
      </c>
      <c r="L271" s="16">
        <v>0</v>
      </c>
      <c r="M271" s="37">
        <v>3</v>
      </c>
      <c r="N271" s="16">
        <v>0</v>
      </c>
      <c r="O271" s="37">
        <v>0</v>
      </c>
      <c r="P271" s="16">
        <v>0</v>
      </c>
      <c r="Q271" s="37">
        <v>0</v>
      </c>
      <c r="R271" s="16">
        <v>0</v>
      </c>
      <c r="S271" s="37">
        <v>0</v>
      </c>
      <c r="T271" s="16">
        <v>0</v>
      </c>
      <c r="U271" s="37">
        <v>0</v>
      </c>
      <c r="V271" s="16">
        <v>0</v>
      </c>
      <c r="W271" s="37">
        <v>0</v>
      </c>
      <c r="X271" s="16">
        <v>0</v>
      </c>
      <c r="Y271" s="37">
        <v>0</v>
      </c>
      <c r="Z271" s="16">
        <v>0</v>
      </c>
      <c r="AA271" s="37">
        <v>0</v>
      </c>
      <c r="AB271" s="16">
        <v>0</v>
      </c>
      <c r="AC271" s="37">
        <v>0</v>
      </c>
      <c r="AD271" s="16">
        <v>0</v>
      </c>
      <c r="AE271" s="37">
        <v>0</v>
      </c>
      <c r="AF271" s="16">
        <v>0</v>
      </c>
      <c r="AG271" s="37">
        <v>0</v>
      </c>
      <c r="AH271" s="16">
        <v>0</v>
      </c>
      <c r="AI271" s="37">
        <v>0</v>
      </c>
      <c r="AJ271" s="16">
        <v>0</v>
      </c>
      <c r="AK271" s="37">
        <v>0</v>
      </c>
      <c r="AL271" s="16">
        <v>0</v>
      </c>
      <c r="AM271" s="134">
        <v>0</v>
      </c>
      <c r="AN271" s="272">
        <v>0</v>
      </c>
      <c r="AO271" s="34">
        <v>0</v>
      </c>
      <c r="AP271" s="226">
        <v>3</v>
      </c>
      <c r="AQ271" s="37">
        <v>0</v>
      </c>
      <c r="AR271" s="137">
        <v>0</v>
      </c>
      <c r="AS271" s="16">
        <v>0</v>
      </c>
      <c r="AT271" s="37">
        <v>0</v>
      </c>
      <c r="AU271" s="37">
        <v>0</v>
      </c>
      <c r="AV271" s="37">
        <v>1</v>
      </c>
      <c r="AW271" s="35">
        <v>0</v>
      </c>
      <c r="AX271" s="35">
        <v>0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3733" t="s">
        <v>234</v>
      </c>
      <c r="B272" s="2659" t="s">
        <v>235</v>
      </c>
      <c r="C272" s="335">
        <f t="shared" si="152"/>
        <v>1</v>
      </c>
      <c r="D272" s="336">
        <f t="shared" si="155"/>
        <v>1</v>
      </c>
      <c r="E272" s="2396">
        <f t="shared" si="155"/>
        <v>0</v>
      </c>
      <c r="F272" s="38">
        <v>0</v>
      </c>
      <c r="G272" s="41">
        <v>0</v>
      </c>
      <c r="H272" s="38">
        <v>0</v>
      </c>
      <c r="I272" s="41">
        <v>0</v>
      </c>
      <c r="J272" s="38">
        <v>0</v>
      </c>
      <c r="K272" s="41">
        <v>0</v>
      </c>
      <c r="L272" s="38">
        <v>1</v>
      </c>
      <c r="M272" s="41">
        <v>0</v>
      </c>
      <c r="N272" s="38">
        <v>0</v>
      </c>
      <c r="O272" s="41">
        <v>0</v>
      </c>
      <c r="P272" s="38">
        <v>0</v>
      </c>
      <c r="Q272" s="41">
        <v>0</v>
      </c>
      <c r="R272" s="38">
        <v>0</v>
      </c>
      <c r="S272" s="41">
        <v>0</v>
      </c>
      <c r="T272" s="38">
        <v>0</v>
      </c>
      <c r="U272" s="41">
        <v>0</v>
      </c>
      <c r="V272" s="38">
        <v>0</v>
      </c>
      <c r="W272" s="41">
        <v>0</v>
      </c>
      <c r="X272" s="38">
        <v>0</v>
      </c>
      <c r="Y272" s="41">
        <v>0</v>
      </c>
      <c r="Z272" s="38">
        <v>0</v>
      </c>
      <c r="AA272" s="41">
        <v>0</v>
      </c>
      <c r="AB272" s="38">
        <v>0</v>
      </c>
      <c r="AC272" s="41">
        <v>0</v>
      </c>
      <c r="AD272" s="38">
        <v>0</v>
      </c>
      <c r="AE272" s="41">
        <v>0</v>
      </c>
      <c r="AF272" s="38">
        <v>0</v>
      </c>
      <c r="AG272" s="41">
        <v>0</v>
      </c>
      <c r="AH272" s="38">
        <v>0</v>
      </c>
      <c r="AI272" s="41">
        <v>0</v>
      </c>
      <c r="AJ272" s="38">
        <v>0</v>
      </c>
      <c r="AK272" s="41">
        <v>0</v>
      </c>
      <c r="AL272" s="38">
        <v>0</v>
      </c>
      <c r="AM272" s="180">
        <v>0</v>
      </c>
      <c r="AN272" s="272">
        <v>0</v>
      </c>
      <c r="AO272" s="34">
        <v>0</v>
      </c>
      <c r="AP272" s="226">
        <v>1</v>
      </c>
      <c r="AQ272" s="41">
        <v>0</v>
      </c>
      <c r="AR272" s="181">
        <v>0</v>
      </c>
      <c r="AS272" s="38">
        <v>0</v>
      </c>
      <c r="AT272" s="41">
        <v>0</v>
      </c>
      <c r="AU272" s="41">
        <v>0</v>
      </c>
      <c r="AV272" s="41">
        <v>0</v>
      </c>
      <c r="AW272" s="35">
        <v>0</v>
      </c>
      <c r="AX272" s="35">
        <v>0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0</v>
      </c>
      <c r="D273" s="341">
        <f t="shared" si="155"/>
        <v>0</v>
      </c>
      <c r="E273" s="2390">
        <f t="shared" si="155"/>
        <v>0</v>
      </c>
      <c r="F273" s="38"/>
      <c r="G273" s="41"/>
      <c r="H273" s="38"/>
      <c r="I273" s="41"/>
      <c r="J273" s="38"/>
      <c r="K273" s="41"/>
      <c r="L273" s="38"/>
      <c r="M273" s="41"/>
      <c r="N273" s="38"/>
      <c r="O273" s="41"/>
      <c r="P273" s="38"/>
      <c r="Q273" s="41"/>
      <c r="R273" s="38"/>
      <c r="S273" s="41"/>
      <c r="T273" s="38"/>
      <c r="U273" s="41"/>
      <c r="V273" s="38"/>
      <c r="W273" s="41"/>
      <c r="X273" s="38"/>
      <c r="Y273" s="41"/>
      <c r="Z273" s="38"/>
      <c r="AA273" s="41"/>
      <c r="AB273" s="38"/>
      <c r="AC273" s="41"/>
      <c r="AD273" s="38"/>
      <c r="AE273" s="41"/>
      <c r="AF273" s="38"/>
      <c r="AG273" s="41"/>
      <c r="AH273" s="38"/>
      <c r="AI273" s="41"/>
      <c r="AJ273" s="38"/>
      <c r="AK273" s="41"/>
      <c r="AL273" s="38"/>
      <c r="AM273" s="180"/>
      <c r="AN273" s="272"/>
      <c r="AO273" s="34"/>
      <c r="AP273" s="226"/>
      <c r="AQ273" s="41"/>
      <c r="AR273" s="181"/>
      <c r="AS273" s="38"/>
      <c r="AT273" s="41"/>
      <c r="AU273" s="41"/>
      <c r="AV273" s="41"/>
      <c r="AW273" s="41"/>
      <c r="AX273" s="41"/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2390">
        <f t="shared" si="155"/>
        <v>0</v>
      </c>
      <c r="F274" s="38"/>
      <c r="G274" s="41"/>
      <c r="H274" s="38"/>
      <c r="I274" s="41"/>
      <c r="J274" s="38"/>
      <c r="K274" s="41"/>
      <c r="L274" s="38"/>
      <c r="M274" s="41"/>
      <c r="N274" s="38"/>
      <c r="O274" s="41"/>
      <c r="P274" s="38"/>
      <c r="Q274" s="41"/>
      <c r="R274" s="38"/>
      <c r="S274" s="41"/>
      <c r="T274" s="38"/>
      <c r="U274" s="41"/>
      <c r="V274" s="38"/>
      <c r="W274" s="41"/>
      <c r="X274" s="38"/>
      <c r="Y274" s="41"/>
      <c r="Z274" s="38"/>
      <c r="AA274" s="41"/>
      <c r="AB274" s="38"/>
      <c r="AC274" s="41"/>
      <c r="AD274" s="38"/>
      <c r="AE274" s="41"/>
      <c r="AF274" s="38"/>
      <c r="AG274" s="41"/>
      <c r="AH274" s="38"/>
      <c r="AI274" s="41"/>
      <c r="AJ274" s="38"/>
      <c r="AK274" s="41"/>
      <c r="AL274" s="38"/>
      <c r="AM274" s="180"/>
      <c r="AN274" s="272"/>
      <c r="AO274" s="34"/>
      <c r="AP274" s="226"/>
      <c r="AQ274" s="41"/>
      <c r="AR274" s="181"/>
      <c r="AS274" s="38"/>
      <c r="AT274" s="41"/>
      <c r="AU274" s="41"/>
      <c r="AV274" s="41"/>
      <c r="AW274" s="41"/>
      <c r="AX274" s="41"/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2390">
        <f t="shared" si="155"/>
        <v>0</v>
      </c>
      <c r="F275" s="38"/>
      <c r="G275" s="41"/>
      <c r="H275" s="38"/>
      <c r="I275" s="41"/>
      <c r="J275" s="38"/>
      <c r="K275" s="41"/>
      <c r="L275" s="38"/>
      <c r="M275" s="41"/>
      <c r="N275" s="38"/>
      <c r="O275" s="41"/>
      <c r="P275" s="38"/>
      <c r="Q275" s="41"/>
      <c r="R275" s="38"/>
      <c r="S275" s="41"/>
      <c r="T275" s="38"/>
      <c r="U275" s="41"/>
      <c r="V275" s="38"/>
      <c r="W275" s="41"/>
      <c r="X275" s="38"/>
      <c r="Y275" s="41"/>
      <c r="Z275" s="38"/>
      <c r="AA275" s="41"/>
      <c r="AB275" s="38"/>
      <c r="AC275" s="41"/>
      <c r="AD275" s="38"/>
      <c r="AE275" s="41"/>
      <c r="AF275" s="38"/>
      <c r="AG275" s="41"/>
      <c r="AH275" s="38"/>
      <c r="AI275" s="41"/>
      <c r="AJ275" s="38"/>
      <c r="AK275" s="41"/>
      <c r="AL275" s="38"/>
      <c r="AM275" s="180"/>
      <c r="AN275" s="272"/>
      <c r="AO275" s="34"/>
      <c r="AP275" s="226"/>
      <c r="AQ275" s="41"/>
      <c r="AR275" s="181"/>
      <c r="AS275" s="38"/>
      <c r="AT275" s="41"/>
      <c r="AU275" s="41"/>
      <c r="AV275" s="41"/>
      <c r="AW275" s="41"/>
      <c r="AX275" s="41"/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3638"/>
      <c r="B276" s="375" t="s">
        <v>239</v>
      </c>
      <c r="C276" s="355">
        <f t="shared" si="152"/>
        <v>0</v>
      </c>
      <c r="D276" s="356">
        <f t="shared" si="155"/>
        <v>0</v>
      </c>
      <c r="E276" s="2391">
        <f t="shared" si="155"/>
        <v>0</v>
      </c>
      <c r="F276" s="22"/>
      <c r="G276" s="43"/>
      <c r="H276" s="22"/>
      <c r="I276" s="43"/>
      <c r="J276" s="22"/>
      <c r="K276" s="43"/>
      <c r="L276" s="22"/>
      <c r="M276" s="43"/>
      <c r="N276" s="22"/>
      <c r="O276" s="43"/>
      <c r="P276" s="22"/>
      <c r="Q276" s="43"/>
      <c r="R276" s="22"/>
      <c r="S276" s="43"/>
      <c r="T276" s="22"/>
      <c r="U276" s="43"/>
      <c r="V276" s="22"/>
      <c r="W276" s="43"/>
      <c r="X276" s="22"/>
      <c r="Y276" s="43"/>
      <c r="Z276" s="22"/>
      <c r="AA276" s="43"/>
      <c r="AB276" s="22"/>
      <c r="AC276" s="43"/>
      <c r="AD276" s="22"/>
      <c r="AE276" s="43"/>
      <c r="AF276" s="22"/>
      <c r="AG276" s="43"/>
      <c r="AH276" s="22"/>
      <c r="AI276" s="43"/>
      <c r="AJ276" s="22"/>
      <c r="AK276" s="43"/>
      <c r="AL276" s="22"/>
      <c r="AM276" s="141"/>
      <c r="AN276" s="391"/>
      <c r="AO276" s="42"/>
      <c r="AP276" s="142"/>
      <c r="AQ276" s="43"/>
      <c r="AR276" s="186"/>
      <c r="AS276" s="22"/>
      <c r="AT276" s="43"/>
      <c r="AU276" s="43"/>
      <c r="AV276" s="43"/>
      <c r="AW276" s="43"/>
      <c r="AX276" s="43"/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/>
      <c r="G277" s="75"/>
      <c r="H277" s="329"/>
      <c r="I277" s="75"/>
      <c r="J277" s="329"/>
      <c r="K277" s="75"/>
      <c r="L277" s="329"/>
      <c r="M277" s="75"/>
      <c r="N277" s="329"/>
      <c r="O277" s="75"/>
      <c r="P277" s="329"/>
      <c r="Q277" s="75"/>
      <c r="R277" s="329"/>
      <c r="S277" s="75"/>
      <c r="T277" s="329"/>
      <c r="U277" s="75"/>
      <c r="V277" s="329"/>
      <c r="W277" s="75"/>
      <c r="X277" s="329"/>
      <c r="Y277" s="75"/>
      <c r="Z277" s="329"/>
      <c r="AA277" s="75"/>
      <c r="AB277" s="329"/>
      <c r="AC277" s="75"/>
      <c r="AD277" s="329"/>
      <c r="AE277" s="75"/>
      <c r="AF277" s="329"/>
      <c r="AG277" s="75"/>
      <c r="AH277" s="329"/>
      <c r="AI277" s="75"/>
      <c r="AJ277" s="329"/>
      <c r="AK277" s="75"/>
      <c r="AL277" s="329"/>
      <c r="AM277" s="292"/>
      <c r="AN277" s="272"/>
      <c r="AO277" s="34"/>
      <c r="AP277" s="226"/>
      <c r="AQ277" s="75"/>
      <c r="AR277" s="309"/>
      <c r="AS277" s="329"/>
      <c r="AT277" s="75"/>
      <c r="AU277" s="75"/>
      <c r="AV277" s="75"/>
      <c r="AW277" s="75"/>
      <c r="AX277" s="75"/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1</v>
      </c>
      <c r="D278" s="356">
        <f>SUM(F278+H278+J278+L278+N278+P278+R278+T278+V278+X278+Z278+AB278+AD278+AF278+AH278+AJ278+AL278)</f>
        <v>0</v>
      </c>
      <c r="E278" s="2391">
        <f t="shared" ref="E278" si="156">SUM(G278+I278+K278+M278+O278+Q278+S278+U278+W278+Y278+AA278+AC278+AE278+AG278+AI278+AK278+AM278)</f>
        <v>1</v>
      </c>
      <c r="F278" s="22">
        <v>0</v>
      </c>
      <c r="G278" s="43">
        <v>0</v>
      </c>
      <c r="H278" s="22">
        <v>0</v>
      </c>
      <c r="I278" s="43">
        <v>0</v>
      </c>
      <c r="J278" s="22">
        <v>0</v>
      </c>
      <c r="K278" s="43">
        <v>0</v>
      </c>
      <c r="L278" s="22">
        <v>0</v>
      </c>
      <c r="M278" s="43">
        <v>0</v>
      </c>
      <c r="N278" s="22">
        <v>0</v>
      </c>
      <c r="O278" s="43">
        <v>0</v>
      </c>
      <c r="P278" s="22">
        <v>0</v>
      </c>
      <c r="Q278" s="43">
        <v>0</v>
      </c>
      <c r="R278" s="22">
        <v>0</v>
      </c>
      <c r="S278" s="43">
        <v>0</v>
      </c>
      <c r="T278" s="22">
        <v>0</v>
      </c>
      <c r="U278" s="43">
        <v>0</v>
      </c>
      <c r="V278" s="22">
        <v>0</v>
      </c>
      <c r="W278" s="43">
        <v>0</v>
      </c>
      <c r="X278" s="22">
        <v>0</v>
      </c>
      <c r="Y278" s="43">
        <v>0</v>
      </c>
      <c r="Z278" s="22">
        <v>0</v>
      </c>
      <c r="AA278" s="43">
        <v>0</v>
      </c>
      <c r="AB278" s="22">
        <v>0</v>
      </c>
      <c r="AC278" s="43">
        <v>0</v>
      </c>
      <c r="AD278" s="22">
        <v>0</v>
      </c>
      <c r="AE278" s="43">
        <v>1</v>
      </c>
      <c r="AF278" s="22">
        <v>0</v>
      </c>
      <c r="AG278" s="43">
        <v>0</v>
      </c>
      <c r="AH278" s="22">
        <v>0</v>
      </c>
      <c r="AI278" s="43">
        <v>0</v>
      </c>
      <c r="AJ278" s="22">
        <v>0</v>
      </c>
      <c r="AK278" s="43">
        <v>0</v>
      </c>
      <c r="AL278" s="22">
        <v>0</v>
      </c>
      <c r="AM278" s="141">
        <v>0</v>
      </c>
      <c r="AN278" s="384">
        <v>0</v>
      </c>
      <c r="AO278" s="2014">
        <v>0</v>
      </c>
      <c r="AP278" s="2016">
        <v>0</v>
      </c>
      <c r="AQ278" s="395">
        <v>0</v>
      </c>
      <c r="AR278" s="381">
        <v>0</v>
      </c>
      <c r="AS278" s="22">
        <v>0</v>
      </c>
      <c r="AT278" s="43">
        <v>0</v>
      </c>
      <c r="AU278" s="43">
        <v>0</v>
      </c>
      <c r="AV278" s="43">
        <v>0</v>
      </c>
      <c r="AW278" s="43">
        <v>0</v>
      </c>
      <c r="AX278" s="43">
        <v>0</v>
      </c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3956" t="s">
        <v>253</v>
      </c>
      <c r="B280" s="3957" t="s">
        <v>254</v>
      </c>
      <c r="C280" s="3749" t="s">
        <v>4</v>
      </c>
      <c r="D280" s="2869"/>
      <c r="E280" s="2847"/>
      <c r="F280" s="3949" t="s">
        <v>117</v>
      </c>
      <c r="G280" s="3950"/>
      <c r="H280" s="3950"/>
      <c r="I280" s="3950"/>
      <c r="J280" s="3950"/>
      <c r="K280" s="3950"/>
      <c r="L280" s="3950"/>
      <c r="M280" s="3950"/>
      <c r="N280" s="3950"/>
      <c r="O280" s="3950"/>
      <c r="P280" s="3950"/>
      <c r="Q280" s="3950"/>
      <c r="R280" s="3950"/>
      <c r="S280" s="3950"/>
      <c r="T280" s="3950"/>
      <c r="U280" s="3950"/>
      <c r="V280" s="3950"/>
      <c r="W280" s="3950"/>
      <c r="X280" s="3950"/>
      <c r="Y280" s="3950"/>
      <c r="Z280" s="3950"/>
      <c r="AA280" s="3950"/>
      <c r="AB280" s="3950"/>
      <c r="AC280" s="3950"/>
      <c r="AD280" s="3950"/>
      <c r="AE280" s="3950"/>
      <c r="AF280" s="3950"/>
      <c r="AG280" s="3950"/>
      <c r="AH280" s="3950"/>
      <c r="AI280" s="3950"/>
      <c r="AJ280" s="3950"/>
      <c r="AK280" s="3951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3641"/>
      <c r="D281" s="3605"/>
      <c r="E281" s="3636"/>
      <c r="F281" s="3952" t="s">
        <v>179</v>
      </c>
      <c r="G281" s="3952"/>
      <c r="H281" s="3952" t="s">
        <v>180</v>
      </c>
      <c r="I281" s="3952"/>
      <c r="J281" s="3952" t="s">
        <v>12</v>
      </c>
      <c r="K281" s="3952"/>
      <c r="L281" s="3953" t="s">
        <v>13</v>
      </c>
      <c r="M281" s="3954"/>
      <c r="N281" s="3955" t="s">
        <v>14</v>
      </c>
      <c r="O281" s="3955"/>
      <c r="P281" s="3955" t="s">
        <v>15</v>
      </c>
      <c r="Q281" s="3955"/>
      <c r="R281" s="3955" t="s">
        <v>16</v>
      </c>
      <c r="S281" s="3955"/>
      <c r="T281" s="3955" t="s">
        <v>17</v>
      </c>
      <c r="U281" s="3955"/>
      <c r="V281" s="3955" t="s">
        <v>18</v>
      </c>
      <c r="W281" s="3955"/>
      <c r="X281" s="3955" t="s">
        <v>19</v>
      </c>
      <c r="Y281" s="3955"/>
      <c r="Z281" s="3955" t="s">
        <v>48</v>
      </c>
      <c r="AA281" s="3955"/>
      <c r="AB281" s="3955" t="s">
        <v>49</v>
      </c>
      <c r="AC281" s="3955"/>
      <c r="AD281" s="3955" t="s">
        <v>50</v>
      </c>
      <c r="AE281" s="3955"/>
      <c r="AF281" s="3955" t="s">
        <v>126</v>
      </c>
      <c r="AG281" s="3955"/>
      <c r="AH281" s="3955" t="s">
        <v>127</v>
      </c>
      <c r="AI281" s="3955"/>
      <c r="AJ281" s="3955" t="s">
        <v>128</v>
      </c>
      <c r="AK281" s="3941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3658"/>
      <c r="B282" s="3659"/>
      <c r="C282" s="2680" t="s">
        <v>96</v>
      </c>
      <c r="D282" s="2681" t="s">
        <v>65</v>
      </c>
      <c r="E282" s="2387" t="s">
        <v>97</v>
      </c>
      <c r="F282" s="2682" t="s">
        <v>65</v>
      </c>
      <c r="G282" s="400" t="s">
        <v>97</v>
      </c>
      <c r="H282" s="2682" t="s">
        <v>65</v>
      </c>
      <c r="I282" s="400" t="s">
        <v>97</v>
      </c>
      <c r="J282" s="2682" t="s">
        <v>65</v>
      </c>
      <c r="K282" s="400" t="s">
        <v>97</v>
      </c>
      <c r="L282" s="2682" t="s">
        <v>65</v>
      </c>
      <c r="M282" s="400" t="s">
        <v>97</v>
      </c>
      <c r="N282" s="2682" t="s">
        <v>65</v>
      </c>
      <c r="O282" s="400" t="s">
        <v>97</v>
      </c>
      <c r="P282" s="2682" t="s">
        <v>65</v>
      </c>
      <c r="Q282" s="400" t="s">
        <v>97</v>
      </c>
      <c r="R282" s="2682" t="s">
        <v>65</v>
      </c>
      <c r="S282" s="400" t="s">
        <v>97</v>
      </c>
      <c r="T282" s="2683" t="s">
        <v>65</v>
      </c>
      <c r="U282" s="2683" t="s">
        <v>97</v>
      </c>
      <c r="V282" s="2684" t="s">
        <v>65</v>
      </c>
      <c r="W282" s="400" t="s">
        <v>97</v>
      </c>
      <c r="X282" s="2682" t="s">
        <v>65</v>
      </c>
      <c r="Y282" s="400" t="s">
        <v>97</v>
      </c>
      <c r="Z282" s="2682" t="s">
        <v>65</v>
      </c>
      <c r="AA282" s="400" t="s">
        <v>97</v>
      </c>
      <c r="AB282" s="2682" t="s">
        <v>65</v>
      </c>
      <c r="AC282" s="400" t="s">
        <v>97</v>
      </c>
      <c r="AD282" s="2682" t="s">
        <v>65</v>
      </c>
      <c r="AE282" s="400" t="s">
        <v>97</v>
      </c>
      <c r="AF282" s="2682" t="s">
        <v>65</v>
      </c>
      <c r="AG282" s="400" t="s">
        <v>97</v>
      </c>
      <c r="AH282" s="2682" t="s">
        <v>65</v>
      </c>
      <c r="AI282" s="400" t="s">
        <v>97</v>
      </c>
      <c r="AJ282" s="2682" t="s">
        <v>65</v>
      </c>
      <c r="AK282" s="2342" t="s">
        <v>97</v>
      </c>
      <c r="AL282" s="3636"/>
      <c r="AM282" s="3636"/>
      <c r="AN282" s="3636"/>
      <c r="AO282" s="3636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3948" t="s">
        <v>255</v>
      </c>
      <c r="B283" s="2685" t="s">
        <v>77</v>
      </c>
      <c r="C283" s="2686">
        <f>SUM(D283+E283)</f>
        <v>0</v>
      </c>
      <c r="D283" s="2687">
        <f>SUM(F283+H283+J283+L283+N283+P283+R283+T283+V283+X283+Z283+AB283+AD283+AF283+AH283+AJ283)</f>
        <v>0</v>
      </c>
      <c r="E283" s="2688">
        <f>SUM(G283+I283+K283+M283+O283+Q283+S283+U283+W283+Y283+AA283+AC283+AE283+AG283+AI283+AK283)</f>
        <v>0</v>
      </c>
      <c r="F283" s="2538"/>
      <c r="G283" s="2556"/>
      <c r="H283" s="2538"/>
      <c r="I283" s="2556"/>
      <c r="J283" s="2538"/>
      <c r="K283" s="2556"/>
      <c r="L283" s="2538"/>
      <c r="M283" s="2556"/>
      <c r="N283" s="2538"/>
      <c r="O283" s="2556"/>
      <c r="P283" s="2538"/>
      <c r="Q283" s="2556"/>
      <c r="R283" s="2538"/>
      <c r="S283" s="2556"/>
      <c r="T283" s="2538"/>
      <c r="U283" s="2556"/>
      <c r="V283" s="2538"/>
      <c r="W283" s="2556"/>
      <c r="X283" s="2538"/>
      <c r="Y283" s="2556"/>
      <c r="Z283" s="2538"/>
      <c r="AA283" s="2556"/>
      <c r="AB283" s="2538"/>
      <c r="AC283" s="2556"/>
      <c r="AD283" s="2538"/>
      <c r="AE283" s="2556"/>
      <c r="AF283" s="2538"/>
      <c r="AG283" s="2556"/>
      <c r="AH283" s="2538"/>
      <c r="AI283" s="2556"/>
      <c r="AJ283" s="2538"/>
      <c r="AK283" s="2574"/>
      <c r="AL283" s="2556"/>
      <c r="AM283" s="2556"/>
      <c r="AN283" s="2556"/>
      <c r="AO283" s="2556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3656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3948" t="s">
        <v>256</v>
      </c>
      <c r="B285" s="2685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3656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2689"/>
    </row>
    <row r="288" spans="1:87" ht="15" customHeight="1" x14ac:dyDescent="0.25">
      <c r="A288" s="3923" t="s">
        <v>258</v>
      </c>
      <c r="B288" s="2847"/>
      <c r="C288" s="3927" t="s">
        <v>259</v>
      </c>
      <c r="D288" s="3927"/>
      <c r="E288" s="3927"/>
      <c r="F288" s="3937" t="s">
        <v>117</v>
      </c>
      <c r="G288" s="3939"/>
      <c r="H288" s="3939"/>
      <c r="I288" s="3939"/>
      <c r="J288" s="3939"/>
      <c r="K288" s="3939"/>
      <c r="L288" s="3939"/>
      <c r="M288" s="3939"/>
      <c r="N288" s="3939"/>
      <c r="O288" s="3939"/>
      <c r="P288" s="3939"/>
      <c r="Q288" s="3939"/>
      <c r="R288" s="3939"/>
      <c r="S288" s="3939"/>
      <c r="T288" s="3939"/>
      <c r="U288" s="3939"/>
      <c r="V288" s="3939"/>
      <c r="W288" s="3939"/>
      <c r="X288" s="3939"/>
      <c r="Y288" s="3939"/>
      <c r="Z288" s="3939"/>
      <c r="AA288" s="3939"/>
      <c r="AB288" s="3939"/>
      <c r="AC288" s="3939"/>
      <c r="AD288" s="3939"/>
      <c r="AE288" s="3939"/>
      <c r="AF288" s="3939"/>
      <c r="AG288" s="3939"/>
      <c r="AH288" s="3939"/>
      <c r="AI288" s="3939"/>
      <c r="AJ288" s="3939"/>
      <c r="AK288" s="3939"/>
      <c r="AL288" s="3939"/>
      <c r="AM288" s="3940"/>
      <c r="AN288" s="3916" t="s">
        <v>244</v>
      </c>
      <c r="AO288" s="3916"/>
      <c r="AP288" s="3915"/>
      <c r="AQ288" s="3923" t="s">
        <v>185</v>
      </c>
      <c r="AR288" s="2847"/>
      <c r="AS288" s="3913" t="s">
        <v>7</v>
      </c>
      <c r="AT288" s="3913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3927"/>
      <c r="D289" s="3927"/>
      <c r="E289" s="3927"/>
      <c r="F289" s="3927" t="s">
        <v>178</v>
      </c>
      <c r="G289" s="3927"/>
      <c r="H289" s="3927" t="s">
        <v>179</v>
      </c>
      <c r="I289" s="3927"/>
      <c r="J289" s="3927" t="s">
        <v>180</v>
      </c>
      <c r="K289" s="3927"/>
      <c r="L289" s="3927" t="s">
        <v>12</v>
      </c>
      <c r="M289" s="3927"/>
      <c r="N289" s="3937" t="s">
        <v>13</v>
      </c>
      <c r="O289" s="3938"/>
      <c r="P289" s="3910" t="s">
        <v>14</v>
      </c>
      <c r="Q289" s="3910"/>
      <c r="R289" s="3910" t="s">
        <v>15</v>
      </c>
      <c r="S289" s="3910"/>
      <c r="T289" s="3910" t="s">
        <v>16</v>
      </c>
      <c r="U289" s="3910"/>
      <c r="V289" s="3910" t="s">
        <v>17</v>
      </c>
      <c r="W289" s="3910"/>
      <c r="X289" s="3910" t="s">
        <v>18</v>
      </c>
      <c r="Y289" s="3910"/>
      <c r="Z289" s="3910" t="s">
        <v>19</v>
      </c>
      <c r="AA289" s="3910"/>
      <c r="AB289" s="3910" t="s">
        <v>48</v>
      </c>
      <c r="AC289" s="3910"/>
      <c r="AD289" s="3910" t="s">
        <v>49</v>
      </c>
      <c r="AE289" s="3910"/>
      <c r="AF289" s="3910" t="s">
        <v>50</v>
      </c>
      <c r="AG289" s="3910"/>
      <c r="AH289" s="3910" t="s">
        <v>126</v>
      </c>
      <c r="AI289" s="3910"/>
      <c r="AJ289" s="3910" t="s">
        <v>127</v>
      </c>
      <c r="AK289" s="3910"/>
      <c r="AL289" s="3910" t="s">
        <v>128</v>
      </c>
      <c r="AM289" s="3941"/>
      <c r="AN289" s="3786" t="s">
        <v>261</v>
      </c>
      <c r="AO289" s="3786" t="s">
        <v>262</v>
      </c>
      <c r="AP289" s="2847" t="s">
        <v>263</v>
      </c>
      <c r="AQ289" s="3641"/>
      <c r="AR289" s="3636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3641"/>
      <c r="B290" s="3636"/>
      <c r="C290" s="2690" t="s">
        <v>96</v>
      </c>
      <c r="D290" s="2691" t="s">
        <v>65</v>
      </c>
      <c r="E290" s="2692" t="s">
        <v>97</v>
      </c>
      <c r="F290" s="2690" t="s">
        <v>264</v>
      </c>
      <c r="G290" s="2693" t="s">
        <v>97</v>
      </c>
      <c r="H290" s="2690" t="s">
        <v>264</v>
      </c>
      <c r="I290" s="2693" t="s">
        <v>97</v>
      </c>
      <c r="J290" s="2690" t="s">
        <v>264</v>
      </c>
      <c r="K290" s="2693" t="s">
        <v>97</v>
      </c>
      <c r="L290" s="2690" t="s">
        <v>264</v>
      </c>
      <c r="M290" s="2693" t="s">
        <v>97</v>
      </c>
      <c r="N290" s="2690" t="s">
        <v>264</v>
      </c>
      <c r="O290" s="2693" t="s">
        <v>97</v>
      </c>
      <c r="P290" s="2690" t="s">
        <v>264</v>
      </c>
      <c r="Q290" s="2693" t="s">
        <v>97</v>
      </c>
      <c r="R290" s="2690" t="s">
        <v>264</v>
      </c>
      <c r="S290" s="2693" t="s">
        <v>97</v>
      </c>
      <c r="T290" s="2690" t="s">
        <v>264</v>
      </c>
      <c r="U290" s="2693" t="s">
        <v>97</v>
      </c>
      <c r="V290" s="2690" t="s">
        <v>264</v>
      </c>
      <c r="W290" s="2693" t="s">
        <v>97</v>
      </c>
      <c r="X290" s="2690" t="s">
        <v>264</v>
      </c>
      <c r="Y290" s="2693" t="s">
        <v>97</v>
      </c>
      <c r="Z290" s="2690" t="s">
        <v>264</v>
      </c>
      <c r="AA290" s="2693" t="s">
        <v>97</v>
      </c>
      <c r="AB290" s="2690" t="s">
        <v>264</v>
      </c>
      <c r="AC290" s="2693" t="s">
        <v>97</v>
      </c>
      <c r="AD290" s="2690" t="s">
        <v>264</v>
      </c>
      <c r="AE290" s="2693" t="s">
        <v>97</v>
      </c>
      <c r="AF290" s="2690" t="s">
        <v>264</v>
      </c>
      <c r="AG290" s="2693" t="s">
        <v>97</v>
      </c>
      <c r="AH290" s="2690" t="s">
        <v>264</v>
      </c>
      <c r="AI290" s="2693" t="s">
        <v>97</v>
      </c>
      <c r="AJ290" s="2690" t="s">
        <v>264</v>
      </c>
      <c r="AK290" s="2693" t="s">
        <v>97</v>
      </c>
      <c r="AL290" s="2690" t="s">
        <v>264</v>
      </c>
      <c r="AM290" s="2694" t="s">
        <v>97</v>
      </c>
      <c r="AN290" s="3725"/>
      <c r="AO290" s="3725"/>
      <c r="AP290" s="3636"/>
      <c r="AQ290" s="2690" t="s">
        <v>187</v>
      </c>
      <c r="AR290" s="2400" t="s">
        <v>188</v>
      </c>
      <c r="AS290" s="3637"/>
      <c r="AT290" s="3637"/>
      <c r="AU290" s="3636"/>
      <c r="AV290" s="3636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3914" t="s">
        <v>265</v>
      </c>
      <c r="B291" s="3915"/>
      <c r="C291" s="2695">
        <f>SUM(D291+E291)</f>
        <v>12</v>
      </c>
      <c r="D291" s="2696">
        <f>SUM(F291+H291+J291+L291+N291+P291+R291+T291+V291+X291+Z291+AB291+AD291+AF291+AH291+AJ291+AL291)</f>
        <v>4</v>
      </c>
      <c r="E291" s="2697">
        <f>SUM(G291+I291+K291+M291+O291+Q291+S291+U291+W291+Y291+AA291+AC291+AE291+AG291+AI291+AK291+AM291)</f>
        <v>8</v>
      </c>
      <c r="F291" s="2695">
        <f>SUM(F301:F309)</f>
        <v>0</v>
      </c>
      <c r="G291" s="2698">
        <f>SUM(G301:G309)</f>
        <v>0</v>
      </c>
      <c r="H291" s="2695">
        <f>SUM(H301:H309)</f>
        <v>0</v>
      </c>
      <c r="I291" s="2698">
        <f>SUM(I301:I309)</f>
        <v>0</v>
      </c>
      <c r="J291" s="2695">
        <f>SUM(J301:J309)</f>
        <v>0</v>
      </c>
      <c r="K291" s="2698">
        <f>SUM(K292:K309)</f>
        <v>0</v>
      </c>
      <c r="L291" s="2695">
        <f>SUM(L301:L309)</f>
        <v>0</v>
      </c>
      <c r="M291" s="2698">
        <f>SUM(M292:M309)</f>
        <v>0</v>
      </c>
      <c r="N291" s="2695">
        <f>SUM(N301:N309)</f>
        <v>1</v>
      </c>
      <c r="O291" s="2698">
        <f>SUM(O292:O309)</f>
        <v>0</v>
      </c>
      <c r="P291" s="2695">
        <f>SUM(P301:P309)</f>
        <v>0</v>
      </c>
      <c r="Q291" s="2698">
        <f>SUM(Q292:Q309)</f>
        <v>2</v>
      </c>
      <c r="R291" s="2695">
        <f>SUM(R301:R309)</f>
        <v>0</v>
      </c>
      <c r="S291" s="2698">
        <f>SUM(S292:S309)</f>
        <v>0</v>
      </c>
      <c r="T291" s="2695">
        <f>SUM(T301:T309)</f>
        <v>1</v>
      </c>
      <c r="U291" s="2698">
        <f>SUM(U292:U309)</f>
        <v>2</v>
      </c>
      <c r="V291" s="2695">
        <f>SUM(V301:V309)</f>
        <v>1</v>
      </c>
      <c r="W291" s="2698">
        <f>SUM(W292:W309)</f>
        <v>1</v>
      </c>
      <c r="X291" s="2695">
        <f>SUM(X301:X309)</f>
        <v>0</v>
      </c>
      <c r="Y291" s="2698">
        <f>SUM(Y292:Y309)</f>
        <v>0</v>
      </c>
      <c r="Z291" s="2695">
        <f>SUM(Z301:Z309)</f>
        <v>1</v>
      </c>
      <c r="AA291" s="2698">
        <f>SUM(AA292:AA309)</f>
        <v>0</v>
      </c>
      <c r="AB291" s="2695">
        <f t="shared" ref="AB291:AM291" si="167">SUM(AB301:AB309)</f>
        <v>0</v>
      </c>
      <c r="AC291" s="2698">
        <f>SUM(AC292:AC309)</f>
        <v>1</v>
      </c>
      <c r="AD291" s="2695">
        <f t="shared" si="167"/>
        <v>0</v>
      </c>
      <c r="AE291" s="2698">
        <f t="shared" si="167"/>
        <v>0</v>
      </c>
      <c r="AF291" s="2695">
        <f t="shared" si="167"/>
        <v>0</v>
      </c>
      <c r="AG291" s="2698">
        <f t="shared" si="167"/>
        <v>2</v>
      </c>
      <c r="AH291" s="2695">
        <f t="shared" si="167"/>
        <v>0</v>
      </c>
      <c r="AI291" s="2698">
        <f t="shared" si="167"/>
        <v>0</v>
      </c>
      <c r="AJ291" s="2695">
        <f t="shared" si="167"/>
        <v>0</v>
      </c>
      <c r="AK291" s="2698">
        <f t="shared" si="167"/>
        <v>0</v>
      </c>
      <c r="AL291" s="2695">
        <f>SUM(AL301:AL309)</f>
        <v>0</v>
      </c>
      <c r="AM291" s="2699">
        <f t="shared" si="167"/>
        <v>0</v>
      </c>
      <c r="AN291" s="2700">
        <f t="shared" ref="AN291:AU291" si="168">SUM(AN292:AN309)</f>
        <v>3</v>
      </c>
      <c r="AO291" s="2700">
        <f t="shared" si="168"/>
        <v>3</v>
      </c>
      <c r="AP291" s="2701">
        <f t="shared" si="168"/>
        <v>0</v>
      </c>
      <c r="AQ291" s="2695">
        <f t="shared" si="168"/>
        <v>0</v>
      </c>
      <c r="AR291" s="2701">
        <f t="shared" si="168"/>
        <v>0</v>
      </c>
      <c r="AS291" s="2702">
        <f t="shared" si="168"/>
        <v>0</v>
      </c>
      <c r="AT291" s="2702">
        <f t="shared" si="168"/>
        <v>0</v>
      </c>
      <c r="AU291" s="2697">
        <f t="shared" si="168"/>
        <v>0</v>
      </c>
      <c r="AV291" s="2697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0</v>
      </c>
      <c r="D292" s="426"/>
      <c r="E292" s="2396">
        <f t="shared" ref="E292:E300" si="169">SUM(K292+M292+O292+Q292+S292+U292+W292+Y292+AA292+AC292)</f>
        <v>0</v>
      </c>
      <c r="F292" s="358"/>
      <c r="G292" s="359"/>
      <c r="H292" s="359"/>
      <c r="I292" s="359"/>
      <c r="J292" s="427"/>
      <c r="K292" s="35"/>
      <c r="L292" s="742"/>
      <c r="M292" s="35"/>
      <c r="N292" s="742"/>
      <c r="O292" s="35"/>
      <c r="P292" s="742"/>
      <c r="Q292" s="35"/>
      <c r="R292" s="742"/>
      <c r="S292" s="35"/>
      <c r="T292" s="742"/>
      <c r="U292" s="35"/>
      <c r="V292" s="742"/>
      <c r="W292" s="35"/>
      <c r="X292" s="742"/>
      <c r="Y292" s="35"/>
      <c r="Z292" s="742"/>
      <c r="AA292" s="35"/>
      <c r="AB292" s="742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/>
      <c r="AO292" s="34"/>
      <c r="AP292" s="35"/>
      <c r="AQ292" s="32"/>
      <c r="AR292" s="359"/>
      <c r="AS292" s="337"/>
      <c r="AT292" s="337"/>
      <c r="AU292" s="35"/>
      <c r="AV292" s="35"/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2390">
        <f t="shared" si="169"/>
        <v>0</v>
      </c>
      <c r="F293" s="358"/>
      <c r="G293" s="359"/>
      <c r="H293" s="359"/>
      <c r="I293" s="359"/>
      <c r="J293" s="427"/>
      <c r="K293" s="35"/>
      <c r="L293" s="742"/>
      <c r="M293" s="35"/>
      <c r="N293" s="742"/>
      <c r="O293" s="35"/>
      <c r="P293" s="742"/>
      <c r="Q293" s="35"/>
      <c r="R293" s="742"/>
      <c r="S293" s="35"/>
      <c r="T293" s="742"/>
      <c r="U293" s="35"/>
      <c r="V293" s="742"/>
      <c r="W293" s="35"/>
      <c r="X293" s="742"/>
      <c r="Y293" s="35"/>
      <c r="Z293" s="742"/>
      <c r="AA293" s="35"/>
      <c r="AB293" s="742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0</v>
      </c>
      <c r="D294" s="426"/>
      <c r="E294" s="2390">
        <f t="shared" si="169"/>
        <v>0</v>
      </c>
      <c r="F294" s="358"/>
      <c r="G294" s="359"/>
      <c r="H294" s="359"/>
      <c r="I294" s="359"/>
      <c r="J294" s="427"/>
      <c r="K294" s="37"/>
      <c r="L294" s="742"/>
      <c r="M294" s="37"/>
      <c r="N294" s="742"/>
      <c r="O294" s="37"/>
      <c r="P294" s="742"/>
      <c r="Q294" s="37"/>
      <c r="R294" s="742"/>
      <c r="S294" s="37"/>
      <c r="T294" s="742"/>
      <c r="U294" s="37"/>
      <c r="V294" s="742"/>
      <c r="W294" s="37"/>
      <c r="X294" s="742"/>
      <c r="Y294" s="37"/>
      <c r="Z294" s="742"/>
      <c r="AA294" s="37"/>
      <c r="AB294" s="742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/>
      <c r="AO294" s="36"/>
      <c r="AP294" s="37"/>
      <c r="AQ294" s="16"/>
      <c r="AR294" s="359"/>
      <c r="AS294" s="137"/>
      <c r="AT294" s="137"/>
      <c r="AU294" s="37"/>
      <c r="AV294" s="37"/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2390">
        <f t="shared" si="169"/>
        <v>0</v>
      </c>
      <c r="F295" s="358"/>
      <c r="G295" s="359"/>
      <c r="H295" s="359"/>
      <c r="I295" s="359"/>
      <c r="J295" s="427"/>
      <c r="K295" s="37"/>
      <c r="L295" s="742"/>
      <c r="M295" s="37"/>
      <c r="N295" s="742"/>
      <c r="O295" s="37"/>
      <c r="P295" s="742"/>
      <c r="Q295" s="37"/>
      <c r="R295" s="742"/>
      <c r="S295" s="37"/>
      <c r="T295" s="742"/>
      <c r="U295" s="37"/>
      <c r="V295" s="742"/>
      <c r="W295" s="37"/>
      <c r="X295" s="742"/>
      <c r="Y295" s="37"/>
      <c r="Z295" s="742"/>
      <c r="AA295" s="37"/>
      <c r="AB295" s="742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2390">
        <f t="shared" si="169"/>
        <v>0</v>
      </c>
      <c r="F296" s="358"/>
      <c r="G296" s="359"/>
      <c r="H296" s="359"/>
      <c r="I296" s="359"/>
      <c r="J296" s="427"/>
      <c r="K296" s="37"/>
      <c r="L296" s="742"/>
      <c r="M296" s="37"/>
      <c r="N296" s="742"/>
      <c r="O296" s="37"/>
      <c r="P296" s="742"/>
      <c r="Q296" s="37"/>
      <c r="R296" s="742"/>
      <c r="S296" s="37"/>
      <c r="T296" s="742"/>
      <c r="U296" s="37"/>
      <c r="V296" s="742"/>
      <c r="W296" s="37"/>
      <c r="X296" s="742"/>
      <c r="Y296" s="37"/>
      <c r="Z296" s="742"/>
      <c r="AA296" s="37"/>
      <c r="AB296" s="742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2390">
        <f t="shared" si="169"/>
        <v>0</v>
      </c>
      <c r="F297" s="358"/>
      <c r="G297" s="359"/>
      <c r="H297" s="359"/>
      <c r="I297" s="359"/>
      <c r="J297" s="427"/>
      <c r="K297" s="37"/>
      <c r="L297" s="742"/>
      <c r="M297" s="37"/>
      <c r="N297" s="742"/>
      <c r="O297" s="37"/>
      <c r="P297" s="742"/>
      <c r="Q297" s="37"/>
      <c r="R297" s="742"/>
      <c r="S297" s="37"/>
      <c r="T297" s="742"/>
      <c r="U297" s="37"/>
      <c r="V297" s="742"/>
      <c r="W297" s="37"/>
      <c r="X297" s="742"/>
      <c r="Y297" s="37"/>
      <c r="Z297" s="742"/>
      <c r="AA297" s="37"/>
      <c r="AB297" s="742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2390">
        <f t="shared" si="169"/>
        <v>0</v>
      </c>
      <c r="F298" s="358"/>
      <c r="G298" s="359"/>
      <c r="H298" s="359"/>
      <c r="I298" s="359"/>
      <c r="J298" s="427"/>
      <c r="K298" s="37"/>
      <c r="L298" s="742"/>
      <c r="M298" s="37"/>
      <c r="N298" s="742"/>
      <c r="O298" s="37"/>
      <c r="P298" s="742"/>
      <c r="Q298" s="37"/>
      <c r="R298" s="742"/>
      <c r="S298" s="37"/>
      <c r="T298" s="742"/>
      <c r="U298" s="37"/>
      <c r="V298" s="742"/>
      <c r="W298" s="37"/>
      <c r="X298" s="742"/>
      <c r="Y298" s="37"/>
      <c r="Z298" s="742"/>
      <c r="AA298" s="37"/>
      <c r="AB298" s="742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2390">
        <f t="shared" si="169"/>
        <v>0</v>
      </c>
      <c r="F299" s="358"/>
      <c r="G299" s="359"/>
      <c r="H299" s="359"/>
      <c r="I299" s="359"/>
      <c r="J299" s="427"/>
      <c r="K299" s="37"/>
      <c r="L299" s="742"/>
      <c r="M299" s="37"/>
      <c r="N299" s="742"/>
      <c r="O299" s="37"/>
      <c r="P299" s="742"/>
      <c r="Q299" s="37"/>
      <c r="R299" s="742"/>
      <c r="S299" s="37"/>
      <c r="T299" s="742"/>
      <c r="U299" s="37"/>
      <c r="V299" s="742"/>
      <c r="W299" s="37"/>
      <c r="X299" s="742"/>
      <c r="Y299" s="37"/>
      <c r="Z299" s="742"/>
      <c r="AA299" s="37"/>
      <c r="AB299" s="742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653"/>
      <c r="B300" s="2392" t="s">
        <v>274</v>
      </c>
      <c r="C300" s="139">
        <f t="shared" si="184"/>
        <v>0</v>
      </c>
      <c r="D300" s="430"/>
      <c r="E300" s="2391">
        <f t="shared" si="169"/>
        <v>0</v>
      </c>
      <c r="F300" s="2105"/>
      <c r="G300" s="2106"/>
      <c r="H300" s="2106"/>
      <c r="I300" s="2106"/>
      <c r="J300" s="2116"/>
      <c r="K300" s="43"/>
      <c r="L300" s="1987"/>
      <c r="M300" s="43"/>
      <c r="N300" s="1987"/>
      <c r="O300" s="43"/>
      <c r="P300" s="1987"/>
      <c r="Q300" s="43"/>
      <c r="R300" s="1987"/>
      <c r="S300" s="43"/>
      <c r="T300" s="1987"/>
      <c r="U300" s="43"/>
      <c r="V300" s="1987"/>
      <c r="W300" s="43"/>
      <c r="X300" s="1987"/>
      <c r="Y300" s="43"/>
      <c r="Z300" s="1987"/>
      <c r="AA300" s="43"/>
      <c r="AB300" s="1987"/>
      <c r="AC300" s="43"/>
      <c r="AD300" s="2105"/>
      <c r="AE300" s="2106"/>
      <c r="AF300" s="2106"/>
      <c r="AG300" s="2106"/>
      <c r="AH300" s="2106"/>
      <c r="AI300" s="2106"/>
      <c r="AJ300" s="2106"/>
      <c r="AK300" s="2106"/>
      <c r="AL300" s="2106"/>
      <c r="AM300" s="2107"/>
      <c r="AN300" s="42"/>
      <c r="AO300" s="42"/>
      <c r="AP300" s="43"/>
      <c r="AQ300" s="22"/>
      <c r="AR300" s="2106"/>
      <c r="AS300" s="186"/>
      <c r="AT300" s="186"/>
      <c r="AU300" s="43"/>
      <c r="AV300" s="43"/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2552" t="s">
        <v>266</v>
      </c>
      <c r="C301" s="335">
        <f t="shared" si="183"/>
        <v>3</v>
      </c>
      <c r="D301" s="336">
        <f>SUM(F301+H301+J301+L301+N301+P301+R301+T301+V301+X301+Z301+AB301+AD301+AF301+AH301+AJ301+AL301)</f>
        <v>3</v>
      </c>
      <c r="E301" s="2396">
        <f>SUM(G301+I301+K301+M301+O301+Q301+S301+U301+W301+Y301+AA301+AC301+AE301+AG301+AI301+AK301+AM301)</f>
        <v>0</v>
      </c>
      <c r="F301" s="2703"/>
      <c r="G301" s="2704"/>
      <c r="H301" s="2705"/>
      <c r="I301" s="2704"/>
      <c r="J301" s="2705"/>
      <c r="K301" s="291"/>
      <c r="L301" s="2706"/>
      <c r="M301" s="2704"/>
      <c r="N301" s="2705">
        <v>1</v>
      </c>
      <c r="O301" s="2707"/>
      <c r="P301" s="2703"/>
      <c r="Q301" s="2704"/>
      <c r="R301" s="2705"/>
      <c r="S301" s="2707"/>
      <c r="T301" s="2703">
        <v>1</v>
      </c>
      <c r="U301" s="2704"/>
      <c r="V301" s="2705">
        <v>1</v>
      </c>
      <c r="W301" s="2707"/>
      <c r="X301" s="2703"/>
      <c r="Y301" s="2704"/>
      <c r="Z301" s="2705"/>
      <c r="AA301" s="2707"/>
      <c r="AB301" s="2703"/>
      <c r="AC301" s="2704"/>
      <c r="AD301" s="2705"/>
      <c r="AE301" s="2707"/>
      <c r="AF301" s="2703"/>
      <c r="AG301" s="2704"/>
      <c r="AH301" s="2705"/>
      <c r="AI301" s="2707"/>
      <c r="AJ301" s="2703"/>
      <c r="AK301" s="2704"/>
      <c r="AL301" s="2705"/>
      <c r="AM301" s="2708"/>
      <c r="AN301" s="2559"/>
      <c r="AO301" s="34"/>
      <c r="AP301" s="35"/>
      <c r="AQ301" s="32">
        <v>0</v>
      </c>
      <c r="AR301" s="35">
        <v>0</v>
      </c>
      <c r="AS301" s="337">
        <v>0</v>
      </c>
      <c r="AT301" s="337">
        <v>0</v>
      </c>
      <c r="AU301" s="35">
        <v>0</v>
      </c>
      <c r="AV301" s="35">
        <v>0</v>
      </c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0</v>
      </c>
      <c r="D302" s="176">
        <f t="shared" ref="D302:E309" si="185">SUM(F302+H302+J302+L302+N302+P302+R302+T302+V302+X302+Z302+AB302+AD302+AF302+AH302+AJ302+AL302)</f>
        <v>0</v>
      </c>
      <c r="E302" s="2396">
        <f t="shared" si="185"/>
        <v>0</v>
      </c>
      <c r="F302" s="32"/>
      <c r="G302" s="291"/>
      <c r="H302" s="32"/>
      <c r="I302" s="291"/>
      <c r="J302" s="32"/>
      <c r="K302" s="291"/>
      <c r="L302" s="32"/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/>
      <c r="AR302" s="35"/>
      <c r="AS302" s="337"/>
      <c r="AT302" s="337"/>
      <c r="AU302" s="35"/>
      <c r="AV302" s="35"/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8</v>
      </c>
      <c r="D303" s="178">
        <f t="shared" si="185"/>
        <v>1</v>
      </c>
      <c r="E303" s="2390">
        <f t="shared" si="185"/>
        <v>7</v>
      </c>
      <c r="F303" s="16"/>
      <c r="G303" s="20"/>
      <c r="H303" s="16"/>
      <c r="I303" s="20"/>
      <c r="J303" s="16"/>
      <c r="K303" s="20"/>
      <c r="L303" s="16"/>
      <c r="M303" s="20"/>
      <c r="N303" s="16"/>
      <c r="O303" s="18"/>
      <c r="P303" s="16"/>
      <c r="Q303" s="20">
        <v>1</v>
      </c>
      <c r="R303" s="36"/>
      <c r="S303" s="18"/>
      <c r="T303" s="16"/>
      <c r="U303" s="20">
        <v>2</v>
      </c>
      <c r="V303" s="36"/>
      <c r="W303" s="18">
        <v>1</v>
      </c>
      <c r="X303" s="16"/>
      <c r="Y303" s="20"/>
      <c r="Z303" s="36">
        <v>1</v>
      </c>
      <c r="AA303" s="18"/>
      <c r="AB303" s="16"/>
      <c r="AC303" s="20">
        <v>1</v>
      </c>
      <c r="AD303" s="36"/>
      <c r="AE303" s="18"/>
      <c r="AF303" s="16"/>
      <c r="AG303" s="20">
        <v>2</v>
      </c>
      <c r="AH303" s="36"/>
      <c r="AI303" s="18"/>
      <c r="AJ303" s="16"/>
      <c r="AK303" s="20"/>
      <c r="AL303" s="36"/>
      <c r="AM303" s="19"/>
      <c r="AN303" s="36">
        <v>2</v>
      </c>
      <c r="AO303" s="36">
        <v>2</v>
      </c>
      <c r="AP303" s="37">
        <v>0</v>
      </c>
      <c r="AQ303" s="16">
        <v>0</v>
      </c>
      <c r="AR303" s="37">
        <v>0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0</v>
      </c>
      <c r="D304" s="178">
        <f t="shared" si="185"/>
        <v>0</v>
      </c>
      <c r="E304" s="2390">
        <f t="shared" si="185"/>
        <v>0</v>
      </c>
      <c r="F304" s="16"/>
      <c r="G304" s="20"/>
      <c r="H304" s="16"/>
      <c r="I304" s="20"/>
      <c r="J304" s="16"/>
      <c r="K304" s="20"/>
      <c r="L304" s="16"/>
      <c r="M304" s="20"/>
      <c r="N304" s="16"/>
      <c r="O304" s="18"/>
      <c r="P304" s="16"/>
      <c r="Q304" s="20"/>
      <c r="R304" s="36"/>
      <c r="S304" s="18"/>
      <c r="T304" s="16"/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/>
      <c r="AO304" s="36"/>
      <c r="AP304" s="37"/>
      <c r="AQ304" s="16"/>
      <c r="AR304" s="37"/>
      <c r="AS304" s="137"/>
      <c r="AT304" s="137"/>
      <c r="AU304" s="37"/>
      <c r="AV304" s="37"/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0</v>
      </c>
      <c r="D305" s="178">
        <f t="shared" si="185"/>
        <v>0</v>
      </c>
      <c r="E305" s="2390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/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/>
      <c r="AR305" s="37"/>
      <c r="AS305" s="137"/>
      <c r="AT305" s="137"/>
      <c r="AU305" s="37"/>
      <c r="AV305" s="37"/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2390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/>
      <c r="AR306" s="37"/>
      <c r="AS306" s="137"/>
      <c r="AT306" s="137"/>
      <c r="AU306" s="37"/>
      <c r="AV306" s="37"/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2390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/>
      <c r="AR307" s="37"/>
      <c r="AS307" s="137"/>
      <c r="AT307" s="137"/>
      <c r="AU307" s="37"/>
      <c r="AV307" s="37"/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2390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/>
      <c r="AR308" s="37"/>
      <c r="AS308" s="137"/>
      <c r="AT308" s="137"/>
      <c r="AU308" s="37"/>
      <c r="AV308" s="37"/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3947"/>
      <c r="B309" s="2392" t="s">
        <v>274</v>
      </c>
      <c r="C309" s="139">
        <f t="shared" si="183"/>
        <v>1</v>
      </c>
      <c r="D309" s="199">
        <f t="shared" si="185"/>
        <v>0</v>
      </c>
      <c r="E309" s="2391">
        <f t="shared" si="185"/>
        <v>1</v>
      </c>
      <c r="F309" s="22"/>
      <c r="G309" s="26"/>
      <c r="H309" s="22"/>
      <c r="I309" s="26"/>
      <c r="J309" s="22"/>
      <c r="K309" s="26"/>
      <c r="L309" s="22"/>
      <c r="M309" s="26"/>
      <c r="N309" s="22"/>
      <c r="O309" s="24"/>
      <c r="P309" s="22"/>
      <c r="Q309" s="26">
        <v>1</v>
      </c>
      <c r="R309" s="42"/>
      <c r="S309" s="24"/>
      <c r="T309" s="22"/>
      <c r="U309" s="26"/>
      <c r="V309" s="42"/>
      <c r="W309" s="24"/>
      <c r="X309" s="22"/>
      <c r="Y309" s="26"/>
      <c r="Z309" s="42"/>
      <c r="AA309" s="24"/>
      <c r="AB309" s="22"/>
      <c r="AC309" s="26"/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>
        <v>1</v>
      </c>
      <c r="AO309" s="42">
        <v>1</v>
      </c>
      <c r="AP309" s="43">
        <v>0</v>
      </c>
      <c r="AQ309" s="22">
        <v>0</v>
      </c>
      <c r="AR309" s="43">
        <v>0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2709"/>
    </row>
    <row r="311" spans="1:86" ht="15" customHeight="1" x14ac:dyDescent="0.25">
      <c r="A311" s="3923" t="s">
        <v>75</v>
      </c>
      <c r="B311" s="2847"/>
      <c r="C311" s="3932" t="s">
        <v>259</v>
      </c>
      <c r="D311" s="2917"/>
      <c r="E311" s="2888"/>
      <c r="F311" s="3937" t="s">
        <v>117</v>
      </c>
      <c r="G311" s="3939"/>
      <c r="H311" s="3939"/>
      <c r="I311" s="3939"/>
      <c r="J311" s="3939"/>
      <c r="K311" s="3939"/>
      <c r="L311" s="3939"/>
      <c r="M311" s="3939"/>
      <c r="N311" s="3939"/>
      <c r="O311" s="3939"/>
      <c r="P311" s="3939"/>
      <c r="Q311" s="3939"/>
      <c r="R311" s="3939"/>
      <c r="S311" s="3939"/>
      <c r="T311" s="3939"/>
      <c r="U311" s="3939"/>
      <c r="V311" s="3939"/>
      <c r="W311" s="3939"/>
      <c r="X311" s="3939"/>
      <c r="Y311" s="3939"/>
      <c r="Z311" s="3939"/>
      <c r="AA311" s="3939"/>
      <c r="AB311" s="3939"/>
      <c r="AC311" s="3939"/>
      <c r="AD311" s="3939"/>
      <c r="AE311" s="3939"/>
      <c r="AF311" s="3939"/>
      <c r="AG311" s="3939"/>
      <c r="AH311" s="3939"/>
      <c r="AI311" s="3939"/>
      <c r="AJ311" s="3939"/>
      <c r="AK311" s="3939"/>
      <c r="AL311" s="3939"/>
      <c r="AM311" s="3939"/>
      <c r="AN311" s="3939"/>
      <c r="AO311" s="3939"/>
      <c r="AP311" s="3939"/>
      <c r="AQ311" s="3940"/>
      <c r="AR311" s="2869" t="s">
        <v>185</v>
      </c>
      <c r="AS311" s="2847"/>
      <c r="AT311" s="3913" t="s">
        <v>7</v>
      </c>
      <c r="AU311" s="3913" t="s">
        <v>8</v>
      </c>
      <c r="AV311" s="3913" t="s">
        <v>260</v>
      </c>
      <c r="AW311" s="3913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644"/>
      <c r="D312" s="3945"/>
      <c r="E312" s="3933"/>
      <c r="F312" s="3914" t="s">
        <v>277</v>
      </c>
      <c r="G312" s="3916"/>
      <c r="H312" s="3914" t="s">
        <v>278</v>
      </c>
      <c r="I312" s="3916"/>
      <c r="J312" s="3914" t="s">
        <v>279</v>
      </c>
      <c r="K312" s="3916"/>
      <c r="L312" s="3914" t="s">
        <v>280</v>
      </c>
      <c r="M312" s="3916"/>
      <c r="N312" s="3914" t="s">
        <v>179</v>
      </c>
      <c r="O312" s="3916"/>
      <c r="P312" s="3914" t="s">
        <v>180</v>
      </c>
      <c r="Q312" s="3916"/>
      <c r="R312" s="3914" t="s">
        <v>12</v>
      </c>
      <c r="S312" s="3916"/>
      <c r="T312" s="3914" t="s">
        <v>13</v>
      </c>
      <c r="U312" s="3916"/>
      <c r="V312" s="3914" t="s">
        <v>14</v>
      </c>
      <c r="W312" s="3915"/>
      <c r="X312" s="3914" t="s">
        <v>15</v>
      </c>
      <c r="Y312" s="3915"/>
      <c r="Z312" s="3914" t="s">
        <v>16</v>
      </c>
      <c r="AA312" s="3915"/>
      <c r="AB312" s="3914" t="s">
        <v>17</v>
      </c>
      <c r="AC312" s="3915"/>
      <c r="AD312" s="3914" t="s">
        <v>18</v>
      </c>
      <c r="AE312" s="3915"/>
      <c r="AF312" s="3914" t="s">
        <v>19</v>
      </c>
      <c r="AG312" s="3915"/>
      <c r="AH312" s="3914" t="s">
        <v>48</v>
      </c>
      <c r="AI312" s="3915"/>
      <c r="AJ312" s="3914" t="s">
        <v>49</v>
      </c>
      <c r="AK312" s="3915"/>
      <c r="AL312" s="3914" t="s">
        <v>50</v>
      </c>
      <c r="AM312" s="3915"/>
      <c r="AN312" s="3914" t="s">
        <v>126</v>
      </c>
      <c r="AO312" s="3915"/>
      <c r="AP312" s="3914" t="s">
        <v>281</v>
      </c>
      <c r="AQ312" s="3919"/>
      <c r="AR312" s="3946"/>
      <c r="AS312" s="3912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641"/>
      <c r="B313" s="3912"/>
      <c r="C313" s="2611" t="s">
        <v>96</v>
      </c>
      <c r="D313" s="2710" t="s">
        <v>65</v>
      </c>
      <c r="E313" s="2397" t="s">
        <v>97</v>
      </c>
      <c r="F313" s="2611" t="s">
        <v>264</v>
      </c>
      <c r="G313" s="2711" t="s">
        <v>97</v>
      </c>
      <c r="H313" s="2611" t="s">
        <v>264</v>
      </c>
      <c r="I313" s="2711" t="s">
        <v>97</v>
      </c>
      <c r="J313" s="2611" t="s">
        <v>264</v>
      </c>
      <c r="K313" s="2711" t="s">
        <v>97</v>
      </c>
      <c r="L313" s="2611" t="s">
        <v>264</v>
      </c>
      <c r="M313" s="2711" t="s">
        <v>97</v>
      </c>
      <c r="N313" s="2611" t="s">
        <v>264</v>
      </c>
      <c r="O313" s="2711" t="s">
        <v>97</v>
      </c>
      <c r="P313" s="2611" t="s">
        <v>264</v>
      </c>
      <c r="Q313" s="2711" t="s">
        <v>97</v>
      </c>
      <c r="R313" s="2611" t="s">
        <v>264</v>
      </c>
      <c r="S313" s="2711" t="s">
        <v>97</v>
      </c>
      <c r="T313" s="2611" t="s">
        <v>264</v>
      </c>
      <c r="U313" s="2711" t="s">
        <v>97</v>
      </c>
      <c r="V313" s="2611" t="s">
        <v>264</v>
      </c>
      <c r="W313" s="2711" t="s">
        <v>97</v>
      </c>
      <c r="X313" s="2611" t="s">
        <v>264</v>
      </c>
      <c r="Y313" s="2711" t="s">
        <v>97</v>
      </c>
      <c r="Z313" s="2611" t="s">
        <v>264</v>
      </c>
      <c r="AA313" s="2711" t="s">
        <v>97</v>
      </c>
      <c r="AB313" s="2611" t="s">
        <v>264</v>
      </c>
      <c r="AC313" s="2711" t="s">
        <v>97</v>
      </c>
      <c r="AD313" s="2611" t="s">
        <v>264</v>
      </c>
      <c r="AE313" s="2711" t="s">
        <v>97</v>
      </c>
      <c r="AF313" s="2611" t="s">
        <v>264</v>
      </c>
      <c r="AG313" s="2711" t="s">
        <v>97</v>
      </c>
      <c r="AH313" s="2611" t="s">
        <v>264</v>
      </c>
      <c r="AI313" s="2711" t="s">
        <v>97</v>
      </c>
      <c r="AJ313" s="2611" t="s">
        <v>264</v>
      </c>
      <c r="AK313" s="2711" t="s">
        <v>97</v>
      </c>
      <c r="AL313" s="2611" t="s">
        <v>264</v>
      </c>
      <c r="AM313" s="2711" t="s">
        <v>97</v>
      </c>
      <c r="AN313" s="2611" t="s">
        <v>264</v>
      </c>
      <c r="AO313" s="2711" t="s">
        <v>97</v>
      </c>
      <c r="AP313" s="2611" t="s">
        <v>264</v>
      </c>
      <c r="AQ313" s="2631" t="s">
        <v>97</v>
      </c>
      <c r="AR313" s="2613" t="s">
        <v>187</v>
      </c>
      <c r="AS313" s="2711" t="s">
        <v>188</v>
      </c>
      <c r="AT313" s="3637"/>
      <c r="AU313" s="3637"/>
      <c r="AV313" s="3637"/>
      <c r="AW313" s="3637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3920" t="s">
        <v>282</v>
      </c>
      <c r="B314" s="2660" t="s">
        <v>181</v>
      </c>
      <c r="C314" s="175">
        <f>SUM(E314)</f>
        <v>0</v>
      </c>
      <c r="D314" s="2554"/>
      <c r="E314" s="2595">
        <f>+Q314+S314+U314+W314+Y314+AA314+AC314+AE314+AG314+AI314</f>
        <v>0</v>
      </c>
      <c r="F314" s="2712"/>
      <c r="G314" s="2713"/>
      <c r="H314" s="2713"/>
      <c r="I314" s="2713"/>
      <c r="J314" s="2713"/>
      <c r="K314" s="2713"/>
      <c r="L314" s="2713"/>
      <c r="M314" s="2713"/>
      <c r="N314" s="2713"/>
      <c r="O314" s="2713"/>
      <c r="P314" s="2553"/>
      <c r="Q314" s="2559"/>
      <c r="R314" s="2649"/>
      <c r="S314" s="2559"/>
      <c r="T314" s="2649"/>
      <c r="U314" s="2559"/>
      <c r="V314" s="2649"/>
      <c r="W314" s="2559"/>
      <c r="X314" s="2649"/>
      <c r="Y314" s="2559"/>
      <c r="Z314" s="2649"/>
      <c r="AA314" s="2559"/>
      <c r="AB314" s="2649"/>
      <c r="AC314" s="2559"/>
      <c r="AD314" s="2649"/>
      <c r="AE314" s="2559"/>
      <c r="AF314" s="2649"/>
      <c r="AG314" s="2559"/>
      <c r="AH314" s="2649"/>
      <c r="AI314" s="2559"/>
      <c r="AJ314" s="2649"/>
      <c r="AK314" s="2553"/>
      <c r="AL314" s="2649"/>
      <c r="AM314" s="2553"/>
      <c r="AN314" s="2649"/>
      <c r="AO314" s="2553"/>
      <c r="AP314" s="2649"/>
      <c r="AQ314" s="2714"/>
      <c r="AR314" s="2559"/>
      <c r="AS314" s="2713"/>
      <c r="AT314" s="2576"/>
      <c r="AU314" s="2556"/>
      <c r="AV314" s="2576"/>
      <c r="AW314" s="2556"/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3638"/>
      <c r="B315" s="2715" t="s">
        <v>275</v>
      </c>
      <c r="C315" s="183">
        <f t="shared" ref="C315:C324" si="188">SUM(D315+E315)</f>
        <v>1</v>
      </c>
      <c r="D315" s="184">
        <f t="shared" ref="D315:E318" si="189">SUM(F315+H315+J315+L315+N315+P315+R315+T315+V315+X315+Z315+AB315+AD315+AF315+AH315+AJ315+AL315+AN315+AP315)</f>
        <v>1</v>
      </c>
      <c r="E315" s="203">
        <f t="shared" si="189"/>
        <v>0</v>
      </c>
      <c r="F315" s="750"/>
      <c r="G315" s="393"/>
      <c r="H315" s="750"/>
      <c r="I315" s="393"/>
      <c r="J315" s="750"/>
      <c r="K315" s="75"/>
      <c r="L315" s="750"/>
      <c r="M315" s="292"/>
      <c r="N315" s="750"/>
      <c r="O315" s="75"/>
      <c r="P315" s="750"/>
      <c r="Q315" s="393"/>
      <c r="R315" s="750"/>
      <c r="S315" s="393"/>
      <c r="T315" s="750">
        <v>1</v>
      </c>
      <c r="U315" s="393"/>
      <c r="V315" s="750"/>
      <c r="W315" s="393"/>
      <c r="X315" s="750"/>
      <c r="Y315" s="393"/>
      <c r="Z315" s="750"/>
      <c r="AA315" s="393"/>
      <c r="AB315" s="750"/>
      <c r="AC315" s="393"/>
      <c r="AD315" s="750"/>
      <c r="AE315" s="393"/>
      <c r="AF315" s="750"/>
      <c r="AG315" s="393"/>
      <c r="AH315" s="750"/>
      <c r="AI315" s="393"/>
      <c r="AJ315" s="750"/>
      <c r="AK315" s="393"/>
      <c r="AL315" s="750"/>
      <c r="AM315" s="393"/>
      <c r="AN315" s="750"/>
      <c r="AO315" s="393"/>
      <c r="AP315" s="750"/>
      <c r="AQ315" s="394"/>
      <c r="AR315" s="393">
        <v>0</v>
      </c>
      <c r="AS315" s="75">
        <v>0</v>
      </c>
      <c r="AT315" s="309">
        <v>0</v>
      </c>
      <c r="AU315" s="75">
        <v>0</v>
      </c>
      <c r="AV315" s="309">
        <v>0</v>
      </c>
      <c r="AW315" s="75">
        <v>0</v>
      </c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3942" t="s">
        <v>283</v>
      </c>
      <c r="B316" s="3943"/>
      <c r="C316" s="2653">
        <f t="shared" si="188"/>
        <v>0</v>
      </c>
      <c r="D316" s="2654">
        <f t="shared" si="189"/>
        <v>0</v>
      </c>
      <c r="E316" s="2716">
        <f t="shared" si="189"/>
        <v>0</v>
      </c>
      <c r="F316" s="2638"/>
      <c r="G316" s="2717"/>
      <c r="H316" s="2638"/>
      <c r="I316" s="2717"/>
      <c r="J316" s="2638"/>
      <c r="K316" s="2718"/>
      <c r="L316" s="2638"/>
      <c r="M316" s="2719"/>
      <c r="N316" s="2638"/>
      <c r="O316" s="2718"/>
      <c r="P316" s="2638"/>
      <c r="Q316" s="2717"/>
      <c r="R316" s="2638"/>
      <c r="S316" s="2717"/>
      <c r="T316" s="2638"/>
      <c r="U316" s="2717"/>
      <c r="V316" s="2638"/>
      <c r="W316" s="2717"/>
      <c r="X316" s="2638"/>
      <c r="Y316" s="2717"/>
      <c r="Z316" s="2638"/>
      <c r="AA316" s="2717"/>
      <c r="AB316" s="2638"/>
      <c r="AC316" s="2717"/>
      <c r="AD316" s="2638"/>
      <c r="AE316" s="2717"/>
      <c r="AF316" s="2638"/>
      <c r="AG316" s="2717"/>
      <c r="AH316" s="2638"/>
      <c r="AI316" s="2717"/>
      <c r="AJ316" s="2638"/>
      <c r="AK316" s="2717"/>
      <c r="AL316" s="2638"/>
      <c r="AM316" s="2717"/>
      <c r="AN316" s="2638"/>
      <c r="AO316" s="2717"/>
      <c r="AP316" s="2638"/>
      <c r="AQ316" s="2720"/>
      <c r="AR316" s="2717">
        <v>0</v>
      </c>
      <c r="AS316" s="2718">
        <v>0</v>
      </c>
      <c r="AT316" s="2721">
        <v>0</v>
      </c>
      <c r="AU316" s="2718">
        <v>0</v>
      </c>
      <c r="AV316" s="2721">
        <v>0</v>
      </c>
      <c r="AW316" s="2718">
        <v>0</v>
      </c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3944" t="s">
        <v>284</v>
      </c>
      <c r="B317" s="3944"/>
      <c r="C317" s="2653">
        <f t="shared" si="188"/>
        <v>2</v>
      </c>
      <c r="D317" s="2654">
        <f t="shared" si="189"/>
        <v>2</v>
      </c>
      <c r="E317" s="2716">
        <f t="shared" si="189"/>
        <v>0</v>
      </c>
      <c r="F317" s="2638"/>
      <c r="G317" s="2717"/>
      <c r="H317" s="2638"/>
      <c r="I317" s="2717"/>
      <c r="J317" s="2638"/>
      <c r="K317" s="2718"/>
      <c r="L317" s="2638"/>
      <c r="M317" s="2719"/>
      <c r="N317" s="2638"/>
      <c r="O317" s="2718"/>
      <c r="P317" s="2638"/>
      <c r="Q317" s="2717"/>
      <c r="R317" s="2638"/>
      <c r="S317" s="2717"/>
      <c r="T317" s="2638"/>
      <c r="U317" s="2717"/>
      <c r="V317" s="2638">
        <v>1</v>
      </c>
      <c r="W317" s="2717"/>
      <c r="X317" s="2638"/>
      <c r="Y317" s="2717"/>
      <c r="Z317" s="2638"/>
      <c r="AA317" s="2717"/>
      <c r="AB317" s="2638"/>
      <c r="AC317" s="2717"/>
      <c r="AD317" s="2638"/>
      <c r="AE317" s="2717"/>
      <c r="AF317" s="2638"/>
      <c r="AG317" s="2717"/>
      <c r="AH317" s="2638"/>
      <c r="AI317" s="2717"/>
      <c r="AJ317" s="2638"/>
      <c r="AK317" s="2717"/>
      <c r="AL317" s="2638"/>
      <c r="AM317" s="2717"/>
      <c r="AN317" s="2638"/>
      <c r="AO317" s="2717"/>
      <c r="AP317" s="2638">
        <v>1</v>
      </c>
      <c r="AQ317" s="2720"/>
      <c r="AR317" s="2717">
        <v>0</v>
      </c>
      <c r="AS317" s="2718">
        <v>0</v>
      </c>
      <c r="AT317" s="2721">
        <v>0</v>
      </c>
      <c r="AU317" s="2718">
        <v>0</v>
      </c>
      <c r="AV317" s="2721">
        <v>0</v>
      </c>
      <c r="AW317" s="2718">
        <v>0</v>
      </c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0</v>
      </c>
      <c r="D318" s="176">
        <f t="shared" si="189"/>
        <v>0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/>
      <c r="AG318" s="34"/>
      <c r="AH318" s="32"/>
      <c r="AI318" s="34"/>
      <c r="AJ318" s="32"/>
      <c r="AK318" s="34"/>
      <c r="AL318" s="32"/>
      <c r="AM318" s="34"/>
      <c r="AN318" s="32"/>
      <c r="AO318" s="34"/>
      <c r="AP318" s="32"/>
      <c r="AQ318" s="226"/>
      <c r="AR318" s="34"/>
      <c r="AS318" s="35"/>
      <c r="AT318" s="337"/>
      <c r="AU318" s="35"/>
      <c r="AV318" s="337"/>
      <c r="AW318" s="35"/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2393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2395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2389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2389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0</v>
      </c>
      <c r="D323" s="176">
        <f t="shared" si="203"/>
        <v>0</v>
      </c>
      <c r="E323" s="233">
        <f t="shared" si="203"/>
        <v>0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/>
      <c r="Y323" s="36"/>
      <c r="Z323" s="16"/>
      <c r="AA323" s="36"/>
      <c r="AB323" s="16"/>
      <c r="AC323" s="36"/>
      <c r="AD323" s="16"/>
      <c r="AE323" s="36"/>
      <c r="AF323" s="16"/>
      <c r="AG323" s="36"/>
      <c r="AH323" s="16"/>
      <c r="AI323" s="36"/>
      <c r="AJ323" s="16"/>
      <c r="AK323" s="36"/>
      <c r="AL323" s="16"/>
      <c r="AM323" s="36"/>
      <c r="AN323" s="16"/>
      <c r="AO323" s="36"/>
      <c r="AP323" s="16"/>
      <c r="AQ323" s="135"/>
      <c r="AR323" s="36"/>
      <c r="AS323" s="37"/>
      <c r="AT323" s="137"/>
      <c r="AU323" s="37"/>
      <c r="AV323" s="137"/>
      <c r="AW323" s="37"/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3638"/>
      <c r="B324" s="2013" t="s">
        <v>291</v>
      </c>
      <c r="C324" s="139">
        <f t="shared" si="188"/>
        <v>2</v>
      </c>
      <c r="D324" s="199">
        <f t="shared" si="203"/>
        <v>2</v>
      </c>
      <c r="E324" s="2393">
        <f t="shared" si="203"/>
        <v>0</v>
      </c>
      <c r="F324" s="1915"/>
      <c r="G324" s="2722"/>
      <c r="H324" s="1915"/>
      <c r="I324" s="2722"/>
      <c r="J324" s="1915"/>
      <c r="K324" s="2723"/>
      <c r="L324" s="1915"/>
      <c r="M324" s="1793"/>
      <c r="N324" s="1915"/>
      <c r="O324" s="2723"/>
      <c r="P324" s="1915"/>
      <c r="Q324" s="2722"/>
      <c r="R324" s="1915"/>
      <c r="S324" s="2722"/>
      <c r="T324" s="1915"/>
      <c r="U324" s="2722"/>
      <c r="V324" s="1915">
        <v>1</v>
      </c>
      <c r="W324" s="2722"/>
      <c r="X324" s="1915"/>
      <c r="Y324" s="2722"/>
      <c r="Z324" s="1915"/>
      <c r="AA324" s="2722"/>
      <c r="AB324" s="1915"/>
      <c r="AC324" s="2722"/>
      <c r="AD324" s="1915"/>
      <c r="AE324" s="2722"/>
      <c r="AF324" s="1915"/>
      <c r="AG324" s="2722"/>
      <c r="AH324" s="1915"/>
      <c r="AI324" s="2722"/>
      <c r="AJ324" s="1915"/>
      <c r="AK324" s="2722"/>
      <c r="AL324" s="1915"/>
      <c r="AM324" s="2722"/>
      <c r="AN324" s="1915"/>
      <c r="AO324" s="2722"/>
      <c r="AP324" s="1915">
        <v>1</v>
      </c>
      <c r="AQ324" s="2724"/>
      <c r="AR324" s="2722">
        <v>0</v>
      </c>
      <c r="AS324" s="2723">
        <v>0</v>
      </c>
      <c r="AT324" s="1916">
        <v>0</v>
      </c>
      <c r="AU324" s="2723">
        <v>0</v>
      </c>
      <c r="AV324" s="1916">
        <v>0</v>
      </c>
      <c r="AW324" s="2723"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3923" t="s">
        <v>75</v>
      </c>
      <c r="B326" s="2847"/>
      <c r="C326" s="3927" t="s">
        <v>259</v>
      </c>
      <c r="D326" s="3927"/>
      <c r="E326" s="3927"/>
      <c r="F326" s="3937" t="s">
        <v>117</v>
      </c>
      <c r="G326" s="3939"/>
      <c r="H326" s="3939"/>
      <c r="I326" s="3939"/>
      <c r="J326" s="3939"/>
      <c r="K326" s="3939"/>
      <c r="L326" s="3939"/>
      <c r="M326" s="3939"/>
      <c r="N326" s="3939"/>
      <c r="O326" s="3939"/>
      <c r="P326" s="3939"/>
      <c r="Q326" s="3939"/>
      <c r="R326" s="3939"/>
      <c r="S326" s="3939"/>
      <c r="T326" s="3939"/>
      <c r="U326" s="3939"/>
      <c r="V326" s="3939"/>
      <c r="W326" s="3939"/>
      <c r="X326" s="3939"/>
      <c r="Y326" s="3939"/>
      <c r="Z326" s="3939"/>
      <c r="AA326" s="3939"/>
      <c r="AB326" s="3939"/>
      <c r="AC326" s="3939"/>
      <c r="AD326" s="3939"/>
      <c r="AE326" s="3939"/>
      <c r="AF326" s="3939"/>
      <c r="AG326" s="3940"/>
      <c r="AH326" s="2869" t="s">
        <v>185</v>
      </c>
      <c r="AI326" s="2847"/>
      <c r="AJ326" s="3928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3927"/>
      <c r="D327" s="3927"/>
      <c r="E327" s="3927"/>
      <c r="F327" s="3927" t="s">
        <v>12</v>
      </c>
      <c r="G327" s="3927"/>
      <c r="H327" s="3937" t="s">
        <v>13</v>
      </c>
      <c r="I327" s="3938"/>
      <c r="J327" s="3910" t="s">
        <v>14</v>
      </c>
      <c r="K327" s="3910"/>
      <c r="L327" s="3910" t="s">
        <v>15</v>
      </c>
      <c r="M327" s="3910"/>
      <c r="N327" s="3910" t="s">
        <v>16</v>
      </c>
      <c r="O327" s="3910"/>
      <c r="P327" s="3910" t="s">
        <v>17</v>
      </c>
      <c r="Q327" s="3910"/>
      <c r="R327" s="3910" t="s">
        <v>18</v>
      </c>
      <c r="S327" s="3910"/>
      <c r="T327" s="3910" t="s">
        <v>19</v>
      </c>
      <c r="U327" s="3910"/>
      <c r="V327" s="3910" t="s">
        <v>48</v>
      </c>
      <c r="W327" s="3910"/>
      <c r="X327" s="3910" t="s">
        <v>49</v>
      </c>
      <c r="Y327" s="3910"/>
      <c r="Z327" s="3910" t="s">
        <v>50</v>
      </c>
      <c r="AA327" s="3910"/>
      <c r="AB327" s="3910" t="s">
        <v>126</v>
      </c>
      <c r="AC327" s="3910"/>
      <c r="AD327" s="3910" t="s">
        <v>127</v>
      </c>
      <c r="AE327" s="3910"/>
      <c r="AF327" s="3910" t="s">
        <v>128</v>
      </c>
      <c r="AG327" s="3941"/>
      <c r="AH327" s="3605"/>
      <c r="AI327" s="3912"/>
      <c r="AJ327" s="3099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641"/>
      <c r="B328" s="3912"/>
      <c r="C328" s="2611" t="s">
        <v>96</v>
      </c>
      <c r="D328" s="2612" t="s">
        <v>65</v>
      </c>
      <c r="E328" s="2692" t="s">
        <v>97</v>
      </c>
      <c r="F328" s="2611" t="s">
        <v>264</v>
      </c>
      <c r="G328" s="2711" t="s">
        <v>97</v>
      </c>
      <c r="H328" s="2611" t="s">
        <v>264</v>
      </c>
      <c r="I328" s="2711" t="s">
        <v>97</v>
      </c>
      <c r="J328" s="2611" t="s">
        <v>264</v>
      </c>
      <c r="K328" s="2711" t="s">
        <v>97</v>
      </c>
      <c r="L328" s="2611" t="s">
        <v>264</v>
      </c>
      <c r="M328" s="2711" t="s">
        <v>97</v>
      </c>
      <c r="N328" s="2611" t="s">
        <v>264</v>
      </c>
      <c r="O328" s="2711" t="s">
        <v>97</v>
      </c>
      <c r="P328" s="2611" t="s">
        <v>264</v>
      </c>
      <c r="Q328" s="2711" t="s">
        <v>97</v>
      </c>
      <c r="R328" s="2611" t="s">
        <v>264</v>
      </c>
      <c r="S328" s="2711" t="s">
        <v>97</v>
      </c>
      <c r="T328" s="2611" t="s">
        <v>264</v>
      </c>
      <c r="U328" s="2711" t="s">
        <v>97</v>
      </c>
      <c r="V328" s="2611" t="s">
        <v>264</v>
      </c>
      <c r="W328" s="2711" t="s">
        <v>97</v>
      </c>
      <c r="X328" s="2611" t="s">
        <v>264</v>
      </c>
      <c r="Y328" s="2711" t="s">
        <v>97</v>
      </c>
      <c r="Z328" s="2611" t="s">
        <v>264</v>
      </c>
      <c r="AA328" s="2711" t="s">
        <v>97</v>
      </c>
      <c r="AB328" s="2611" t="s">
        <v>264</v>
      </c>
      <c r="AC328" s="2711" t="s">
        <v>97</v>
      </c>
      <c r="AD328" s="2611" t="s">
        <v>264</v>
      </c>
      <c r="AE328" s="2711" t="s">
        <v>97</v>
      </c>
      <c r="AF328" s="2611" t="s">
        <v>264</v>
      </c>
      <c r="AG328" s="2631" t="s">
        <v>97</v>
      </c>
      <c r="AH328" s="2725" t="s">
        <v>187</v>
      </c>
      <c r="AI328" s="2726" t="s">
        <v>188</v>
      </c>
      <c r="AJ328" s="3643"/>
      <c r="AK328" s="3912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3936" t="s">
        <v>282</v>
      </c>
      <c r="B329" s="3936"/>
      <c r="C329" s="2653">
        <f>SUM(D329+E329)</f>
        <v>1</v>
      </c>
      <c r="D329" s="2654">
        <f t="shared" ref="D329:E331" si="204">SUM(F329+H329+J329+L329+N329+P329+R329+T329+V329+X329+Z329+AB329+AD329+AF329)</f>
        <v>0</v>
      </c>
      <c r="E329" s="2697">
        <f t="shared" si="204"/>
        <v>1</v>
      </c>
      <c r="F329" s="2638"/>
      <c r="G329" s="2717"/>
      <c r="H329" s="2638"/>
      <c r="I329" s="2717"/>
      <c r="J329" s="2638"/>
      <c r="K329" s="2717">
        <v>1</v>
      </c>
      <c r="L329" s="2638"/>
      <c r="M329" s="2717"/>
      <c r="N329" s="2638"/>
      <c r="O329" s="2717"/>
      <c r="P329" s="2638"/>
      <c r="Q329" s="2717"/>
      <c r="R329" s="2638"/>
      <c r="S329" s="2717"/>
      <c r="T329" s="2638"/>
      <c r="U329" s="2717"/>
      <c r="V329" s="2638"/>
      <c r="W329" s="2717"/>
      <c r="X329" s="2638"/>
      <c r="Y329" s="2717"/>
      <c r="Z329" s="2638"/>
      <c r="AA329" s="2717"/>
      <c r="AB329" s="2638"/>
      <c r="AC329" s="2717"/>
      <c r="AD329" s="2638"/>
      <c r="AE329" s="2717"/>
      <c r="AF329" s="2638"/>
      <c r="AG329" s="2720"/>
      <c r="AH329" s="2717">
        <v>0</v>
      </c>
      <c r="AI329" s="2718">
        <v>0</v>
      </c>
      <c r="AJ329" s="2638">
        <v>0</v>
      </c>
      <c r="AK329" s="2718">
        <v>1</v>
      </c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3936" t="s">
        <v>284</v>
      </c>
      <c r="B330" s="3936"/>
      <c r="C330" s="2653">
        <f>SUM(D330+E330)</f>
        <v>0</v>
      </c>
      <c r="D330" s="2654">
        <f t="shared" si="204"/>
        <v>0</v>
      </c>
      <c r="E330" s="2697">
        <f t="shared" si="204"/>
        <v>0</v>
      </c>
      <c r="F330" s="2638"/>
      <c r="G330" s="2717"/>
      <c r="H330" s="2638"/>
      <c r="I330" s="2717"/>
      <c r="J330" s="2638"/>
      <c r="K330" s="2717"/>
      <c r="L330" s="2638"/>
      <c r="M330" s="2717"/>
      <c r="N330" s="2638"/>
      <c r="O330" s="2717"/>
      <c r="P330" s="2638"/>
      <c r="Q330" s="2717"/>
      <c r="R330" s="2638"/>
      <c r="S330" s="2717"/>
      <c r="T330" s="2638"/>
      <c r="U330" s="2717"/>
      <c r="V330" s="2638"/>
      <c r="W330" s="2717"/>
      <c r="X330" s="2638"/>
      <c r="Y330" s="2717"/>
      <c r="Z330" s="2638"/>
      <c r="AA330" s="2717"/>
      <c r="AB330" s="2638"/>
      <c r="AC330" s="2717"/>
      <c r="AD330" s="2638"/>
      <c r="AE330" s="2717"/>
      <c r="AF330" s="2638"/>
      <c r="AG330" s="2720"/>
      <c r="AH330" s="2717"/>
      <c r="AI330" s="2718"/>
      <c r="AJ330" s="2638"/>
      <c r="AK330" s="2718"/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3936" t="s">
        <v>293</v>
      </c>
      <c r="B331" s="3936"/>
      <c r="C331" s="2653">
        <f>SUM(D331+E331)</f>
        <v>3</v>
      </c>
      <c r="D331" s="2654">
        <f t="shared" si="204"/>
        <v>1</v>
      </c>
      <c r="E331" s="2697">
        <f t="shared" si="204"/>
        <v>2</v>
      </c>
      <c r="F331" s="2638"/>
      <c r="G331" s="2717"/>
      <c r="H331" s="2638"/>
      <c r="I331" s="2717"/>
      <c r="J331" s="2638">
        <v>1</v>
      </c>
      <c r="K331" s="2717">
        <v>1</v>
      </c>
      <c r="L331" s="2638"/>
      <c r="M331" s="2717"/>
      <c r="N331" s="2638"/>
      <c r="O331" s="2717"/>
      <c r="P331" s="2638"/>
      <c r="Q331" s="2717">
        <v>1</v>
      </c>
      <c r="R331" s="2638"/>
      <c r="S331" s="2717"/>
      <c r="T331" s="2638"/>
      <c r="U331" s="2717"/>
      <c r="V331" s="2638"/>
      <c r="W331" s="2717"/>
      <c r="X331" s="2638"/>
      <c r="Y331" s="2717"/>
      <c r="Z331" s="2638"/>
      <c r="AA331" s="2717"/>
      <c r="AB331" s="2638"/>
      <c r="AC331" s="2717"/>
      <c r="AD331" s="2638"/>
      <c r="AE331" s="2717"/>
      <c r="AF331" s="2638"/>
      <c r="AG331" s="2720"/>
      <c r="AH331" s="2717">
        <v>0</v>
      </c>
      <c r="AI331" s="2718">
        <v>1</v>
      </c>
      <c r="AJ331" s="2638">
        <v>0</v>
      </c>
      <c r="AK331" s="2718">
        <v>1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2727" t="s">
        <v>294</v>
      </c>
      <c r="B332" s="2728"/>
      <c r="C332" s="2728"/>
      <c r="D332" s="2728"/>
      <c r="E332" s="2728"/>
      <c r="F332" s="2728"/>
      <c r="G332" s="2728"/>
      <c r="H332" s="2728"/>
      <c r="I332" s="2728"/>
      <c r="J332" s="2728"/>
      <c r="K332" s="2728"/>
      <c r="L332" s="2728"/>
      <c r="M332" s="2728"/>
      <c r="N332" s="2728"/>
      <c r="O332" s="46"/>
      <c r="P332" s="46"/>
      <c r="Q332" s="46"/>
      <c r="R332" s="46"/>
    </row>
    <row r="333" spans="1:85" ht="15" customHeight="1" x14ac:dyDescent="0.25">
      <c r="A333" s="3913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3934" t="s">
        <v>297</v>
      </c>
      <c r="P333" s="3935" t="s">
        <v>298</v>
      </c>
      <c r="Q333" s="3935" t="s">
        <v>299</v>
      </c>
      <c r="R333" s="3931" t="s">
        <v>7</v>
      </c>
      <c r="S333" s="3913" t="s">
        <v>8</v>
      </c>
      <c r="T333" s="3932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3641"/>
      <c r="C334" s="3605"/>
      <c r="D334" s="3912"/>
      <c r="E334" s="3914" t="s">
        <v>178</v>
      </c>
      <c r="F334" s="3915"/>
      <c r="G334" s="3914" t="s">
        <v>179</v>
      </c>
      <c r="H334" s="3915"/>
      <c r="I334" s="3914" t="s">
        <v>180</v>
      </c>
      <c r="J334" s="3915"/>
      <c r="K334" s="3914" t="s">
        <v>12</v>
      </c>
      <c r="L334" s="3915"/>
      <c r="M334" s="3914" t="s">
        <v>13</v>
      </c>
      <c r="N334" s="3916"/>
      <c r="O334" s="2897"/>
      <c r="P334" s="2900"/>
      <c r="Q334" s="2900"/>
      <c r="R334" s="2885"/>
      <c r="S334" s="2851"/>
      <c r="T334" s="3644"/>
      <c r="U334" s="3933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3637"/>
      <c r="B335" s="2398" t="s">
        <v>96</v>
      </c>
      <c r="C335" s="2729" t="s">
        <v>65</v>
      </c>
      <c r="D335" s="2726" t="s">
        <v>97</v>
      </c>
      <c r="E335" s="2611" t="s">
        <v>65</v>
      </c>
      <c r="F335" s="2730" t="s">
        <v>97</v>
      </c>
      <c r="G335" s="2611" t="s">
        <v>65</v>
      </c>
      <c r="H335" s="2730" t="s">
        <v>97</v>
      </c>
      <c r="I335" s="2611" t="s">
        <v>65</v>
      </c>
      <c r="J335" s="2730" t="s">
        <v>97</v>
      </c>
      <c r="K335" s="2611" t="s">
        <v>65</v>
      </c>
      <c r="L335" s="2730" t="s">
        <v>97</v>
      </c>
      <c r="M335" s="2611" t="s">
        <v>65</v>
      </c>
      <c r="N335" s="2731" t="s">
        <v>97</v>
      </c>
      <c r="O335" s="2898"/>
      <c r="P335" s="3646"/>
      <c r="Q335" s="3646"/>
      <c r="R335" s="2886"/>
      <c r="S335" s="3637"/>
      <c r="T335" s="2732" t="s">
        <v>187</v>
      </c>
      <c r="U335" s="2732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2659" t="s">
        <v>77</v>
      </c>
      <c r="B336" s="2659">
        <f>SUM(C336+D336)</f>
        <v>0</v>
      </c>
      <c r="C336" s="2733">
        <f>SUM(E336+G336+I336+K336+M336)</f>
        <v>0</v>
      </c>
      <c r="D336" s="2688">
        <f>SUM(F336+H336+J336+L336+N336)</f>
        <v>0</v>
      </c>
      <c r="E336" s="2538"/>
      <c r="F336" s="2556"/>
      <c r="G336" s="2538"/>
      <c r="H336" s="2556"/>
      <c r="I336" s="2538"/>
      <c r="J336" s="2734"/>
      <c r="K336" s="2538"/>
      <c r="L336" s="2734"/>
      <c r="M336" s="2575"/>
      <c r="N336" s="2735"/>
      <c r="O336" s="454"/>
      <c r="P336" s="2736"/>
      <c r="Q336" s="2736"/>
      <c r="R336" s="2737"/>
      <c r="S336" s="2556"/>
      <c r="T336" s="2556"/>
      <c r="U336" s="2556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2013" t="s">
        <v>89</v>
      </c>
      <c r="B337" s="2013">
        <f>SUM(C337+D337)</f>
        <v>0</v>
      </c>
      <c r="C337" s="2738">
        <f>SUM(E337+G337+I337+K337+M337)</f>
        <v>0</v>
      </c>
      <c r="D337" s="2739">
        <f>SUM(F337+H337+J337+L337+N337)</f>
        <v>0</v>
      </c>
      <c r="E337" s="1915"/>
      <c r="F337" s="2723"/>
      <c r="G337" s="1915"/>
      <c r="H337" s="323"/>
      <c r="I337" s="1915"/>
      <c r="J337" s="2723"/>
      <c r="K337" s="1915"/>
      <c r="L337" s="2723"/>
      <c r="M337" s="1793"/>
      <c r="N337" s="458"/>
      <c r="O337" s="459"/>
      <c r="P337" s="2723"/>
      <c r="Q337" s="2723"/>
      <c r="R337" s="459"/>
      <c r="S337" s="2723"/>
      <c r="T337" s="2723"/>
      <c r="U337" s="2723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ht="15" customHeight="1" x14ac:dyDescent="0.25">
      <c r="A339" s="3913" t="s">
        <v>295</v>
      </c>
      <c r="B339" s="3913" t="s">
        <v>301</v>
      </c>
      <c r="C339" s="3910" t="s">
        <v>296</v>
      </c>
      <c r="D339" s="3910"/>
      <c r="E339" s="3910"/>
      <c r="F339" s="3914" t="s">
        <v>117</v>
      </c>
      <c r="G339" s="3916"/>
      <c r="H339" s="3916"/>
      <c r="I339" s="3916"/>
      <c r="J339" s="3916"/>
      <c r="K339" s="3916"/>
      <c r="L339" s="3916"/>
      <c r="M339" s="3916"/>
      <c r="N339" s="3916"/>
      <c r="O339" s="3916"/>
      <c r="P339" s="3916"/>
      <c r="Q339" s="3916"/>
      <c r="R339" s="3916"/>
      <c r="S339" s="3916"/>
      <c r="T339" s="3916"/>
      <c r="U339" s="3916"/>
      <c r="V339" s="3916"/>
      <c r="W339" s="3916"/>
      <c r="X339" s="3916"/>
      <c r="Y339" s="3916"/>
      <c r="Z339" s="3916"/>
      <c r="AA339" s="3916"/>
      <c r="AB339" s="3916"/>
      <c r="AC339" s="3916"/>
      <c r="AD339" s="3916"/>
      <c r="AE339" s="3916"/>
      <c r="AF339" s="3916"/>
      <c r="AG339" s="3919"/>
      <c r="AH339" s="3786" t="s">
        <v>7</v>
      </c>
      <c r="AI339" s="2847" t="s">
        <v>8</v>
      </c>
      <c r="AJ339" s="3914" t="s">
        <v>302</v>
      </c>
      <c r="AK339" s="3916"/>
      <c r="AL339" s="3915"/>
      <c r="AM339" s="3913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ht="15" customHeight="1" x14ac:dyDescent="0.25">
      <c r="A340" s="2851"/>
      <c r="B340" s="2851"/>
      <c r="C340" s="3910"/>
      <c r="D340" s="3910"/>
      <c r="E340" s="3910"/>
      <c r="F340" s="3914" t="s">
        <v>12</v>
      </c>
      <c r="G340" s="3915"/>
      <c r="H340" s="3914" t="s">
        <v>13</v>
      </c>
      <c r="I340" s="3915"/>
      <c r="J340" s="3914" t="s">
        <v>14</v>
      </c>
      <c r="K340" s="3915"/>
      <c r="L340" s="3914" t="s">
        <v>15</v>
      </c>
      <c r="M340" s="3915"/>
      <c r="N340" s="3914" t="s">
        <v>16</v>
      </c>
      <c r="O340" s="3915"/>
      <c r="P340" s="3914" t="s">
        <v>17</v>
      </c>
      <c r="Q340" s="3915"/>
      <c r="R340" s="3914" t="s">
        <v>18</v>
      </c>
      <c r="S340" s="3915"/>
      <c r="T340" s="3914" t="s">
        <v>19</v>
      </c>
      <c r="U340" s="3915"/>
      <c r="V340" s="3914" t="s">
        <v>48</v>
      </c>
      <c r="W340" s="3915"/>
      <c r="X340" s="3914" t="s">
        <v>49</v>
      </c>
      <c r="Y340" s="3915"/>
      <c r="Z340" s="3914" t="s">
        <v>50</v>
      </c>
      <c r="AA340" s="3915"/>
      <c r="AB340" s="3914" t="s">
        <v>126</v>
      </c>
      <c r="AC340" s="3915"/>
      <c r="AD340" s="3914" t="s">
        <v>127</v>
      </c>
      <c r="AE340" s="3915"/>
      <c r="AF340" s="3914" t="s">
        <v>128</v>
      </c>
      <c r="AG340" s="3919"/>
      <c r="AH340" s="2883"/>
      <c r="AI340" s="2848"/>
      <c r="AJ340" s="3928" t="s">
        <v>304</v>
      </c>
      <c r="AK340" s="3929" t="s">
        <v>305</v>
      </c>
      <c r="AL340" s="3930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3637"/>
      <c r="B341" s="3637"/>
      <c r="C341" s="2732" t="s">
        <v>96</v>
      </c>
      <c r="D341" s="2634" t="s">
        <v>65</v>
      </c>
      <c r="E341" s="2730" t="s">
        <v>97</v>
      </c>
      <c r="F341" s="2611" t="s">
        <v>65</v>
      </c>
      <c r="G341" s="2730" t="s">
        <v>97</v>
      </c>
      <c r="H341" s="2611" t="s">
        <v>65</v>
      </c>
      <c r="I341" s="2730" t="s">
        <v>97</v>
      </c>
      <c r="J341" s="2611" t="s">
        <v>264</v>
      </c>
      <c r="K341" s="2730" t="s">
        <v>97</v>
      </c>
      <c r="L341" s="2611" t="s">
        <v>264</v>
      </c>
      <c r="M341" s="2730" t="s">
        <v>97</v>
      </c>
      <c r="N341" s="2611" t="s">
        <v>264</v>
      </c>
      <c r="O341" s="2730" t="s">
        <v>97</v>
      </c>
      <c r="P341" s="2611" t="s">
        <v>264</v>
      </c>
      <c r="Q341" s="2730" t="s">
        <v>97</v>
      </c>
      <c r="R341" s="2611" t="s">
        <v>264</v>
      </c>
      <c r="S341" s="2730" t="s">
        <v>97</v>
      </c>
      <c r="T341" s="2611" t="s">
        <v>264</v>
      </c>
      <c r="U341" s="2730" t="s">
        <v>97</v>
      </c>
      <c r="V341" s="2611" t="s">
        <v>264</v>
      </c>
      <c r="W341" s="2730" t="s">
        <v>97</v>
      </c>
      <c r="X341" s="2611" t="s">
        <v>264</v>
      </c>
      <c r="Y341" s="2730" t="s">
        <v>97</v>
      </c>
      <c r="Z341" s="2611" t="s">
        <v>264</v>
      </c>
      <c r="AA341" s="2730" t="s">
        <v>97</v>
      </c>
      <c r="AB341" s="2611" t="s">
        <v>264</v>
      </c>
      <c r="AC341" s="2730" t="s">
        <v>97</v>
      </c>
      <c r="AD341" s="2611" t="s">
        <v>264</v>
      </c>
      <c r="AE341" s="2730" t="s">
        <v>97</v>
      </c>
      <c r="AF341" s="2611" t="s">
        <v>264</v>
      </c>
      <c r="AG341" s="2740" t="s">
        <v>97</v>
      </c>
      <c r="AH341" s="2879"/>
      <c r="AI341" s="3912"/>
      <c r="AJ341" s="3643"/>
      <c r="AK341" s="2879"/>
      <c r="AL341" s="2881"/>
      <c r="AM341" s="3637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3920" t="s">
        <v>307</v>
      </c>
      <c r="B342" s="2552" t="s">
        <v>308</v>
      </c>
      <c r="C342" s="2741">
        <f>SUM(D342+E342)</f>
        <v>0</v>
      </c>
      <c r="D342" s="2741">
        <f>SUM(F342+H342+J342+L342+N342+P342+R342+T342+V342+X342+Z342+AB342+AD342+AF342)</f>
        <v>0</v>
      </c>
      <c r="E342" s="2741">
        <f>SUM(G342+I342+K342+M342+O342+Q342+S342+U342+W342+Y342+AA342+AC342+AE342+AG342)</f>
        <v>0</v>
      </c>
      <c r="F342" s="2538"/>
      <c r="G342" s="2556"/>
      <c r="H342" s="2538"/>
      <c r="I342" s="2556"/>
      <c r="J342" s="2538"/>
      <c r="K342" s="2556"/>
      <c r="L342" s="2538"/>
      <c r="M342" s="2556"/>
      <c r="N342" s="2538"/>
      <c r="O342" s="2556"/>
      <c r="P342" s="2538"/>
      <c r="Q342" s="2556"/>
      <c r="R342" s="2538"/>
      <c r="S342" s="2556"/>
      <c r="T342" s="2538"/>
      <c r="U342" s="2556"/>
      <c r="V342" s="2538"/>
      <c r="W342" s="2556"/>
      <c r="X342" s="2538"/>
      <c r="Y342" s="2556"/>
      <c r="Z342" s="2538"/>
      <c r="AA342" s="2556"/>
      <c r="AB342" s="2538"/>
      <c r="AC342" s="2556"/>
      <c r="AD342" s="2538"/>
      <c r="AE342" s="2556"/>
      <c r="AF342" s="2538"/>
      <c r="AG342" s="2574"/>
      <c r="AH342" s="2735"/>
      <c r="AI342" s="2734"/>
      <c r="AJ342" s="2559"/>
      <c r="AK342" s="2735"/>
      <c r="AL342" s="2734"/>
      <c r="AM342" s="2734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3638"/>
      <c r="B344" s="2036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3920" t="s">
        <v>311</v>
      </c>
      <c r="B345" s="2552" t="s">
        <v>308</v>
      </c>
      <c r="C345" s="2741">
        <f t="shared" si="206"/>
        <v>0</v>
      </c>
      <c r="D345" s="2741">
        <f t="shared" si="207"/>
        <v>0</v>
      </c>
      <c r="E345" s="2741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3638"/>
      <c r="B347" s="2036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1915"/>
      <c r="G347" s="2723"/>
      <c r="H347" s="1915"/>
      <c r="I347" s="2723"/>
      <c r="J347" s="1915"/>
      <c r="K347" s="2723"/>
      <c r="L347" s="1915"/>
      <c r="M347" s="2723"/>
      <c r="N347" s="1915"/>
      <c r="O347" s="2723"/>
      <c r="P347" s="1915"/>
      <c r="Q347" s="2723"/>
      <c r="R347" s="1915"/>
      <c r="S347" s="2723"/>
      <c r="T347" s="1915"/>
      <c r="U347" s="2723"/>
      <c r="V347" s="1915"/>
      <c r="W347" s="2723"/>
      <c r="X347" s="1915"/>
      <c r="Y347" s="2723"/>
      <c r="Z347" s="1915"/>
      <c r="AA347" s="2723"/>
      <c r="AB347" s="1915"/>
      <c r="AC347" s="2723"/>
      <c r="AD347" s="1915"/>
      <c r="AE347" s="2723"/>
      <c r="AF347" s="1915"/>
      <c r="AG347" s="2724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2552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2388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2388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3921"/>
      <c r="B351" s="2036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1915"/>
      <c r="G351" s="2723"/>
      <c r="H351" s="1915"/>
      <c r="I351" s="2723"/>
      <c r="J351" s="1915"/>
      <c r="K351" s="2723"/>
      <c r="L351" s="1915"/>
      <c r="M351" s="2723"/>
      <c r="N351" s="1915"/>
      <c r="O351" s="2723"/>
      <c r="P351" s="1915"/>
      <c r="Q351" s="2723"/>
      <c r="R351" s="1915"/>
      <c r="S351" s="2723"/>
      <c r="T351" s="1915"/>
      <c r="U351" s="2723"/>
      <c r="V351" s="1915"/>
      <c r="W351" s="2723"/>
      <c r="X351" s="1915"/>
      <c r="Y351" s="2723"/>
      <c r="Z351" s="1915"/>
      <c r="AA351" s="2723"/>
      <c r="AB351" s="1915"/>
      <c r="AC351" s="2723"/>
      <c r="AD351" s="1915"/>
      <c r="AE351" s="2723"/>
      <c r="AF351" s="1915"/>
      <c r="AG351" s="2724"/>
      <c r="AH351" s="93"/>
      <c r="AI351" s="323"/>
      <c r="AJ351" s="2722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3922" t="s">
        <v>295</v>
      </c>
      <c r="B354" s="3922" t="s">
        <v>319</v>
      </c>
      <c r="C354" s="3923" t="s">
        <v>296</v>
      </c>
      <c r="D354" s="2869"/>
      <c r="E354" s="2847"/>
      <c r="F354" s="3924" t="s">
        <v>117</v>
      </c>
      <c r="G354" s="3925"/>
      <c r="H354" s="3925"/>
      <c r="I354" s="3925"/>
      <c r="J354" s="3925"/>
      <c r="K354" s="3925"/>
      <c r="L354" s="3925"/>
      <c r="M354" s="3925"/>
      <c r="N354" s="3925"/>
      <c r="O354" s="3925"/>
      <c r="P354" s="3925"/>
      <c r="Q354" s="3925"/>
      <c r="R354" s="3925"/>
      <c r="S354" s="3925"/>
      <c r="T354" s="3925"/>
      <c r="U354" s="3925"/>
      <c r="V354" s="3925"/>
      <c r="W354" s="3925"/>
      <c r="X354" s="3925"/>
      <c r="Y354" s="3925"/>
      <c r="Z354" s="3925"/>
      <c r="AA354" s="3925"/>
      <c r="AB354" s="3925"/>
      <c r="AC354" s="3925"/>
      <c r="AD354" s="3925"/>
      <c r="AE354" s="3925"/>
      <c r="AF354" s="3925"/>
      <c r="AG354" s="3925"/>
      <c r="AH354" s="3925"/>
      <c r="AI354" s="3925"/>
      <c r="AJ354" s="3925"/>
      <c r="AK354" s="3925"/>
      <c r="AL354" s="3925"/>
      <c r="AM354" s="3926"/>
      <c r="AN354" s="2847" t="s">
        <v>320</v>
      </c>
      <c r="AO354" s="3913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2866"/>
      <c r="B355" s="2866"/>
      <c r="C355" s="3641"/>
      <c r="D355" s="3605"/>
      <c r="E355" s="3912"/>
      <c r="F355" s="3914" t="s">
        <v>178</v>
      </c>
      <c r="G355" s="3915"/>
      <c r="H355" s="3914" t="s">
        <v>179</v>
      </c>
      <c r="I355" s="3915"/>
      <c r="J355" s="3914" t="s">
        <v>180</v>
      </c>
      <c r="K355" s="3915"/>
      <c r="L355" s="3914" t="s">
        <v>12</v>
      </c>
      <c r="M355" s="3915"/>
      <c r="N355" s="3914" t="s">
        <v>13</v>
      </c>
      <c r="O355" s="3915"/>
      <c r="P355" s="3916" t="s">
        <v>14</v>
      </c>
      <c r="Q355" s="3915"/>
      <c r="R355" s="3914" t="s">
        <v>15</v>
      </c>
      <c r="S355" s="3915"/>
      <c r="T355" s="3914" t="s">
        <v>16</v>
      </c>
      <c r="U355" s="3915"/>
      <c r="V355" s="3914" t="s">
        <v>17</v>
      </c>
      <c r="W355" s="3915"/>
      <c r="X355" s="3914" t="s">
        <v>18</v>
      </c>
      <c r="Y355" s="3915"/>
      <c r="Z355" s="3914" t="s">
        <v>19</v>
      </c>
      <c r="AA355" s="3915"/>
      <c r="AB355" s="3914" t="s">
        <v>48</v>
      </c>
      <c r="AC355" s="3915"/>
      <c r="AD355" s="3914" t="s">
        <v>49</v>
      </c>
      <c r="AE355" s="3915"/>
      <c r="AF355" s="3914" t="s">
        <v>50</v>
      </c>
      <c r="AG355" s="3915"/>
      <c r="AH355" s="3914" t="s">
        <v>126</v>
      </c>
      <c r="AI355" s="3915"/>
      <c r="AJ355" s="3914" t="s">
        <v>127</v>
      </c>
      <c r="AK355" s="3915"/>
      <c r="AL355" s="3914" t="s">
        <v>128</v>
      </c>
      <c r="AM355" s="3919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3640"/>
      <c r="B356" s="3640"/>
      <c r="C356" s="2742" t="s">
        <v>96</v>
      </c>
      <c r="D356" s="2710" t="s">
        <v>65</v>
      </c>
      <c r="E356" s="2387" t="s">
        <v>97</v>
      </c>
      <c r="F356" s="2611" t="s">
        <v>65</v>
      </c>
      <c r="G356" s="2387" t="s">
        <v>97</v>
      </c>
      <c r="H356" s="2611" t="s">
        <v>65</v>
      </c>
      <c r="I356" s="2387" t="s">
        <v>97</v>
      </c>
      <c r="J356" s="2611" t="s">
        <v>65</v>
      </c>
      <c r="K356" s="2387" t="s">
        <v>97</v>
      </c>
      <c r="L356" s="2611" t="s">
        <v>65</v>
      </c>
      <c r="M356" s="2387" t="s">
        <v>97</v>
      </c>
      <c r="N356" s="2611" t="s">
        <v>65</v>
      </c>
      <c r="O356" s="2387" t="s">
        <v>97</v>
      </c>
      <c r="P356" s="2611" t="s">
        <v>65</v>
      </c>
      <c r="Q356" s="2387" t="s">
        <v>97</v>
      </c>
      <c r="R356" s="2611" t="s">
        <v>65</v>
      </c>
      <c r="S356" s="2387" t="s">
        <v>97</v>
      </c>
      <c r="T356" s="2611" t="s">
        <v>65</v>
      </c>
      <c r="U356" s="2387" t="s">
        <v>97</v>
      </c>
      <c r="V356" s="2611" t="s">
        <v>65</v>
      </c>
      <c r="W356" s="2387" t="s">
        <v>97</v>
      </c>
      <c r="X356" s="2611" t="s">
        <v>65</v>
      </c>
      <c r="Y356" s="2387" t="s">
        <v>97</v>
      </c>
      <c r="Z356" s="2611" t="s">
        <v>65</v>
      </c>
      <c r="AA356" s="2387" t="s">
        <v>97</v>
      </c>
      <c r="AB356" s="2611" t="s">
        <v>65</v>
      </c>
      <c r="AC356" s="2387" t="s">
        <v>97</v>
      </c>
      <c r="AD356" s="2611" t="s">
        <v>65</v>
      </c>
      <c r="AE356" s="2387" t="s">
        <v>97</v>
      </c>
      <c r="AF356" s="2611" t="s">
        <v>65</v>
      </c>
      <c r="AG356" s="2387" t="s">
        <v>97</v>
      </c>
      <c r="AH356" s="2611" t="s">
        <v>65</v>
      </c>
      <c r="AI356" s="2387" t="s">
        <v>97</v>
      </c>
      <c r="AJ356" s="2611" t="s">
        <v>65</v>
      </c>
      <c r="AK356" s="2387" t="s">
        <v>97</v>
      </c>
      <c r="AL356" s="2611" t="s">
        <v>65</v>
      </c>
      <c r="AM356" s="468" t="s">
        <v>97</v>
      </c>
      <c r="AN356" s="3912"/>
      <c r="AO356" s="3637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3911" t="s">
        <v>321</v>
      </c>
      <c r="B357" s="2743" t="s">
        <v>322</v>
      </c>
      <c r="C357" s="2744">
        <f>SUM(D357,E357)</f>
        <v>0</v>
      </c>
      <c r="D357" s="2745">
        <f t="shared" ref="D357:E360" si="213">SUM(F357,H357,J357,L357,N357,P357,R357,T357,V357,X357,Z357,AB357,AD357,AF357,AH357,AJ357,AL357)</f>
        <v>0</v>
      </c>
      <c r="E357" s="2746">
        <f t="shared" si="213"/>
        <v>0</v>
      </c>
      <c r="F357" s="2538"/>
      <c r="G357" s="2734"/>
      <c r="H357" s="2538"/>
      <c r="I357" s="2734"/>
      <c r="J357" s="2538"/>
      <c r="K357" s="2734"/>
      <c r="L357" s="2538"/>
      <c r="M357" s="2734"/>
      <c r="N357" s="2538"/>
      <c r="O357" s="2734"/>
      <c r="P357" s="2538"/>
      <c r="Q357" s="2734"/>
      <c r="R357" s="2538"/>
      <c r="S357" s="2734"/>
      <c r="T357" s="2538"/>
      <c r="U357" s="2734"/>
      <c r="V357" s="2538"/>
      <c r="W357" s="2734"/>
      <c r="X357" s="2538"/>
      <c r="Y357" s="2734"/>
      <c r="Z357" s="2538"/>
      <c r="AA357" s="2734"/>
      <c r="AB357" s="2538"/>
      <c r="AC357" s="2734"/>
      <c r="AD357" s="2538"/>
      <c r="AE357" s="2734"/>
      <c r="AF357" s="2538"/>
      <c r="AG357" s="2734"/>
      <c r="AH357" s="2538"/>
      <c r="AI357" s="2734"/>
      <c r="AJ357" s="2538"/>
      <c r="AK357" s="2734"/>
      <c r="AL357" s="2538"/>
      <c r="AM357" s="2747"/>
      <c r="AN357" s="2556"/>
      <c r="AO357" s="2576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3635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3917" t="s">
        <v>76</v>
      </c>
      <c r="B360" s="3918"/>
      <c r="C360" s="2625">
        <f>SUM(D360,E360)</f>
        <v>0</v>
      </c>
      <c r="D360" s="2626">
        <f t="shared" si="213"/>
        <v>0</v>
      </c>
      <c r="E360" s="2748">
        <f t="shared" si="213"/>
        <v>0</v>
      </c>
      <c r="F360" s="2653">
        <f t="shared" ref="F360:AO360" si="219">SUM(F357:F359)</f>
        <v>0</v>
      </c>
      <c r="G360" s="2716">
        <f t="shared" si="219"/>
        <v>0</v>
      </c>
      <c r="H360" s="2653">
        <f t="shared" si="219"/>
        <v>0</v>
      </c>
      <c r="I360" s="2716">
        <f t="shared" si="219"/>
        <v>0</v>
      </c>
      <c r="J360" s="2653">
        <f t="shared" si="219"/>
        <v>0</v>
      </c>
      <c r="K360" s="2749">
        <f t="shared" si="219"/>
        <v>0</v>
      </c>
      <c r="L360" s="2653">
        <f t="shared" si="219"/>
        <v>0</v>
      </c>
      <c r="M360" s="2749">
        <f t="shared" si="219"/>
        <v>0</v>
      </c>
      <c r="N360" s="2653">
        <f t="shared" si="219"/>
        <v>0</v>
      </c>
      <c r="O360" s="2749">
        <f t="shared" si="219"/>
        <v>0</v>
      </c>
      <c r="P360" s="2653">
        <f t="shared" si="219"/>
        <v>0</v>
      </c>
      <c r="Q360" s="2749">
        <f t="shared" si="219"/>
        <v>0</v>
      </c>
      <c r="R360" s="2653">
        <f t="shared" si="219"/>
        <v>0</v>
      </c>
      <c r="S360" s="2749">
        <f t="shared" si="219"/>
        <v>0</v>
      </c>
      <c r="T360" s="2653">
        <f t="shared" si="219"/>
        <v>0</v>
      </c>
      <c r="U360" s="2749">
        <f t="shared" si="219"/>
        <v>0</v>
      </c>
      <c r="V360" s="2653">
        <f t="shared" si="219"/>
        <v>0</v>
      </c>
      <c r="W360" s="2749">
        <f t="shared" si="219"/>
        <v>0</v>
      </c>
      <c r="X360" s="2653">
        <f t="shared" si="219"/>
        <v>0</v>
      </c>
      <c r="Y360" s="2749">
        <f t="shared" si="219"/>
        <v>0</v>
      </c>
      <c r="Z360" s="2653">
        <f t="shared" si="219"/>
        <v>0</v>
      </c>
      <c r="AA360" s="2749">
        <f t="shared" si="219"/>
        <v>0</v>
      </c>
      <c r="AB360" s="2653">
        <f t="shared" si="219"/>
        <v>0</v>
      </c>
      <c r="AC360" s="2749">
        <f t="shared" si="219"/>
        <v>0</v>
      </c>
      <c r="AD360" s="2653">
        <f t="shared" si="219"/>
        <v>0</v>
      </c>
      <c r="AE360" s="2749">
        <f t="shared" si="219"/>
        <v>0</v>
      </c>
      <c r="AF360" s="2653">
        <f t="shared" si="219"/>
        <v>0</v>
      </c>
      <c r="AG360" s="2749">
        <f t="shared" si="219"/>
        <v>0</v>
      </c>
      <c r="AH360" s="2653">
        <f t="shared" si="219"/>
        <v>0</v>
      </c>
      <c r="AI360" s="2749">
        <f t="shared" si="219"/>
        <v>0</v>
      </c>
      <c r="AJ360" s="2653">
        <f t="shared" si="219"/>
        <v>0</v>
      </c>
      <c r="AK360" s="2749">
        <f t="shared" si="219"/>
        <v>0</v>
      </c>
      <c r="AL360" s="2750">
        <f t="shared" si="219"/>
        <v>0</v>
      </c>
      <c r="AM360" s="2751">
        <f t="shared" si="219"/>
        <v>0</v>
      </c>
      <c r="AN360" s="2716">
        <f t="shared" si="219"/>
        <v>0</v>
      </c>
      <c r="AO360" s="2752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3910" t="s">
        <v>326</v>
      </c>
      <c r="B362" s="3910" t="s">
        <v>327</v>
      </c>
      <c r="C362" s="3910" t="s">
        <v>328</v>
      </c>
      <c r="D362" s="3910"/>
      <c r="E362" s="3910"/>
      <c r="F362" s="3910"/>
      <c r="G362" s="3910"/>
      <c r="H362" s="3910"/>
      <c r="I362" s="3910"/>
      <c r="J362" s="3910"/>
      <c r="K362" s="3927" t="s">
        <v>329</v>
      </c>
      <c r="L362" s="3927"/>
      <c r="M362" s="3927"/>
      <c r="N362" s="3927"/>
      <c r="O362" s="3927"/>
      <c r="P362" s="3910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3910"/>
      <c r="B363" s="3910"/>
      <c r="C363" s="3910" t="s">
        <v>331</v>
      </c>
      <c r="D363" s="3910" t="s">
        <v>332</v>
      </c>
      <c r="E363" s="3910" t="s">
        <v>333</v>
      </c>
      <c r="F363" s="3910" t="s">
        <v>334</v>
      </c>
      <c r="G363" s="3910" t="s">
        <v>335</v>
      </c>
      <c r="H363" s="3910"/>
      <c r="I363" s="3910"/>
      <c r="J363" s="3910"/>
      <c r="K363" s="3910" t="s">
        <v>336</v>
      </c>
      <c r="L363" s="3910" t="s">
        <v>337</v>
      </c>
      <c r="M363" s="3910" t="s">
        <v>338</v>
      </c>
      <c r="N363" s="3910" t="s">
        <v>339</v>
      </c>
      <c r="O363" s="3910" t="s">
        <v>340</v>
      </c>
      <c r="P363" s="3910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3910"/>
      <c r="B364" s="3910"/>
      <c r="C364" s="3910"/>
      <c r="D364" s="3910"/>
      <c r="E364" s="3910"/>
      <c r="F364" s="3910"/>
      <c r="G364" s="2753" t="s">
        <v>337</v>
      </c>
      <c r="H364" s="2753" t="s">
        <v>340</v>
      </c>
      <c r="I364" s="2753" t="s">
        <v>341</v>
      </c>
      <c r="J364" s="2753" t="s">
        <v>100</v>
      </c>
      <c r="K364" s="3910"/>
      <c r="L364" s="3910"/>
      <c r="M364" s="3910"/>
      <c r="N364" s="3910"/>
      <c r="O364" s="3910"/>
      <c r="P364" s="3910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2754" t="s">
        <v>342</v>
      </c>
      <c r="B365" s="2537">
        <f>SUM(D365:O365)</f>
        <v>0</v>
      </c>
      <c r="C365" s="2755"/>
      <c r="D365" s="2576"/>
      <c r="E365" s="2576"/>
      <c r="F365" s="2576"/>
      <c r="G365" s="2576"/>
      <c r="H365" s="2576"/>
      <c r="I365" s="2576"/>
      <c r="J365" s="2576"/>
      <c r="K365" s="2576"/>
      <c r="L365" s="2576"/>
      <c r="M365" s="2576"/>
      <c r="N365" s="2576"/>
      <c r="O365" s="2575"/>
      <c r="P365" s="2756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2757" t="s">
        <v>76</v>
      </c>
      <c r="B370" s="2752">
        <f>SUM(B365:B369)</f>
        <v>0</v>
      </c>
      <c r="C370" s="2752">
        <f>SUM(C366:C367)</f>
        <v>0</v>
      </c>
      <c r="D370" s="2752">
        <f>SUM(D365:D367)</f>
        <v>0</v>
      </c>
      <c r="E370" s="2752">
        <f t="shared" ref="E370:N370" si="220">SUM(E365:E367)</f>
        <v>0</v>
      </c>
      <c r="F370" s="2752">
        <f t="shared" si="220"/>
        <v>0</v>
      </c>
      <c r="G370" s="2752">
        <f t="shared" si="220"/>
        <v>0</v>
      </c>
      <c r="H370" s="2752">
        <f t="shared" si="220"/>
        <v>0</v>
      </c>
      <c r="I370" s="2752">
        <f t="shared" si="220"/>
        <v>0</v>
      </c>
      <c r="J370" s="2752">
        <f t="shared" si="220"/>
        <v>0</v>
      </c>
      <c r="K370" s="2752">
        <f t="shared" si="220"/>
        <v>0</v>
      </c>
      <c r="L370" s="2752">
        <f t="shared" si="220"/>
        <v>0</v>
      </c>
      <c r="M370" s="2752">
        <f t="shared" si="220"/>
        <v>0</v>
      </c>
      <c r="N370" s="2752">
        <f t="shared" si="220"/>
        <v>0</v>
      </c>
      <c r="O370" s="2752">
        <f>SUM(O365:O367)</f>
        <v>0</v>
      </c>
      <c r="P370" s="2752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400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_1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F234:AX278 D60:R79 B82 D85:E85 F106:M109 F114:AI122 F139:AR143 F127:AM134 F147:O149 F160:R162 F164:R167 F151:O154 F173:Q175 F186:AW230 E336:U337 F283:AO286 F292:AV309 F314:AW324 F329:AK331 F342:AM351 F357:AO359 C365:P369 F98:AE101 F90:AE93 F177:Q180 D36:U55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tabSelected="1" workbookViewId="0">
      <selection sqref="A1:XFD1048576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",[13]NOMBRE!B2," - ","( ",[13]NOMBRE!C2,[13]NOMBRE!D2,[13]NOMBRE!E2,[13]NOMBRE!F2,[13]NOMBRE!G2,"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",[13]NOMBRE!B6," - ","( ",[13]NOMBRE!C6,[13]NOMBRE!D6," )")</f>
        <v>MES: DICIEMBRE - ( 12 )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",[13]NOMBRE!B7)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4047" t="s">
        <v>3</v>
      </c>
      <c r="B9" s="2847"/>
      <c r="C9" s="4037" t="s">
        <v>4</v>
      </c>
      <c r="D9" s="4061" t="s">
        <v>5</v>
      </c>
      <c r="E9" s="4063"/>
      <c r="F9" s="4063"/>
      <c r="G9" s="4063"/>
      <c r="H9" s="4063"/>
      <c r="I9" s="4063"/>
      <c r="J9" s="4063"/>
      <c r="K9" s="4063"/>
      <c r="L9" s="4063"/>
      <c r="M9" s="4064"/>
      <c r="N9" s="4037" t="s">
        <v>6</v>
      </c>
      <c r="O9" s="4037" t="s">
        <v>7</v>
      </c>
      <c r="P9" s="4037" t="s">
        <v>8</v>
      </c>
      <c r="Q9" s="4037" t="s">
        <v>9</v>
      </c>
      <c r="R9" s="4037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3277"/>
      <c r="B10" s="2848"/>
      <c r="C10" s="3637"/>
      <c r="D10" s="2778" t="s">
        <v>11</v>
      </c>
      <c r="E10" s="2784" t="s">
        <v>12</v>
      </c>
      <c r="F10" s="2784" t="s">
        <v>13</v>
      </c>
      <c r="G10" s="2784" t="s">
        <v>14</v>
      </c>
      <c r="H10" s="2784" t="s">
        <v>15</v>
      </c>
      <c r="I10" s="2784" t="s">
        <v>16</v>
      </c>
      <c r="J10" s="2784" t="s">
        <v>17</v>
      </c>
      <c r="K10" s="2784" t="s">
        <v>18</v>
      </c>
      <c r="L10" s="2784" t="s">
        <v>19</v>
      </c>
      <c r="M10" s="2783" t="s">
        <v>20</v>
      </c>
      <c r="N10" s="3637"/>
      <c r="O10" s="3637"/>
      <c r="P10" s="3637"/>
      <c r="Q10" s="3637"/>
      <c r="R10" s="3637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4074" t="s">
        <v>21</v>
      </c>
      <c r="B11" s="4074"/>
      <c r="C11" s="2840">
        <f>SUM(D11:M11)</f>
        <v>0</v>
      </c>
      <c r="D11" s="2830"/>
      <c r="E11" s="821"/>
      <c r="F11" s="821"/>
      <c r="G11" s="821"/>
      <c r="H11" s="821"/>
      <c r="I11" s="821"/>
      <c r="J11" s="821"/>
      <c r="K11" s="821"/>
      <c r="L11" s="4075"/>
      <c r="M11" s="2541"/>
      <c r="N11" s="2832"/>
      <c r="O11" s="2832"/>
      <c r="P11" s="2832"/>
      <c r="Q11" s="2832"/>
      <c r="R11" s="2832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4047" t="s">
        <v>26</v>
      </c>
      <c r="B16" s="2847"/>
      <c r="C16" s="4052" t="s">
        <v>27</v>
      </c>
      <c r="D16" s="4034" t="s">
        <v>28</v>
      </c>
      <c r="E16" s="4055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3277"/>
      <c r="B17" s="2848"/>
      <c r="C17" s="3643"/>
      <c r="D17" s="3069"/>
      <c r="E17" s="4076"/>
      <c r="F17" s="4036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4077" t="s">
        <v>29</v>
      </c>
      <c r="B18" s="4078"/>
      <c r="C18" s="2786">
        <v>76</v>
      </c>
      <c r="D18" s="4079">
        <v>0</v>
      </c>
      <c r="E18" s="2810">
        <v>2</v>
      </c>
      <c r="F18" s="2811">
        <v>3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4080" t="s">
        <v>30</v>
      </c>
      <c r="B19" s="4081"/>
      <c r="C19" s="32">
        <v>0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0</v>
      </c>
      <c r="D20" s="19">
        <v>0</v>
      </c>
      <c r="E20" s="36">
        <v>0</v>
      </c>
      <c r="F20" s="37">
        <v>0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6</v>
      </c>
      <c r="D21" s="19">
        <v>0</v>
      </c>
      <c r="E21" s="36">
        <v>0</v>
      </c>
      <c r="F21" s="37">
        <v>0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2</v>
      </c>
      <c r="D22" s="19">
        <v>0</v>
      </c>
      <c r="E22" s="36">
        <v>0</v>
      </c>
      <c r="F22" s="37">
        <v>0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0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0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2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11</v>
      </c>
      <c r="D26" s="19">
        <v>0</v>
      </c>
      <c r="E26" s="36">
        <v>0</v>
      </c>
      <c r="F26" s="37">
        <v>0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4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2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14</v>
      </c>
      <c r="D29" s="39">
        <v>0</v>
      </c>
      <c r="E29" s="40">
        <v>0</v>
      </c>
      <c r="F29" s="41">
        <v>2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4</v>
      </c>
      <c r="D30" s="39">
        <v>0</v>
      </c>
      <c r="E30" s="40">
        <v>1</v>
      </c>
      <c r="F30" s="41">
        <v>0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31</v>
      </c>
      <c r="D31" s="25">
        <v>0</v>
      </c>
      <c r="E31" s="42">
        <v>1</v>
      </c>
      <c r="F31" s="43">
        <v>1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827"/>
      <c r="C32" s="828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ht="15" customHeight="1" x14ac:dyDescent="0.25">
      <c r="A33" s="4047" t="s">
        <v>44</v>
      </c>
      <c r="B33" s="2847"/>
      <c r="C33" s="4037" t="s">
        <v>4</v>
      </c>
      <c r="D33" s="4061" t="s">
        <v>5</v>
      </c>
      <c r="E33" s="4063"/>
      <c r="F33" s="4063"/>
      <c r="G33" s="4063"/>
      <c r="H33" s="4063"/>
      <c r="I33" s="4063"/>
      <c r="J33" s="4063"/>
      <c r="K33" s="4063"/>
      <c r="L33" s="4063"/>
      <c r="M33" s="4063"/>
      <c r="N33" s="4063"/>
      <c r="O33" s="4063"/>
      <c r="P33" s="4064"/>
      <c r="Q33" s="4082" t="s">
        <v>45</v>
      </c>
      <c r="R33" s="4037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3277"/>
      <c r="B34" s="2848"/>
      <c r="C34" s="3637"/>
      <c r="D34" s="2778" t="s">
        <v>11</v>
      </c>
      <c r="E34" s="2784" t="s">
        <v>12</v>
      </c>
      <c r="F34" s="2784" t="s">
        <v>13</v>
      </c>
      <c r="G34" s="2784" t="s">
        <v>14</v>
      </c>
      <c r="H34" s="2784" t="s">
        <v>15</v>
      </c>
      <c r="I34" s="2784" t="s">
        <v>16</v>
      </c>
      <c r="J34" s="2784" t="s">
        <v>17</v>
      </c>
      <c r="K34" s="2784" t="s">
        <v>18</v>
      </c>
      <c r="L34" s="2784" t="s">
        <v>19</v>
      </c>
      <c r="M34" s="2784" t="s">
        <v>48</v>
      </c>
      <c r="N34" s="4083" t="s">
        <v>49</v>
      </c>
      <c r="O34" s="2784" t="s">
        <v>50</v>
      </c>
      <c r="P34" s="2783" t="s">
        <v>51</v>
      </c>
      <c r="Q34" s="2986"/>
      <c r="R34" s="3637"/>
      <c r="S34" s="4036"/>
      <c r="T34" s="4036"/>
      <c r="U34" s="4036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4084" t="s">
        <v>52</v>
      </c>
      <c r="B35" s="4084"/>
      <c r="C35" s="4085">
        <f>SUM(D35:P35)</f>
        <v>0</v>
      </c>
      <c r="D35" s="4085">
        <f>SUM(D36:D48)</f>
        <v>0</v>
      </c>
      <c r="E35" s="4085">
        <f>SUM(E36:E48)</f>
        <v>0</v>
      </c>
      <c r="F35" s="4085">
        <f t="shared" ref="F35:L35" si="18">SUM(F36:F48)</f>
        <v>0</v>
      </c>
      <c r="G35" s="4085">
        <f t="shared" si="18"/>
        <v>0</v>
      </c>
      <c r="H35" s="4085">
        <f t="shared" si="18"/>
        <v>0</v>
      </c>
      <c r="I35" s="4085">
        <f t="shared" si="18"/>
        <v>0</v>
      </c>
      <c r="J35" s="4085">
        <f t="shared" si="18"/>
        <v>0</v>
      </c>
      <c r="K35" s="4085">
        <f t="shared" si="18"/>
        <v>0</v>
      </c>
      <c r="L35" s="4085">
        <f t="shared" si="18"/>
        <v>0</v>
      </c>
      <c r="M35" s="4085">
        <f>SUM(M36:M48)</f>
        <v>0</v>
      </c>
      <c r="N35" s="4085">
        <f>SUM(N51:N55)</f>
        <v>0</v>
      </c>
      <c r="O35" s="4085">
        <f t="shared" ref="O35:P35" si="19">SUM(O51:O55)</f>
        <v>0</v>
      </c>
      <c r="P35" s="4086">
        <f t="shared" si="19"/>
        <v>0</v>
      </c>
      <c r="Q35" s="2809">
        <f>SUM(Q36:Q48)</f>
        <v>0</v>
      </c>
      <c r="R35" s="2809">
        <f>SUM(R36:R48)</f>
        <v>0</v>
      </c>
      <c r="S35" s="2809">
        <f t="shared" ref="S35:U35" si="20">SUM(S36:S48)</f>
        <v>0</v>
      </c>
      <c r="T35" s="2809">
        <f t="shared" si="20"/>
        <v>0</v>
      </c>
      <c r="U35" s="2809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4087" t="s">
        <v>53</v>
      </c>
      <c r="B36" s="4088"/>
      <c r="C36" s="2829">
        <f>SUM(D36:M36)</f>
        <v>0</v>
      </c>
      <c r="D36" s="2830"/>
      <c r="E36" s="821"/>
      <c r="F36" s="821"/>
      <c r="G36" s="821"/>
      <c r="H36" s="821"/>
      <c r="I36" s="821"/>
      <c r="J36" s="821"/>
      <c r="K36" s="821"/>
      <c r="L36" s="821"/>
      <c r="M36" s="821"/>
      <c r="N36" s="4089"/>
      <c r="O36" s="834"/>
      <c r="P36" s="2555"/>
      <c r="Q36" s="2823"/>
      <c r="R36" s="2823"/>
      <c r="S36" s="2823"/>
      <c r="T36" s="2823"/>
      <c r="U36" s="2823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4090" t="s">
        <v>55</v>
      </c>
      <c r="B38" s="4091" t="s">
        <v>56</v>
      </c>
      <c r="C38" s="2829">
        <f t="shared" si="24"/>
        <v>0</v>
      </c>
      <c r="D38" s="2830"/>
      <c r="E38" s="821"/>
      <c r="F38" s="821"/>
      <c r="G38" s="821"/>
      <c r="H38" s="821"/>
      <c r="I38" s="821"/>
      <c r="J38" s="821"/>
      <c r="K38" s="821"/>
      <c r="L38" s="821"/>
      <c r="M38" s="821"/>
      <c r="N38" s="4089"/>
      <c r="O38" s="834"/>
      <c r="P38" s="2555"/>
      <c r="Q38" s="2823"/>
      <c r="R38" s="2823"/>
      <c r="S38" s="2823"/>
      <c r="T38" s="2823"/>
      <c r="U38" s="2823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4090"/>
      <c r="B39" s="63" t="s">
        <v>57</v>
      </c>
      <c r="C39" s="2759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4090"/>
      <c r="B40" s="63" t="s">
        <v>58</v>
      </c>
      <c r="C40" s="2759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4090"/>
      <c r="B41" s="63" t="s">
        <v>59</v>
      </c>
      <c r="C41" s="2759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4090"/>
      <c r="B42" s="63" t="s">
        <v>60</v>
      </c>
      <c r="C42" s="2759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4090"/>
      <c r="B43" s="68" t="s">
        <v>61</v>
      </c>
      <c r="C43" s="838">
        <f t="shared" si="24"/>
        <v>0</v>
      </c>
      <c r="D43" s="750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4090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4044" t="s">
        <v>63</v>
      </c>
      <c r="B45" s="4091" t="s">
        <v>64</v>
      </c>
      <c r="C45" s="2829">
        <f t="shared" si="24"/>
        <v>0</v>
      </c>
      <c r="D45" s="2830"/>
      <c r="E45" s="821"/>
      <c r="F45" s="821"/>
      <c r="G45" s="821"/>
      <c r="H45" s="821"/>
      <c r="I45" s="821"/>
      <c r="J45" s="821"/>
      <c r="K45" s="821"/>
      <c r="L45" s="821"/>
      <c r="M45" s="821"/>
      <c r="N45" s="4089"/>
      <c r="O45" s="834"/>
      <c r="P45" s="2555"/>
      <c r="Q45" s="2823"/>
      <c r="R45" s="2823"/>
      <c r="S45" s="2823"/>
      <c r="T45" s="2823"/>
      <c r="U45" s="2823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3638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4044" t="s">
        <v>66</v>
      </c>
      <c r="B47" s="4091" t="s">
        <v>64</v>
      </c>
      <c r="C47" s="2829">
        <f>SUM(D47:M47)</f>
        <v>0</v>
      </c>
      <c r="D47" s="2830"/>
      <c r="E47" s="821"/>
      <c r="F47" s="821"/>
      <c r="G47" s="821"/>
      <c r="H47" s="821"/>
      <c r="I47" s="821"/>
      <c r="J47" s="821"/>
      <c r="K47" s="821"/>
      <c r="L47" s="821"/>
      <c r="M47" s="821"/>
      <c r="N47" s="4089"/>
      <c r="O47" s="834"/>
      <c r="P47" s="2555"/>
      <c r="Q47" s="2823"/>
      <c r="R47" s="2823"/>
      <c r="S47" s="2823"/>
      <c r="T47" s="2823"/>
      <c r="U47" s="2823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4092" t="s">
        <v>68</v>
      </c>
      <c r="B50" s="4073"/>
      <c r="C50" s="2036">
        <f t="shared" si="24"/>
        <v>0</v>
      </c>
      <c r="D50" s="1915"/>
      <c r="E50" s="93"/>
      <c r="F50" s="93"/>
      <c r="G50" s="93"/>
      <c r="H50" s="93"/>
      <c r="I50" s="93"/>
      <c r="J50" s="93"/>
      <c r="K50" s="93"/>
      <c r="L50" s="93"/>
      <c r="M50" s="93"/>
      <c r="N50" s="2774"/>
      <c r="O50" s="95"/>
      <c r="P50" s="96"/>
      <c r="Q50" s="2723"/>
      <c r="R50" s="2723"/>
      <c r="S50" s="2723"/>
      <c r="T50" s="2723"/>
      <c r="U50" s="2723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4093" t="s">
        <v>69</v>
      </c>
      <c r="B51" s="4094" t="s">
        <v>64</v>
      </c>
      <c r="C51" s="2829">
        <f>SUM(D51:P51)</f>
        <v>0</v>
      </c>
      <c r="D51" s="2830"/>
      <c r="E51" s="821"/>
      <c r="F51" s="821"/>
      <c r="G51" s="821"/>
      <c r="H51" s="821"/>
      <c r="I51" s="821"/>
      <c r="J51" s="821"/>
      <c r="K51" s="821"/>
      <c r="L51" s="821"/>
      <c r="M51" s="821"/>
      <c r="N51" s="2833"/>
      <c r="O51" s="821"/>
      <c r="P51" s="2541"/>
      <c r="Q51" s="2823"/>
      <c r="R51" s="2823"/>
      <c r="S51" s="2823"/>
      <c r="T51" s="2823"/>
      <c r="U51" s="2823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3660"/>
      <c r="B52" s="101" t="s">
        <v>65</v>
      </c>
      <c r="C52" s="2036">
        <f>SUM(D52:P52)</f>
        <v>0</v>
      </c>
      <c r="D52" s="1915"/>
      <c r="E52" s="93"/>
      <c r="F52" s="93"/>
      <c r="G52" s="93"/>
      <c r="H52" s="93"/>
      <c r="I52" s="93"/>
      <c r="J52" s="93"/>
      <c r="K52" s="93"/>
      <c r="L52" s="93"/>
      <c r="M52" s="93"/>
      <c r="N52" s="2722"/>
      <c r="O52" s="93"/>
      <c r="P52" s="103"/>
      <c r="Q52" s="2723"/>
      <c r="R52" s="2723"/>
      <c r="S52" s="2723"/>
      <c r="T52" s="2723"/>
      <c r="U52" s="2723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4044" t="s">
        <v>70</v>
      </c>
      <c r="B53" s="4095" t="s">
        <v>64</v>
      </c>
      <c r="C53" s="2829">
        <f>SUM(D53:P53)</f>
        <v>0</v>
      </c>
      <c r="D53" s="2830"/>
      <c r="E53" s="821"/>
      <c r="F53" s="821"/>
      <c r="G53" s="821"/>
      <c r="H53" s="821"/>
      <c r="I53" s="821"/>
      <c r="J53" s="821"/>
      <c r="K53" s="821"/>
      <c r="L53" s="821"/>
      <c r="M53" s="821"/>
      <c r="N53" s="2833"/>
      <c r="O53" s="821"/>
      <c r="P53" s="2541"/>
      <c r="Q53" s="2823"/>
      <c r="R53" s="2823"/>
      <c r="S53" s="2823"/>
      <c r="T53" s="2823"/>
      <c r="U53" s="2823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3638"/>
      <c r="B54" s="2091" t="s">
        <v>65</v>
      </c>
      <c r="C54" s="2036">
        <f>SUM(D54:P54)</f>
        <v>0</v>
      </c>
      <c r="D54" s="1915"/>
      <c r="E54" s="93"/>
      <c r="F54" s="93"/>
      <c r="G54" s="93"/>
      <c r="H54" s="93"/>
      <c r="I54" s="93"/>
      <c r="J54" s="93"/>
      <c r="K54" s="93"/>
      <c r="L54" s="93"/>
      <c r="M54" s="93"/>
      <c r="N54" s="2722"/>
      <c r="O54" s="93"/>
      <c r="P54" s="103"/>
      <c r="Q54" s="2723"/>
      <c r="R54" s="2723"/>
      <c r="S54" s="2723"/>
      <c r="T54" s="2723"/>
      <c r="U54" s="2723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4096" t="s">
        <v>71</v>
      </c>
      <c r="B55" s="4097"/>
      <c r="C55" s="2036">
        <f>SUM(D55:P55)</f>
        <v>0</v>
      </c>
      <c r="D55" s="1915"/>
      <c r="E55" s="93"/>
      <c r="F55" s="93"/>
      <c r="G55" s="93"/>
      <c r="H55" s="93"/>
      <c r="I55" s="93"/>
      <c r="J55" s="93"/>
      <c r="K55" s="93"/>
      <c r="L55" s="93"/>
      <c r="M55" s="93"/>
      <c r="N55" s="2722"/>
      <c r="O55" s="93"/>
      <c r="P55" s="103"/>
      <c r="Q55" s="2723"/>
      <c r="R55" s="2723"/>
      <c r="S55" s="2723"/>
      <c r="T55" s="2723"/>
      <c r="U55" s="2723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827"/>
      <c r="C56" s="828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ht="15" customHeight="1" x14ac:dyDescent="0.25">
      <c r="A57" s="4047" t="s">
        <v>44</v>
      </c>
      <c r="B57" s="2847"/>
      <c r="C57" s="4037" t="s">
        <v>4</v>
      </c>
      <c r="D57" s="4061" t="s">
        <v>5</v>
      </c>
      <c r="E57" s="4063"/>
      <c r="F57" s="4063"/>
      <c r="G57" s="4063"/>
      <c r="H57" s="4063"/>
      <c r="I57" s="4063"/>
      <c r="J57" s="4063"/>
      <c r="K57" s="4063"/>
      <c r="L57" s="4063"/>
      <c r="M57" s="4063"/>
      <c r="N57" s="4063"/>
      <c r="O57" s="4063"/>
      <c r="P57" s="4064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3277"/>
      <c r="B58" s="2848"/>
      <c r="C58" s="3637"/>
      <c r="D58" s="2778" t="s">
        <v>11</v>
      </c>
      <c r="E58" s="2784" t="s">
        <v>12</v>
      </c>
      <c r="F58" s="2784" t="s">
        <v>13</v>
      </c>
      <c r="G58" s="2784" t="s">
        <v>14</v>
      </c>
      <c r="H58" s="2784" t="s">
        <v>15</v>
      </c>
      <c r="I58" s="2784" t="s">
        <v>16</v>
      </c>
      <c r="J58" s="2784" t="s">
        <v>17</v>
      </c>
      <c r="K58" s="2784" t="s">
        <v>18</v>
      </c>
      <c r="L58" s="2784" t="s">
        <v>19</v>
      </c>
      <c r="M58" s="2784" t="s">
        <v>48</v>
      </c>
      <c r="N58" s="4083" t="s">
        <v>49</v>
      </c>
      <c r="O58" s="2784" t="s">
        <v>50</v>
      </c>
      <c r="P58" s="2783" t="s">
        <v>51</v>
      </c>
      <c r="Q58" s="3912"/>
      <c r="R58" s="3912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4084" t="s">
        <v>52</v>
      </c>
      <c r="B59" s="4084"/>
      <c r="C59" s="4085">
        <f>SUM(D59:P59)</f>
        <v>0</v>
      </c>
      <c r="D59" s="4085">
        <f>SUM(D60:D72)</f>
        <v>0</v>
      </c>
      <c r="E59" s="4085">
        <f t="shared" ref="E59:M59" si="33">SUM(E60:E72)</f>
        <v>0</v>
      </c>
      <c r="F59" s="4085">
        <f>SUM(F60:F72)</f>
        <v>0</v>
      </c>
      <c r="G59" s="4085">
        <f t="shared" si="33"/>
        <v>0</v>
      </c>
      <c r="H59" s="4085">
        <f t="shared" si="33"/>
        <v>0</v>
      </c>
      <c r="I59" s="4085">
        <f t="shared" si="33"/>
        <v>0</v>
      </c>
      <c r="J59" s="4085">
        <f t="shared" si="33"/>
        <v>0</v>
      </c>
      <c r="K59" s="4085">
        <f t="shared" si="33"/>
        <v>0</v>
      </c>
      <c r="L59" s="4085">
        <f t="shared" si="33"/>
        <v>0</v>
      </c>
      <c r="M59" s="4085">
        <f t="shared" si="33"/>
        <v>0</v>
      </c>
      <c r="N59" s="4085">
        <f>SUM(N75:N79)</f>
        <v>0</v>
      </c>
      <c r="O59" s="4085">
        <f t="shared" ref="O59:P59" si="34">SUM(O75:O79)</f>
        <v>0</v>
      </c>
      <c r="P59" s="4086">
        <f t="shared" si="34"/>
        <v>0</v>
      </c>
      <c r="Q59" s="2809">
        <f>SUM(Q60:Q72)</f>
        <v>0</v>
      </c>
      <c r="R59" s="2809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4087" t="s">
        <v>53</v>
      </c>
      <c r="B60" s="4088"/>
      <c r="C60" s="2829">
        <f>SUM(D60:M60)</f>
        <v>0</v>
      </c>
      <c r="D60" s="2830"/>
      <c r="E60" s="821"/>
      <c r="F60" s="821"/>
      <c r="G60" s="821"/>
      <c r="H60" s="821"/>
      <c r="I60" s="821"/>
      <c r="J60" s="821"/>
      <c r="K60" s="821"/>
      <c r="L60" s="821"/>
      <c r="M60" s="821"/>
      <c r="N60" s="4089"/>
      <c r="O60" s="834"/>
      <c r="P60" s="2555"/>
      <c r="Q60" s="2823"/>
      <c r="R60" s="2823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4090" t="s">
        <v>55</v>
      </c>
      <c r="B62" s="4091" t="s">
        <v>56</v>
      </c>
      <c r="C62" s="2829">
        <f t="shared" ref="C62:C74" si="40">SUM(D62:M62)</f>
        <v>0</v>
      </c>
      <c r="D62" s="2830"/>
      <c r="E62" s="821"/>
      <c r="F62" s="821"/>
      <c r="G62" s="821"/>
      <c r="H62" s="821"/>
      <c r="I62" s="821"/>
      <c r="J62" s="821"/>
      <c r="K62" s="821"/>
      <c r="L62" s="821"/>
      <c r="M62" s="821"/>
      <c r="N62" s="4089"/>
      <c r="O62" s="834"/>
      <c r="P62" s="2555"/>
      <c r="Q62" s="2823"/>
      <c r="R62" s="2823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4090"/>
      <c r="B63" s="63" t="s">
        <v>57</v>
      </c>
      <c r="C63" s="2759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4090"/>
      <c r="B64" s="63" t="s">
        <v>58</v>
      </c>
      <c r="C64" s="2759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4090"/>
      <c r="B65" s="63" t="s">
        <v>59</v>
      </c>
      <c r="C65" s="2759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4090"/>
      <c r="B66" s="63" t="s">
        <v>60</v>
      </c>
      <c r="C66" s="2759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4090"/>
      <c r="B67" s="68" t="s">
        <v>61</v>
      </c>
      <c r="C67" s="838">
        <f t="shared" si="40"/>
        <v>0</v>
      </c>
      <c r="D67" s="750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4090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4044" t="s">
        <v>63</v>
      </c>
      <c r="B69" s="4091" t="s">
        <v>64</v>
      </c>
      <c r="C69" s="2829">
        <f t="shared" si="40"/>
        <v>0</v>
      </c>
      <c r="D69" s="2830"/>
      <c r="E69" s="821"/>
      <c r="F69" s="821"/>
      <c r="G69" s="821"/>
      <c r="H69" s="821"/>
      <c r="I69" s="821"/>
      <c r="J69" s="821"/>
      <c r="K69" s="821"/>
      <c r="L69" s="821"/>
      <c r="M69" s="821"/>
      <c r="N69" s="4089"/>
      <c r="O69" s="834"/>
      <c r="P69" s="2555"/>
      <c r="Q69" s="2823"/>
      <c r="R69" s="2823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3638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4044" t="s">
        <v>66</v>
      </c>
      <c r="B71" s="4091" t="s">
        <v>64</v>
      </c>
      <c r="C71" s="2829">
        <f t="shared" si="40"/>
        <v>0</v>
      </c>
      <c r="D71" s="821"/>
      <c r="E71" s="821"/>
      <c r="F71" s="821"/>
      <c r="G71" s="821"/>
      <c r="H71" s="821"/>
      <c r="I71" s="821"/>
      <c r="J71" s="821"/>
      <c r="K71" s="821"/>
      <c r="L71" s="821"/>
      <c r="M71" s="821"/>
      <c r="N71" s="4089"/>
      <c r="O71" s="834"/>
      <c r="P71" s="2555"/>
      <c r="Q71" s="2823"/>
      <c r="R71" s="2823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4092" t="s">
        <v>68</v>
      </c>
      <c r="B74" s="4073"/>
      <c r="C74" s="2036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2774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4093" t="s">
        <v>69</v>
      </c>
      <c r="B75" s="4094" t="s">
        <v>64</v>
      </c>
      <c r="C75" s="2829">
        <f>SUM(D75:P75)</f>
        <v>0</v>
      </c>
      <c r="D75" s="2830"/>
      <c r="E75" s="821"/>
      <c r="F75" s="821"/>
      <c r="G75" s="821"/>
      <c r="H75" s="821"/>
      <c r="I75" s="821"/>
      <c r="J75" s="821"/>
      <c r="K75" s="821"/>
      <c r="L75" s="821"/>
      <c r="M75" s="821"/>
      <c r="N75" s="2833"/>
      <c r="O75" s="821"/>
      <c r="P75" s="2541"/>
      <c r="Q75" s="2823"/>
      <c r="R75" s="2823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3660"/>
      <c r="B76" s="101" t="s">
        <v>65</v>
      </c>
      <c r="C76" s="2036">
        <f>SUM(D76:P76)</f>
        <v>0</v>
      </c>
      <c r="D76" s="1915"/>
      <c r="E76" s="93"/>
      <c r="F76" s="93"/>
      <c r="G76" s="93"/>
      <c r="H76" s="93"/>
      <c r="I76" s="93"/>
      <c r="J76" s="93"/>
      <c r="K76" s="93"/>
      <c r="L76" s="93"/>
      <c r="M76" s="93"/>
      <c r="N76" s="2722"/>
      <c r="O76" s="93"/>
      <c r="P76" s="103"/>
      <c r="Q76" s="2723"/>
      <c r="R76" s="2723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4044" t="s">
        <v>70</v>
      </c>
      <c r="B77" s="4095" t="s">
        <v>64</v>
      </c>
      <c r="C77" s="2829">
        <f>SUM(D77:P77)</f>
        <v>0</v>
      </c>
      <c r="D77" s="821"/>
      <c r="E77" s="821"/>
      <c r="F77" s="821"/>
      <c r="G77" s="821"/>
      <c r="H77" s="821"/>
      <c r="I77" s="821"/>
      <c r="J77" s="821"/>
      <c r="K77" s="821"/>
      <c r="L77" s="821"/>
      <c r="M77" s="821"/>
      <c r="N77" s="2833"/>
      <c r="O77" s="821"/>
      <c r="P77" s="2541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3638"/>
      <c r="B78" s="2091" t="s">
        <v>65</v>
      </c>
      <c r="C78" s="2036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2722"/>
      <c r="O78" s="93"/>
      <c r="P78" s="103"/>
      <c r="Q78" s="2723"/>
      <c r="R78" s="2723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4098" t="s">
        <v>71</v>
      </c>
      <c r="B79" s="4099"/>
      <c r="C79" s="2036">
        <f>SUM(D79:P79)</f>
        <v>0</v>
      </c>
      <c r="D79" s="1915"/>
      <c r="E79" s="93"/>
      <c r="F79" s="93"/>
      <c r="G79" s="93"/>
      <c r="H79" s="93"/>
      <c r="I79" s="93"/>
      <c r="J79" s="93"/>
      <c r="K79" s="93"/>
      <c r="L79" s="93"/>
      <c r="M79" s="93"/>
      <c r="N79" s="2722"/>
      <c r="O79" s="93"/>
      <c r="P79" s="103"/>
      <c r="Q79" s="2723"/>
      <c r="R79" s="2723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4100" t="s">
        <v>75</v>
      </c>
      <c r="B81" s="4100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2839" t="s">
        <v>77</v>
      </c>
      <c r="B82" s="4101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2228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4047" t="s">
        <v>79</v>
      </c>
      <c r="B84" s="2847"/>
      <c r="C84" s="4100" t="s">
        <v>76</v>
      </c>
      <c r="D84" s="2778" t="s">
        <v>80</v>
      </c>
      <c r="E84" s="2796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4102" t="s">
        <v>82</v>
      </c>
      <c r="B85" s="4103"/>
      <c r="C85" s="4085">
        <f>SUM(D85:E85)</f>
        <v>0</v>
      </c>
      <c r="D85" s="2786"/>
      <c r="E85" s="2811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4047" t="s">
        <v>84</v>
      </c>
      <c r="B87" s="2847"/>
      <c r="C87" s="4047" t="s">
        <v>85</v>
      </c>
      <c r="D87" s="2869"/>
      <c r="E87" s="2847"/>
      <c r="F87" s="4104" t="s">
        <v>86</v>
      </c>
      <c r="G87" s="4104"/>
      <c r="H87" s="4104"/>
      <c r="I87" s="4104"/>
      <c r="J87" s="4104"/>
      <c r="K87" s="4104"/>
      <c r="L87" s="4105" t="s">
        <v>87</v>
      </c>
      <c r="M87" s="4105"/>
      <c r="N87" s="4105"/>
      <c r="O87" s="4105"/>
      <c r="P87" s="4105"/>
      <c r="Q87" s="4106"/>
      <c r="R87" s="4107" t="s">
        <v>88</v>
      </c>
      <c r="S87" s="4107"/>
      <c r="T87" s="4107"/>
      <c r="U87" s="4107"/>
      <c r="V87" s="4107"/>
      <c r="W87" s="4065"/>
      <c r="X87" s="4108" t="s">
        <v>89</v>
      </c>
      <c r="Y87" s="4108"/>
      <c r="Z87" s="4108"/>
      <c r="AA87" s="4109"/>
      <c r="AB87" s="4110" t="s">
        <v>90</v>
      </c>
      <c r="AC87" s="3193"/>
      <c r="AD87" s="3183" t="s">
        <v>7</v>
      </c>
      <c r="AE87" s="4111" t="s">
        <v>8</v>
      </c>
    </row>
    <row r="88" spans="1:83" s="47" customFormat="1" ht="12" customHeight="1" x14ac:dyDescent="0.2">
      <c r="A88" s="2910"/>
      <c r="B88" s="2848"/>
      <c r="C88" s="4112"/>
      <c r="D88" s="3651"/>
      <c r="E88" s="3912"/>
      <c r="F88" s="4038" t="s">
        <v>91</v>
      </c>
      <c r="G88" s="4039"/>
      <c r="H88" s="4038" t="s">
        <v>92</v>
      </c>
      <c r="I88" s="4039"/>
      <c r="J88" s="4038" t="s">
        <v>93</v>
      </c>
      <c r="K88" s="4039"/>
      <c r="L88" s="4038" t="s">
        <v>91</v>
      </c>
      <c r="M88" s="4039"/>
      <c r="N88" s="4038" t="s">
        <v>92</v>
      </c>
      <c r="O88" s="4039"/>
      <c r="P88" s="4038" t="s">
        <v>94</v>
      </c>
      <c r="Q88" s="4039"/>
      <c r="R88" s="4038" t="s">
        <v>91</v>
      </c>
      <c r="S88" s="4039"/>
      <c r="T88" s="4038" t="s">
        <v>92</v>
      </c>
      <c r="U88" s="4039"/>
      <c r="V88" s="4038" t="s">
        <v>94</v>
      </c>
      <c r="W88" s="4043"/>
      <c r="X88" s="4113" t="s">
        <v>95</v>
      </c>
      <c r="Y88" s="4113"/>
      <c r="Z88" s="4113"/>
      <c r="AA88" s="4114"/>
      <c r="AB88" s="4115"/>
      <c r="AC88" s="4072"/>
      <c r="AD88" s="3024"/>
      <c r="AE88" s="3027"/>
    </row>
    <row r="89" spans="1:83" s="47" customFormat="1" ht="31.5" x14ac:dyDescent="0.2">
      <c r="A89" s="4112"/>
      <c r="B89" s="3912"/>
      <c r="C89" s="2778" t="s">
        <v>96</v>
      </c>
      <c r="D89" s="2779" t="s">
        <v>65</v>
      </c>
      <c r="E89" s="2772" t="s">
        <v>97</v>
      </c>
      <c r="F89" s="2834" t="s">
        <v>65</v>
      </c>
      <c r="G89" s="2820" t="s">
        <v>97</v>
      </c>
      <c r="H89" s="2834" t="s">
        <v>65</v>
      </c>
      <c r="I89" s="2820" t="s">
        <v>97</v>
      </c>
      <c r="J89" s="2834" t="s">
        <v>65</v>
      </c>
      <c r="K89" s="2820" t="s">
        <v>97</v>
      </c>
      <c r="L89" s="2834" t="s">
        <v>65</v>
      </c>
      <c r="M89" s="2820" t="s">
        <v>97</v>
      </c>
      <c r="N89" s="2834" t="s">
        <v>65</v>
      </c>
      <c r="O89" s="2820" t="s">
        <v>97</v>
      </c>
      <c r="P89" s="2834" t="s">
        <v>65</v>
      </c>
      <c r="Q89" s="2820" t="s">
        <v>97</v>
      </c>
      <c r="R89" s="2834" t="s">
        <v>65</v>
      </c>
      <c r="S89" s="2820" t="s">
        <v>97</v>
      </c>
      <c r="T89" s="2834" t="s">
        <v>65</v>
      </c>
      <c r="U89" s="2821" t="s">
        <v>97</v>
      </c>
      <c r="V89" s="2834" t="s">
        <v>65</v>
      </c>
      <c r="W89" s="2828" t="s">
        <v>97</v>
      </c>
      <c r="X89" s="4116" t="s">
        <v>98</v>
      </c>
      <c r="Y89" s="4117" t="s">
        <v>99</v>
      </c>
      <c r="Z89" s="4117" t="s">
        <v>100</v>
      </c>
      <c r="AA89" s="4117" t="s">
        <v>101</v>
      </c>
      <c r="AB89" s="4117" t="s">
        <v>102</v>
      </c>
      <c r="AC89" s="4117" t="s">
        <v>103</v>
      </c>
      <c r="AD89" s="3844"/>
      <c r="AE89" s="3028"/>
    </row>
    <row r="90" spans="1:83" s="47" customFormat="1" x14ac:dyDescent="0.25">
      <c r="A90" s="4080" t="s">
        <v>104</v>
      </c>
      <c r="B90" s="4081"/>
      <c r="C90" s="4118">
        <f>SUM(D90:E90)</f>
        <v>0</v>
      </c>
      <c r="D90" s="4119">
        <f>SUM(F90+H90+J90+L90+N90+P90+R90+T90+V90)</f>
        <v>0</v>
      </c>
      <c r="E90" s="4120">
        <f>SUM(G90+I90+K90+M90+O90+Q90+S90+U90+W90)</f>
        <v>0</v>
      </c>
      <c r="F90" s="2830"/>
      <c r="G90" s="2823"/>
      <c r="H90" s="2830"/>
      <c r="I90" s="2823"/>
      <c r="J90" s="2830"/>
      <c r="K90" s="2823"/>
      <c r="L90" s="2830"/>
      <c r="M90" s="2823"/>
      <c r="N90" s="2830"/>
      <c r="O90" s="2823"/>
      <c r="P90" s="2830"/>
      <c r="Q90" s="2823"/>
      <c r="R90" s="2830"/>
      <c r="S90" s="2823"/>
      <c r="T90" s="2830"/>
      <c r="U90" s="2780"/>
      <c r="V90" s="2830"/>
      <c r="W90" s="2831"/>
      <c r="X90" s="2833"/>
      <c r="Y90" s="2830"/>
      <c r="Z90" s="2841"/>
      <c r="AA90" s="2841"/>
      <c r="AB90" s="2841"/>
      <c r="AC90" s="2836"/>
      <c r="AD90" s="2830"/>
      <c r="AE90" s="2832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4121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1970"/>
      <c r="AC93" s="1970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4047" t="s">
        <v>84</v>
      </c>
      <c r="B95" s="2847"/>
      <c r="C95" s="4047" t="s">
        <v>85</v>
      </c>
      <c r="D95" s="2869"/>
      <c r="E95" s="2847"/>
      <c r="F95" s="4122" t="s">
        <v>109</v>
      </c>
      <c r="G95" s="4105"/>
      <c r="H95" s="4105"/>
      <c r="I95" s="4105"/>
      <c r="J95" s="4105"/>
      <c r="K95" s="4106"/>
      <c r="L95" s="4105" t="s">
        <v>110</v>
      </c>
      <c r="M95" s="4105"/>
      <c r="N95" s="4105"/>
      <c r="O95" s="4105"/>
      <c r="P95" s="4105"/>
      <c r="Q95" s="4106"/>
      <c r="R95" s="4106" t="s">
        <v>111</v>
      </c>
      <c r="S95" s="4104"/>
      <c r="T95" s="4104"/>
      <c r="U95" s="4104"/>
      <c r="V95" s="4104"/>
      <c r="W95" s="4123"/>
      <c r="X95" s="4124" t="s">
        <v>112</v>
      </c>
      <c r="Y95" s="4124"/>
      <c r="Z95" s="4124"/>
      <c r="AA95" s="4124"/>
      <c r="AB95" s="4124"/>
      <c r="AC95" s="4125"/>
      <c r="AD95" s="3183" t="s">
        <v>7</v>
      </c>
      <c r="AE95" s="4111" t="s">
        <v>8</v>
      </c>
    </row>
    <row r="96" spans="1:83" s="47" customFormat="1" ht="12" customHeight="1" x14ac:dyDescent="0.2">
      <c r="A96" s="2910"/>
      <c r="B96" s="2848"/>
      <c r="C96" s="4112"/>
      <c r="D96" s="3651"/>
      <c r="E96" s="3912"/>
      <c r="F96" s="4038" t="s">
        <v>91</v>
      </c>
      <c r="G96" s="4039"/>
      <c r="H96" s="4038" t="s">
        <v>92</v>
      </c>
      <c r="I96" s="4039"/>
      <c r="J96" s="4038" t="s">
        <v>94</v>
      </c>
      <c r="K96" s="4039"/>
      <c r="L96" s="4038" t="s">
        <v>91</v>
      </c>
      <c r="M96" s="4039"/>
      <c r="N96" s="4038" t="s">
        <v>92</v>
      </c>
      <c r="O96" s="4039"/>
      <c r="P96" s="4038" t="s">
        <v>93</v>
      </c>
      <c r="Q96" s="4039"/>
      <c r="R96" s="4040" t="s">
        <v>91</v>
      </c>
      <c r="S96" s="4039"/>
      <c r="T96" s="4038" t="s">
        <v>92</v>
      </c>
      <c r="U96" s="4039"/>
      <c r="V96" s="4107" t="s">
        <v>93</v>
      </c>
      <c r="W96" s="4065"/>
      <c r="X96" s="4040" t="s">
        <v>95</v>
      </c>
      <c r="Y96" s="4040"/>
      <c r="Z96" s="4040"/>
      <c r="AA96" s="4039"/>
      <c r="AB96" s="4038" t="s">
        <v>113</v>
      </c>
      <c r="AC96" s="4039"/>
      <c r="AD96" s="3024"/>
      <c r="AE96" s="3027"/>
    </row>
    <row r="97" spans="1:83" s="47" customFormat="1" ht="31.5" x14ac:dyDescent="0.2">
      <c r="A97" s="4112"/>
      <c r="B97" s="3912"/>
      <c r="C97" s="2778" t="s">
        <v>96</v>
      </c>
      <c r="D97" s="2779" t="s">
        <v>65</v>
      </c>
      <c r="E97" s="2772" t="s">
        <v>97</v>
      </c>
      <c r="F97" s="2834" t="s">
        <v>65</v>
      </c>
      <c r="G97" s="2820" t="s">
        <v>97</v>
      </c>
      <c r="H97" s="2834" t="s">
        <v>65</v>
      </c>
      <c r="I97" s="2820" t="s">
        <v>97</v>
      </c>
      <c r="J97" s="2834" t="s">
        <v>65</v>
      </c>
      <c r="K97" s="2820" t="s">
        <v>97</v>
      </c>
      <c r="L97" s="2834" t="s">
        <v>65</v>
      </c>
      <c r="M97" s="2820" t="s">
        <v>97</v>
      </c>
      <c r="N97" s="2834" t="s">
        <v>65</v>
      </c>
      <c r="O97" s="2820" t="s">
        <v>97</v>
      </c>
      <c r="P97" s="2834" t="s">
        <v>65</v>
      </c>
      <c r="Q97" s="2820" t="s">
        <v>97</v>
      </c>
      <c r="R97" s="2794" t="s">
        <v>65</v>
      </c>
      <c r="S97" s="2820" t="s">
        <v>97</v>
      </c>
      <c r="T97" s="2834" t="s">
        <v>65</v>
      </c>
      <c r="U97" s="2820" t="s">
        <v>97</v>
      </c>
      <c r="V97" s="2792" t="s">
        <v>65</v>
      </c>
      <c r="W97" s="2791" t="s">
        <v>97</v>
      </c>
      <c r="X97" s="2820" t="s">
        <v>114</v>
      </c>
      <c r="Y97" s="4100" t="s">
        <v>99</v>
      </c>
      <c r="Z97" s="2793" t="s">
        <v>100</v>
      </c>
      <c r="AA97" s="2793" t="s">
        <v>101</v>
      </c>
      <c r="AB97" s="2842" t="s">
        <v>102</v>
      </c>
      <c r="AC97" s="4100" t="s">
        <v>103</v>
      </c>
      <c r="AD97" s="3844"/>
      <c r="AE97" s="3028"/>
    </row>
    <row r="98" spans="1:83" s="47" customFormat="1" x14ac:dyDescent="0.25">
      <c r="A98" s="4080" t="s">
        <v>104</v>
      </c>
      <c r="B98" s="4081"/>
      <c r="C98" s="4119">
        <f>SUM(D98:E98)</f>
        <v>0</v>
      </c>
      <c r="D98" s="4126">
        <f>SUM(F98+H98+J98+L98+N98+P98+R98+T98+V98)</f>
        <v>0</v>
      </c>
      <c r="E98" s="4120">
        <f>SUM(G98+I98+K98+M98+O98+Q98+S98+U98+W98)</f>
        <v>0</v>
      </c>
      <c r="F98" s="2830"/>
      <c r="G98" s="2823"/>
      <c r="H98" s="2830"/>
      <c r="I98" s="2823"/>
      <c r="J98" s="2830"/>
      <c r="K98" s="2823"/>
      <c r="L98" s="2830"/>
      <c r="M98" s="2823"/>
      <c r="N98" s="2830"/>
      <c r="O98" s="2823"/>
      <c r="P98" s="2830"/>
      <c r="Q98" s="2823"/>
      <c r="R98" s="2833"/>
      <c r="S98" s="2823"/>
      <c r="T98" s="2830"/>
      <c r="U98" s="2823"/>
      <c r="V98" s="2830"/>
      <c r="W98" s="2831"/>
      <c r="X98" s="2833"/>
      <c r="Y98" s="2830"/>
      <c r="Z98" s="2841"/>
      <c r="AA98" s="2841"/>
      <c r="AB98" s="2841"/>
      <c r="AC98" s="2836"/>
      <c r="AD98" s="2830"/>
      <c r="AE98" s="2832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1913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1970"/>
      <c r="AC101" s="1970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4047" t="s">
        <v>116</v>
      </c>
      <c r="B103" s="2847"/>
      <c r="C103" s="4047" t="s">
        <v>76</v>
      </c>
      <c r="D103" s="2869"/>
      <c r="E103" s="2847"/>
      <c r="F103" s="4038" t="s">
        <v>117</v>
      </c>
      <c r="G103" s="4040"/>
      <c r="H103" s="4040"/>
      <c r="I103" s="4040"/>
      <c r="J103" s="4040"/>
      <c r="K103" s="4040"/>
      <c r="L103" s="4040"/>
      <c r="M103" s="4039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4038" t="s">
        <v>118</v>
      </c>
      <c r="G104" s="4039"/>
      <c r="H104" s="4038" t="s">
        <v>119</v>
      </c>
      <c r="I104" s="4039"/>
      <c r="J104" s="4038" t="s">
        <v>120</v>
      </c>
      <c r="K104" s="4039"/>
      <c r="L104" s="4038" t="s">
        <v>12</v>
      </c>
      <c r="M104" s="4039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4112"/>
      <c r="B105" s="3912"/>
      <c r="C105" s="4127" t="s">
        <v>96</v>
      </c>
      <c r="D105" s="2779" t="s">
        <v>65</v>
      </c>
      <c r="E105" s="2820" t="s">
        <v>97</v>
      </c>
      <c r="F105" s="2778" t="s">
        <v>65</v>
      </c>
      <c r="G105" s="2820" t="s">
        <v>97</v>
      </c>
      <c r="H105" s="2778" t="s">
        <v>65</v>
      </c>
      <c r="I105" s="2820" t="s">
        <v>97</v>
      </c>
      <c r="J105" s="2778" t="s">
        <v>65</v>
      </c>
      <c r="K105" s="2820" t="s">
        <v>97</v>
      </c>
      <c r="L105" s="2778" t="s">
        <v>65</v>
      </c>
      <c r="M105" s="2820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4128" t="s">
        <v>121</v>
      </c>
      <c r="B106" s="4129"/>
      <c r="C106" s="4130">
        <f>SUM(D106:E106)</f>
        <v>0</v>
      </c>
      <c r="D106" s="4131">
        <f t="shared" ref="D106:E109" si="53">+F106+H106+J106+L106</f>
        <v>0</v>
      </c>
      <c r="E106" s="2582">
        <f t="shared" si="53"/>
        <v>0</v>
      </c>
      <c r="F106" s="2787">
        <f>SUM(F107:F109)</f>
        <v>0</v>
      </c>
      <c r="G106" s="2787">
        <f t="shared" ref="G106:M106" si="54">SUM(G107:G109)</f>
        <v>0</v>
      </c>
      <c r="H106" s="2787">
        <f t="shared" si="54"/>
        <v>0</v>
      </c>
      <c r="I106" s="2787">
        <f t="shared" si="54"/>
        <v>0</v>
      </c>
      <c r="J106" s="2787">
        <f t="shared" si="54"/>
        <v>0</v>
      </c>
      <c r="K106" s="2787">
        <f t="shared" si="54"/>
        <v>0</v>
      </c>
      <c r="L106" s="2787">
        <f t="shared" si="54"/>
        <v>0</v>
      </c>
      <c r="M106" s="4085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4132" t="s">
        <v>122</v>
      </c>
      <c r="B107" s="4133"/>
      <c r="C107" s="4134">
        <f>SUM(D107:E107)</f>
        <v>0</v>
      </c>
      <c r="D107" s="862">
        <f t="shared" si="53"/>
        <v>0</v>
      </c>
      <c r="E107" s="4135">
        <f t="shared" si="53"/>
        <v>0</v>
      </c>
      <c r="F107" s="2830"/>
      <c r="G107" s="2823"/>
      <c r="H107" s="2830"/>
      <c r="I107" s="2823"/>
      <c r="J107" s="2830"/>
      <c r="K107" s="2832"/>
      <c r="L107" s="2830"/>
      <c r="M107" s="2832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2775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4047" t="s">
        <v>75</v>
      </c>
      <c r="B111" s="2847"/>
      <c r="C111" s="4047" t="s">
        <v>76</v>
      </c>
      <c r="D111" s="2869"/>
      <c r="E111" s="2847"/>
      <c r="F111" s="4038" t="s">
        <v>117</v>
      </c>
      <c r="G111" s="4040"/>
      <c r="H111" s="4040"/>
      <c r="I111" s="4040"/>
      <c r="J111" s="4040"/>
      <c r="K111" s="4040"/>
      <c r="L111" s="4040"/>
      <c r="M111" s="4040"/>
      <c r="N111" s="4040"/>
      <c r="O111" s="4040"/>
      <c r="P111" s="4040"/>
      <c r="Q111" s="4040"/>
      <c r="R111" s="4040"/>
      <c r="S111" s="4040"/>
      <c r="T111" s="4040"/>
      <c r="U111" s="4040"/>
      <c r="V111" s="4040"/>
      <c r="W111" s="4040"/>
      <c r="X111" s="4040"/>
      <c r="Y111" s="4040"/>
      <c r="Z111" s="4040"/>
      <c r="AA111" s="4040"/>
      <c r="AB111" s="4040"/>
      <c r="AC111" s="4040"/>
      <c r="AD111" s="4040"/>
      <c r="AE111" s="4040"/>
      <c r="AF111" s="4040"/>
      <c r="AG111" s="4043"/>
      <c r="AH111" s="2869" t="s">
        <v>7</v>
      </c>
      <c r="AI111" s="4037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4061" t="s">
        <v>12</v>
      </c>
      <c r="G112" s="4062"/>
      <c r="H112" s="4136" t="s">
        <v>13</v>
      </c>
      <c r="I112" s="4136"/>
      <c r="J112" s="4136" t="s">
        <v>14</v>
      </c>
      <c r="K112" s="4136"/>
      <c r="L112" s="4136" t="s">
        <v>15</v>
      </c>
      <c r="M112" s="4136"/>
      <c r="N112" s="4136" t="s">
        <v>16</v>
      </c>
      <c r="O112" s="4136"/>
      <c r="P112" s="4136" t="s">
        <v>17</v>
      </c>
      <c r="Q112" s="4136"/>
      <c r="R112" s="4136" t="s">
        <v>18</v>
      </c>
      <c r="S112" s="4136"/>
      <c r="T112" s="4136" t="s">
        <v>19</v>
      </c>
      <c r="U112" s="4136"/>
      <c r="V112" s="4136" t="s">
        <v>48</v>
      </c>
      <c r="W112" s="4136"/>
      <c r="X112" s="4136" t="s">
        <v>49</v>
      </c>
      <c r="Y112" s="4136"/>
      <c r="Z112" s="4038" t="s">
        <v>50</v>
      </c>
      <c r="AA112" s="4039"/>
      <c r="AB112" s="4038" t="s">
        <v>126</v>
      </c>
      <c r="AC112" s="4039"/>
      <c r="AD112" s="4038" t="s">
        <v>127</v>
      </c>
      <c r="AE112" s="4039"/>
      <c r="AF112" s="4038" t="s">
        <v>128</v>
      </c>
      <c r="AG112" s="4043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4112"/>
      <c r="B113" s="3912"/>
      <c r="C113" s="2778" t="s">
        <v>96</v>
      </c>
      <c r="D113" s="2779" t="s">
        <v>65</v>
      </c>
      <c r="E113" s="2820" t="s">
        <v>97</v>
      </c>
      <c r="F113" s="2834" t="s">
        <v>65</v>
      </c>
      <c r="G113" s="2827" t="s">
        <v>97</v>
      </c>
      <c r="H113" s="2834" t="s">
        <v>65</v>
      </c>
      <c r="I113" s="2827" t="s">
        <v>97</v>
      </c>
      <c r="J113" s="2834" t="s">
        <v>65</v>
      </c>
      <c r="K113" s="2827" t="s">
        <v>97</v>
      </c>
      <c r="L113" s="2834" t="s">
        <v>65</v>
      </c>
      <c r="M113" s="2827" t="s">
        <v>97</v>
      </c>
      <c r="N113" s="2834" t="s">
        <v>65</v>
      </c>
      <c r="O113" s="2827" t="s">
        <v>97</v>
      </c>
      <c r="P113" s="2834" t="s">
        <v>65</v>
      </c>
      <c r="Q113" s="2827" t="s">
        <v>97</v>
      </c>
      <c r="R113" s="2834" t="s">
        <v>65</v>
      </c>
      <c r="S113" s="2827" t="s">
        <v>97</v>
      </c>
      <c r="T113" s="2834" t="s">
        <v>65</v>
      </c>
      <c r="U113" s="2827" t="s">
        <v>97</v>
      </c>
      <c r="V113" s="2834" t="s">
        <v>65</v>
      </c>
      <c r="W113" s="2827" t="s">
        <v>97</v>
      </c>
      <c r="X113" s="2834" t="s">
        <v>65</v>
      </c>
      <c r="Y113" s="2827" t="s">
        <v>97</v>
      </c>
      <c r="Z113" s="2834" t="s">
        <v>65</v>
      </c>
      <c r="AA113" s="2827" t="s">
        <v>97</v>
      </c>
      <c r="AB113" s="2834" t="s">
        <v>65</v>
      </c>
      <c r="AC113" s="2827" t="s">
        <v>97</v>
      </c>
      <c r="AD113" s="2834" t="s">
        <v>65</v>
      </c>
      <c r="AE113" s="2827" t="s">
        <v>97</v>
      </c>
      <c r="AF113" s="2834" t="s">
        <v>65</v>
      </c>
      <c r="AG113" s="2771" t="s">
        <v>97</v>
      </c>
      <c r="AH113" s="3651"/>
      <c r="AI113" s="3637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4102" t="s">
        <v>129</v>
      </c>
      <c r="B114" s="4103"/>
      <c r="C114" s="2787">
        <f>SUM(D114:E114)</f>
        <v>0</v>
      </c>
      <c r="D114" s="2788">
        <f>SUM(F114+H114+J114+L114+N114+P114+R114+T114+V114+X114+Z114+AB114+AD114+AF114)</f>
        <v>0</v>
      </c>
      <c r="E114" s="2838">
        <f>SUM(+G114+I114+K114+M114+O114+Q114+S114+U114+W114+Y114+AA114+AC114+AE114+AG114)</f>
        <v>0</v>
      </c>
      <c r="F114" s="2830"/>
      <c r="G114" s="2833"/>
      <c r="H114" s="2830"/>
      <c r="I114" s="2833"/>
      <c r="J114" s="2830"/>
      <c r="K114" s="2833"/>
      <c r="L114" s="2830"/>
      <c r="M114" s="2833"/>
      <c r="N114" s="2830"/>
      <c r="O114" s="2833"/>
      <c r="P114" s="2830"/>
      <c r="Q114" s="2833"/>
      <c r="R114" s="2830"/>
      <c r="S114" s="2833"/>
      <c r="T114" s="2830"/>
      <c r="U114" s="2833"/>
      <c r="V114" s="2830"/>
      <c r="W114" s="2833"/>
      <c r="X114" s="2830"/>
      <c r="Y114" s="2833"/>
      <c r="Z114" s="2830"/>
      <c r="AA114" s="2833"/>
      <c r="AB114" s="2830"/>
      <c r="AC114" s="2833"/>
      <c r="AD114" s="2830"/>
      <c r="AE114" s="2833"/>
      <c r="AF114" s="2830"/>
      <c r="AG114" s="2541"/>
      <c r="AH114" s="2780"/>
      <c r="AI114" s="2836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4044" t="s">
        <v>130</v>
      </c>
      <c r="B115" s="2829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2830"/>
      <c r="G115" s="2823"/>
      <c r="H115" s="2830"/>
      <c r="I115" s="2823"/>
      <c r="J115" s="2830"/>
      <c r="K115" s="2823"/>
      <c r="L115" s="2830"/>
      <c r="M115" s="2823"/>
      <c r="N115" s="2830"/>
      <c r="O115" s="2823"/>
      <c r="P115" s="2830"/>
      <c r="Q115" s="2823"/>
      <c r="R115" s="2830"/>
      <c r="S115" s="2823"/>
      <c r="T115" s="2830"/>
      <c r="U115" s="2823"/>
      <c r="V115" s="2830"/>
      <c r="W115" s="2823"/>
      <c r="X115" s="2830"/>
      <c r="Y115" s="2823"/>
      <c r="Z115" s="2830"/>
      <c r="AA115" s="2823"/>
      <c r="AB115" s="2830"/>
      <c r="AC115" s="2823"/>
      <c r="AD115" s="2830"/>
      <c r="AE115" s="2823"/>
      <c r="AF115" s="2830"/>
      <c r="AG115" s="2541"/>
      <c r="AH115" s="2780"/>
      <c r="AI115" s="2836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2759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2759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3638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4090" t="s">
        <v>138</v>
      </c>
      <c r="B122" s="4090"/>
      <c r="C122" s="2787">
        <f t="shared" si="55"/>
        <v>0</v>
      </c>
      <c r="D122" s="2788">
        <f t="shared" si="56"/>
        <v>0</v>
      </c>
      <c r="E122" s="2838">
        <f t="shared" si="62"/>
        <v>0</v>
      </c>
      <c r="F122" s="2786"/>
      <c r="G122" s="2811"/>
      <c r="H122" s="2786"/>
      <c r="I122" s="2811"/>
      <c r="J122" s="2786"/>
      <c r="K122" s="2811"/>
      <c r="L122" s="2786"/>
      <c r="M122" s="2811"/>
      <c r="N122" s="2786"/>
      <c r="O122" s="2811"/>
      <c r="P122" s="2786"/>
      <c r="Q122" s="2811"/>
      <c r="R122" s="2786"/>
      <c r="S122" s="2811"/>
      <c r="T122" s="2786"/>
      <c r="U122" s="2811"/>
      <c r="V122" s="2786"/>
      <c r="W122" s="2811"/>
      <c r="X122" s="2786"/>
      <c r="Y122" s="2811"/>
      <c r="Z122" s="2786"/>
      <c r="AA122" s="2811"/>
      <c r="AB122" s="2786"/>
      <c r="AC122" s="2811"/>
      <c r="AD122" s="2786"/>
      <c r="AE122" s="2811"/>
      <c r="AF122" s="2786"/>
      <c r="AG122" s="4079"/>
      <c r="AH122" s="2812"/>
      <c r="AI122" s="4101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137"/>
      <c r="AM123" s="4137"/>
    </row>
    <row r="124" spans="1:82" ht="15" customHeight="1" x14ac:dyDescent="0.25">
      <c r="A124" s="4138" t="s">
        <v>75</v>
      </c>
      <c r="B124" s="2847"/>
      <c r="C124" s="4139" t="s">
        <v>76</v>
      </c>
      <c r="D124" s="4139"/>
      <c r="E124" s="4139"/>
      <c r="F124" s="4140" t="s">
        <v>117</v>
      </c>
      <c r="G124" s="4141"/>
      <c r="H124" s="4141"/>
      <c r="I124" s="4141"/>
      <c r="J124" s="4141"/>
      <c r="K124" s="4141"/>
      <c r="L124" s="4141"/>
      <c r="M124" s="4141"/>
      <c r="N124" s="4141"/>
      <c r="O124" s="4141"/>
      <c r="P124" s="4141"/>
      <c r="Q124" s="4141"/>
      <c r="R124" s="4141"/>
      <c r="S124" s="4141"/>
      <c r="T124" s="4141"/>
      <c r="U124" s="4141"/>
      <c r="V124" s="4141"/>
      <c r="W124" s="4141"/>
      <c r="X124" s="4141"/>
      <c r="Y124" s="4141"/>
      <c r="Z124" s="4141"/>
      <c r="AA124" s="4141"/>
      <c r="AB124" s="4141"/>
      <c r="AC124" s="4141"/>
      <c r="AD124" s="4141"/>
      <c r="AE124" s="4141"/>
      <c r="AF124" s="4141"/>
      <c r="AG124" s="4142"/>
      <c r="AH124" s="4143" t="s">
        <v>140</v>
      </c>
      <c r="AI124" s="4144"/>
      <c r="AJ124" s="4144"/>
      <c r="AK124" s="4145"/>
      <c r="AL124" s="4146" t="s">
        <v>7</v>
      </c>
      <c r="AM124" s="4139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4136" t="s">
        <v>12</v>
      </c>
      <c r="G125" s="4136"/>
      <c r="H125" s="4136" t="s">
        <v>13</v>
      </c>
      <c r="I125" s="4136"/>
      <c r="J125" s="4136" t="s">
        <v>14</v>
      </c>
      <c r="K125" s="4136"/>
      <c r="L125" s="4136" t="s">
        <v>15</v>
      </c>
      <c r="M125" s="4136"/>
      <c r="N125" s="4136" t="s">
        <v>16</v>
      </c>
      <c r="O125" s="4136"/>
      <c r="P125" s="4136" t="s">
        <v>17</v>
      </c>
      <c r="Q125" s="4136"/>
      <c r="R125" s="4136" t="s">
        <v>18</v>
      </c>
      <c r="S125" s="4136"/>
      <c r="T125" s="4136" t="s">
        <v>19</v>
      </c>
      <c r="U125" s="4136"/>
      <c r="V125" s="4136" t="s">
        <v>48</v>
      </c>
      <c r="W125" s="4136"/>
      <c r="X125" s="4136" t="s">
        <v>49</v>
      </c>
      <c r="Y125" s="4136"/>
      <c r="Z125" s="4140" t="s">
        <v>50</v>
      </c>
      <c r="AA125" s="4147"/>
      <c r="AB125" s="4140" t="s">
        <v>126</v>
      </c>
      <c r="AC125" s="4147"/>
      <c r="AD125" s="4140" t="s">
        <v>127</v>
      </c>
      <c r="AE125" s="4147"/>
      <c r="AF125" s="4140" t="s">
        <v>128</v>
      </c>
      <c r="AG125" s="4142"/>
      <c r="AH125" s="4146" t="s">
        <v>141</v>
      </c>
      <c r="AI125" s="4139" t="s">
        <v>142</v>
      </c>
      <c r="AJ125" s="4139" t="s">
        <v>143</v>
      </c>
      <c r="AK125" s="4148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4112"/>
      <c r="B126" s="3912"/>
      <c r="C126" s="2778" t="s">
        <v>96</v>
      </c>
      <c r="D126" s="2779" t="s">
        <v>65</v>
      </c>
      <c r="E126" s="4149" t="s">
        <v>97</v>
      </c>
      <c r="F126" s="4150" t="s">
        <v>65</v>
      </c>
      <c r="G126" s="2765" t="s">
        <v>97</v>
      </c>
      <c r="H126" s="4150" t="s">
        <v>65</v>
      </c>
      <c r="I126" s="2765" t="s">
        <v>97</v>
      </c>
      <c r="J126" s="4150" t="s">
        <v>65</v>
      </c>
      <c r="K126" s="2765" t="s">
        <v>97</v>
      </c>
      <c r="L126" s="4150" t="s">
        <v>65</v>
      </c>
      <c r="M126" s="2765" t="s">
        <v>97</v>
      </c>
      <c r="N126" s="4150" t="s">
        <v>65</v>
      </c>
      <c r="O126" s="2765" t="s">
        <v>97</v>
      </c>
      <c r="P126" s="4150" t="s">
        <v>65</v>
      </c>
      <c r="Q126" s="2765" t="s">
        <v>97</v>
      </c>
      <c r="R126" s="4150" t="s">
        <v>65</v>
      </c>
      <c r="S126" s="2765" t="s">
        <v>97</v>
      </c>
      <c r="T126" s="4150" t="s">
        <v>65</v>
      </c>
      <c r="U126" s="2765" t="s">
        <v>97</v>
      </c>
      <c r="V126" s="4150" t="s">
        <v>65</v>
      </c>
      <c r="W126" s="2765" t="s">
        <v>97</v>
      </c>
      <c r="X126" s="4150" t="s">
        <v>65</v>
      </c>
      <c r="Y126" s="2765" t="s">
        <v>97</v>
      </c>
      <c r="Z126" s="4150" t="s">
        <v>65</v>
      </c>
      <c r="AA126" s="2765" t="s">
        <v>97</v>
      </c>
      <c r="AB126" s="4150" t="s">
        <v>65</v>
      </c>
      <c r="AC126" s="2765" t="s">
        <v>97</v>
      </c>
      <c r="AD126" s="4150" t="s">
        <v>65</v>
      </c>
      <c r="AE126" s="2765" t="s">
        <v>97</v>
      </c>
      <c r="AF126" s="4150" t="s">
        <v>65</v>
      </c>
      <c r="AG126" s="4151" t="s">
        <v>97</v>
      </c>
      <c r="AH126" s="2986"/>
      <c r="AI126" s="3637"/>
      <c r="AJ126" s="3637"/>
      <c r="AK126" s="3683"/>
      <c r="AL126" s="2986"/>
      <c r="AM126" s="3637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4152" t="s">
        <v>145</v>
      </c>
      <c r="B127" s="4153"/>
      <c r="C127" s="2787">
        <f>SUM(D127:E127)</f>
        <v>0</v>
      </c>
      <c r="D127" s="2788">
        <f>SUM(F127+H127+J127+L127+N127+P127+R127+T127+V127+X127+Z127+AB127+AD127+AF127)</f>
        <v>0</v>
      </c>
      <c r="E127" s="2838">
        <f>SUM(G127+I127+K127+M127+O127+Q127+S127+U127+W127+Y127+AA127+AC127+AE127+AG127)</f>
        <v>0</v>
      </c>
      <c r="F127" s="2830"/>
      <c r="G127" s="2823"/>
      <c r="H127" s="2830"/>
      <c r="I127" s="2823"/>
      <c r="J127" s="2830"/>
      <c r="K127" s="2823"/>
      <c r="L127" s="2830"/>
      <c r="M127" s="2823"/>
      <c r="N127" s="2830"/>
      <c r="O127" s="2823"/>
      <c r="P127" s="2830"/>
      <c r="Q127" s="2823"/>
      <c r="R127" s="2830"/>
      <c r="S127" s="2823"/>
      <c r="T127" s="2830"/>
      <c r="U127" s="2823"/>
      <c r="V127" s="2830"/>
      <c r="W127" s="2823"/>
      <c r="X127" s="2830"/>
      <c r="Y127" s="2823"/>
      <c r="Z127" s="2830"/>
      <c r="AA127" s="2823"/>
      <c r="AB127" s="2830"/>
      <c r="AC127" s="2823"/>
      <c r="AD127" s="2830"/>
      <c r="AE127" s="2823"/>
      <c r="AF127" s="2830"/>
      <c r="AG127" s="2831"/>
      <c r="AH127" s="4154"/>
      <c r="AI127" s="2836"/>
      <c r="AJ127" s="2836"/>
      <c r="AK127" s="4155"/>
      <c r="AL127" s="2823"/>
      <c r="AM127" s="2836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4156" t="s">
        <v>130</v>
      </c>
      <c r="B128" s="2829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2830"/>
      <c r="G128" s="2823"/>
      <c r="H128" s="2830"/>
      <c r="I128" s="2823"/>
      <c r="J128" s="2830"/>
      <c r="K128" s="2823"/>
      <c r="L128" s="2830"/>
      <c r="M128" s="2823"/>
      <c r="N128" s="2830"/>
      <c r="O128" s="2823"/>
      <c r="P128" s="2830"/>
      <c r="Q128" s="2823"/>
      <c r="R128" s="2830"/>
      <c r="S128" s="2823"/>
      <c r="T128" s="2830"/>
      <c r="U128" s="2823"/>
      <c r="V128" s="2830"/>
      <c r="W128" s="2823"/>
      <c r="X128" s="2830"/>
      <c r="Y128" s="2823"/>
      <c r="Z128" s="2830"/>
      <c r="AA128" s="2823"/>
      <c r="AB128" s="2830"/>
      <c r="AC128" s="2823"/>
      <c r="AD128" s="2830"/>
      <c r="AE128" s="2823"/>
      <c r="AF128" s="2830"/>
      <c r="AG128" s="2831"/>
      <c r="AH128" s="4154"/>
      <c r="AI128" s="2836"/>
      <c r="AJ128" s="2836"/>
      <c r="AK128" s="4155"/>
      <c r="AL128" s="2823"/>
      <c r="AM128" s="2836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2759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2759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3638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4138" t="s">
        <v>75</v>
      </c>
      <c r="B136" s="2847"/>
      <c r="C136" s="4138" t="s">
        <v>76</v>
      </c>
      <c r="D136" s="2869"/>
      <c r="E136" s="2847"/>
      <c r="F136" s="4140" t="s">
        <v>117</v>
      </c>
      <c r="G136" s="4141"/>
      <c r="H136" s="4141"/>
      <c r="I136" s="4141"/>
      <c r="J136" s="4141"/>
      <c r="K136" s="4141"/>
      <c r="L136" s="4141"/>
      <c r="M136" s="4141"/>
      <c r="N136" s="4141"/>
      <c r="O136" s="4141"/>
      <c r="P136" s="4141"/>
      <c r="Q136" s="4141"/>
      <c r="R136" s="4141"/>
      <c r="S136" s="4141"/>
      <c r="T136" s="4141"/>
      <c r="U136" s="4141"/>
      <c r="V136" s="4141"/>
      <c r="W136" s="4141"/>
      <c r="X136" s="4141"/>
      <c r="Y136" s="4141"/>
      <c r="Z136" s="4141"/>
      <c r="AA136" s="4141"/>
      <c r="AB136" s="4141"/>
      <c r="AC136" s="4141"/>
      <c r="AD136" s="4141"/>
      <c r="AE136" s="4141"/>
      <c r="AF136" s="4141"/>
      <c r="AG136" s="4141"/>
      <c r="AH136" s="4141"/>
      <c r="AI136" s="4141"/>
      <c r="AJ136" s="4141"/>
      <c r="AK136" s="4141"/>
      <c r="AL136" s="4141"/>
      <c r="AM136" s="4142"/>
      <c r="AN136" s="4157" t="s">
        <v>140</v>
      </c>
      <c r="AO136" s="4158"/>
      <c r="AP136" s="4159"/>
      <c r="AQ136" s="2847" t="s">
        <v>7</v>
      </c>
      <c r="AR136" s="4139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4140" t="s">
        <v>118</v>
      </c>
      <c r="G137" s="4147"/>
      <c r="H137" s="4140" t="s">
        <v>119</v>
      </c>
      <c r="I137" s="4147"/>
      <c r="J137" s="4140" t="s">
        <v>147</v>
      </c>
      <c r="K137" s="4147"/>
      <c r="L137" s="4140" t="s">
        <v>12</v>
      </c>
      <c r="M137" s="4147"/>
      <c r="N137" s="4136" t="s">
        <v>13</v>
      </c>
      <c r="O137" s="4136"/>
      <c r="P137" s="4136" t="s">
        <v>14</v>
      </c>
      <c r="Q137" s="4136"/>
      <c r="R137" s="4136" t="s">
        <v>15</v>
      </c>
      <c r="S137" s="4136"/>
      <c r="T137" s="4136" t="s">
        <v>16</v>
      </c>
      <c r="U137" s="4136"/>
      <c r="V137" s="4136" t="s">
        <v>17</v>
      </c>
      <c r="W137" s="4136"/>
      <c r="X137" s="4136" t="s">
        <v>18</v>
      </c>
      <c r="Y137" s="4136"/>
      <c r="Z137" s="4136" t="s">
        <v>19</v>
      </c>
      <c r="AA137" s="4136"/>
      <c r="AB137" s="4136" t="s">
        <v>48</v>
      </c>
      <c r="AC137" s="4136"/>
      <c r="AD137" s="4136" t="s">
        <v>49</v>
      </c>
      <c r="AE137" s="4136"/>
      <c r="AF137" s="4140" t="s">
        <v>50</v>
      </c>
      <c r="AG137" s="4147"/>
      <c r="AH137" s="4140" t="s">
        <v>126</v>
      </c>
      <c r="AI137" s="4147"/>
      <c r="AJ137" s="4140" t="s">
        <v>127</v>
      </c>
      <c r="AK137" s="4147"/>
      <c r="AL137" s="4140" t="s">
        <v>128</v>
      </c>
      <c r="AM137" s="4142"/>
      <c r="AN137" s="4146" t="s">
        <v>148</v>
      </c>
      <c r="AO137" s="4139" t="s">
        <v>149</v>
      </c>
      <c r="AP137" s="4148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4112"/>
      <c r="B138" s="3912"/>
      <c r="C138" s="2778" t="s">
        <v>96</v>
      </c>
      <c r="D138" s="2779" t="s">
        <v>65</v>
      </c>
      <c r="E138" s="4149" t="s">
        <v>97</v>
      </c>
      <c r="F138" s="4150" t="s">
        <v>65</v>
      </c>
      <c r="G138" s="2765" t="s">
        <v>97</v>
      </c>
      <c r="H138" s="4150" t="s">
        <v>65</v>
      </c>
      <c r="I138" s="2765" t="s">
        <v>97</v>
      </c>
      <c r="J138" s="4150" t="s">
        <v>65</v>
      </c>
      <c r="K138" s="2765" t="s">
        <v>97</v>
      </c>
      <c r="L138" s="4150" t="s">
        <v>65</v>
      </c>
      <c r="M138" s="2765" t="s">
        <v>97</v>
      </c>
      <c r="N138" s="4150" t="s">
        <v>65</v>
      </c>
      <c r="O138" s="2765" t="s">
        <v>97</v>
      </c>
      <c r="P138" s="4150" t="s">
        <v>65</v>
      </c>
      <c r="Q138" s="2765" t="s">
        <v>97</v>
      </c>
      <c r="R138" s="4150" t="s">
        <v>65</v>
      </c>
      <c r="S138" s="2765" t="s">
        <v>97</v>
      </c>
      <c r="T138" s="4150" t="s">
        <v>65</v>
      </c>
      <c r="U138" s="2765" t="s">
        <v>97</v>
      </c>
      <c r="V138" s="4150" t="s">
        <v>65</v>
      </c>
      <c r="W138" s="2765" t="s">
        <v>97</v>
      </c>
      <c r="X138" s="4150" t="s">
        <v>65</v>
      </c>
      <c r="Y138" s="2765" t="s">
        <v>97</v>
      </c>
      <c r="Z138" s="4150" t="s">
        <v>65</v>
      </c>
      <c r="AA138" s="2765" t="s">
        <v>97</v>
      </c>
      <c r="AB138" s="4150" t="s">
        <v>65</v>
      </c>
      <c r="AC138" s="2765" t="s">
        <v>97</v>
      </c>
      <c r="AD138" s="4150" t="s">
        <v>65</v>
      </c>
      <c r="AE138" s="2765" t="s">
        <v>97</v>
      </c>
      <c r="AF138" s="4150" t="s">
        <v>65</v>
      </c>
      <c r="AG138" s="2765" t="s">
        <v>97</v>
      </c>
      <c r="AH138" s="4150" t="s">
        <v>65</v>
      </c>
      <c r="AI138" s="2765" t="s">
        <v>97</v>
      </c>
      <c r="AJ138" s="4150" t="s">
        <v>65</v>
      </c>
      <c r="AK138" s="2765" t="s">
        <v>97</v>
      </c>
      <c r="AL138" s="4150" t="s">
        <v>65</v>
      </c>
      <c r="AM138" s="4151" t="s">
        <v>97</v>
      </c>
      <c r="AN138" s="2986"/>
      <c r="AO138" s="3637"/>
      <c r="AP138" s="3683"/>
      <c r="AQ138" s="3912"/>
      <c r="AR138" s="3637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4080" t="s">
        <v>150</v>
      </c>
      <c r="B139" s="4081"/>
      <c r="C139" s="4119">
        <f>SUM(D139:E139)</f>
        <v>0</v>
      </c>
      <c r="D139" s="881">
        <f>SUM(F139+H139+J139+L139+N139+P139+R139+T139+V139+X139+Z139+AB139+AD139+AF139+AH139+AJ139+AL139)</f>
        <v>0</v>
      </c>
      <c r="E139" s="4160">
        <f>SUM(G139+I139+K139+M139+O139+Q139+S139+U139+W139+Y139+AA139+AC139+AE139+AG139+AI139+AK139+AM139)</f>
        <v>0</v>
      </c>
      <c r="F139" s="2830"/>
      <c r="G139" s="2823"/>
      <c r="H139" s="2830"/>
      <c r="I139" s="2823"/>
      <c r="J139" s="2830"/>
      <c r="K139" s="2823"/>
      <c r="L139" s="2830"/>
      <c r="M139" s="2823"/>
      <c r="N139" s="2830"/>
      <c r="O139" s="2823"/>
      <c r="P139" s="2830"/>
      <c r="Q139" s="2823"/>
      <c r="R139" s="2830"/>
      <c r="S139" s="2823"/>
      <c r="T139" s="2830"/>
      <c r="U139" s="2823"/>
      <c r="V139" s="2830"/>
      <c r="W139" s="2823"/>
      <c r="X139" s="2830"/>
      <c r="Y139" s="2823"/>
      <c r="Z139" s="2830"/>
      <c r="AA139" s="2823"/>
      <c r="AB139" s="2830"/>
      <c r="AC139" s="2823"/>
      <c r="AD139" s="2830"/>
      <c r="AE139" s="2823"/>
      <c r="AF139" s="2830"/>
      <c r="AG139" s="2823"/>
      <c r="AH139" s="2830"/>
      <c r="AI139" s="2823"/>
      <c r="AJ139" s="2830"/>
      <c r="AK139" s="2823"/>
      <c r="AL139" s="2830"/>
      <c r="AM139" s="2831"/>
      <c r="AN139" s="4154"/>
      <c r="AO139" s="2836"/>
      <c r="AP139" s="4155"/>
      <c r="AQ139" s="2823"/>
      <c r="AR139" s="2836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4156" t="s">
        <v>152</v>
      </c>
      <c r="B141" s="2829" t="s">
        <v>153</v>
      </c>
      <c r="C141" s="4119">
        <f>SUM(D141:E141)</f>
        <v>0</v>
      </c>
      <c r="D141" s="881">
        <f t="shared" si="72"/>
        <v>0</v>
      </c>
      <c r="E141" s="4160">
        <f t="shared" si="72"/>
        <v>0</v>
      </c>
      <c r="F141" s="2830"/>
      <c r="G141" s="2823"/>
      <c r="H141" s="2830"/>
      <c r="I141" s="2823"/>
      <c r="J141" s="2830"/>
      <c r="K141" s="2823"/>
      <c r="L141" s="2830"/>
      <c r="M141" s="2823"/>
      <c r="N141" s="2830"/>
      <c r="O141" s="2823"/>
      <c r="P141" s="2830"/>
      <c r="Q141" s="2823"/>
      <c r="R141" s="2830"/>
      <c r="S141" s="2823"/>
      <c r="T141" s="2830"/>
      <c r="U141" s="2823"/>
      <c r="V141" s="2830"/>
      <c r="W141" s="2823"/>
      <c r="X141" s="2830"/>
      <c r="Y141" s="2823"/>
      <c r="Z141" s="2830"/>
      <c r="AA141" s="2823"/>
      <c r="AB141" s="2830"/>
      <c r="AC141" s="2823"/>
      <c r="AD141" s="2830"/>
      <c r="AE141" s="2823"/>
      <c r="AF141" s="2830"/>
      <c r="AG141" s="2823"/>
      <c r="AH141" s="2830"/>
      <c r="AI141" s="2823"/>
      <c r="AJ141" s="2830"/>
      <c r="AK141" s="2823"/>
      <c r="AL141" s="2830"/>
      <c r="AM141" s="2831"/>
      <c r="AN141" s="4154"/>
      <c r="AO141" s="2836"/>
      <c r="AP141" s="4155"/>
      <c r="AQ141" s="2823"/>
      <c r="AR141" s="2836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3638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2764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4161" t="s">
        <v>155</v>
      </c>
      <c r="B143" s="4071"/>
      <c r="C143" s="1913">
        <f>SUM(D143:E143)</f>
        <v>0</v>
      </c>
      <c r="D143" s="208">
        <f t="shared" si="72"/>
        <v>0</v>
      </c>
      <c r="E143" s="2776">
        <f>SUM(G143+I143+K143+M143+O143+Q143+S143+U143+W143+Y143+AA143+AC143+AE143+AG143+AI143+AK143+AM143)</f>
        <v>0</v>
      </c>
      <c r="F143" s="1915"/>
      <c r="G143" s="2723"/>
      <c r="H143" s="1915"/>
      <c r="I143" s="2723"/>
      <c r="J143" s="1915"/>
      <c r="K143" s="2723"/>
      <c r="L143" s="1915"/>
      <c r="M143" s="2723"/>
      <c r="N143" s="1915"/>
      <c r="O143" s="2723"/>
      <c r="P143" s="1915"/>
      <c r="Q143" s="2723"/>
      <c r="R143" s="1915"/>
      <c r="S143" s="2723"/>
      <c r="T143" s="1915"/>
      <c r="U143" s="2723"/>
      <c r="V143" s="1915"/>
      <c r="W143" s="2723"/>
      <c r="X143" s="1915"/>
      <c r="Y143" s="2723"/>
      <c r="Z143" s="1915"/>
      <c r="AA143" s="2723"/>
      <c r="AB143" s="1915"/>
      <c r="AC143" s="2723"/>
      <c r="AD143" s="1915"/>
      <c r="AE143" s="2723"/>
      <c r="AF143" s="1915"/>
      <c r="AG143" s="2723"/>
      <c r="AH143" s="1915"/>
      <c r="AI143" s="2723"/>
      <c r="AJ143" s="1915"/>
      <c r="AK143" s="2723"/>
      <c r="AL143" s="1915"/>
      <c r="AM143" s="2724"/>
      <c r="AN143" s="212"/>
      <c r="AO143" s="1916"/>
      <c r="AP143" s="1917"/>
      <c r="AQ143" s="2723"/>
      <c r="AR143" s="1916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162"/>
      <c r="N144" s="4163"/>
      <c r="O144" s="4137"/>
    </row>
    <row r="145" spans="1:82" ht="15" customHeight="1" x14ac:dyDescent="0.25">
      <c r="A145" s="4047" t="s">
        <v>3</v>
      </c>
      <c r="B145" s="2847"/>
      <c r="C145" s="4038" t="s">
        <v>76</v>
      </c>
      <c r="D145" s="4040"/>
      <c r="E145" s="4039"/>
      <c r="F145" s="4038" t="s">
        <v>50</v>
      </c>
      <c r="G145" s="4039"/>
      <c r="H145" s="4038" t="s">
        <v>126</v>
      </c>
      <c r="I145" s="4039"/>
      <c r="J145" s="4038" t="s">
        <v>127</v>
      </c>
      <c r="K145" s="4039"/>
      <c r="L145" s="4038" t="s">
        <v>128</v>
      </c>
      <c r="M145" s="4043"/>
      <c r="N145" s="4082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4112"/>
      <c r="B146" s="3912"/>
      <c r="C146" s="4164" t="s">
        <v>96</v>
      </c>
      <c r="D146" s="4165" t="s">
        <v>65</v>
      </c>
      <c r="E146" s="2820" t="s">
        <v>97</v>
      </c>
      <c r="F146" s="4164" t="s">
        <v>65</v>
      </c>
      <c r="G146" s="2820" t="s">
        <v>97</v>
      </c>
      <c r="H146" s="4164" t="s">
        <v>65</v>
      </c>
      <c r="I146" s="2820" t="s">
        <v>97</v>
      </c>
      <c r="J146" s="4164" t="s">
        <v>65</v>
      </c>
      <c r="K146" s="2820" t="s">
        <v>97</v>
      </c>
      <c r="L146" s="4164" t="s">
        <v>65</v>
      </c>
      <c r="M146" s="2828" t="s">
        <v>97</v>
      </c>
      <c r="N146" s="2986"/>
      <c r="O146" s="3912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4044" t="s">
        <v>157</v>
      </c>
      <c r="B147" s="4166" t="s">
        <v>158</v>
      </c>
      <c r="C147" s="4167">
        <f>SUM(D147:E147)</f>
        <v>0</v>
      </c>
      <c r="D147" s="4168">
        <f t="shared" ref="D147:E149" si="78">SUM(F147+H147+J147+L147)</f>
        <v>0</v>
      </c>
      <c r="E147" s="4169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2759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4170" t="s">
        <v>161</v>
      </c>
      <c r="B150" s="4170"/>
      <c r="C150" s="4171">
        <f>SUM(C147:C149)</f>
        <v>0</v>
      </c>
      <c r="D150" s="4172">
        <f>SUM(D147:D149)</f>
        <v>0</v>
      </c>
      <c r="E150" s="2809">
        <f>SUM(E147:E149)</f>
        <v>0</v>
      </c>
      <c r="F150" s="4171">
        <f>SUM(F147:F149)</f>
        <v>0</v>
      </c>
      <c r="G150" s="2809">
        <f t="shared" ref="G150:M150" si="84">SUM(G147:G149)</f>
        <v>0</v>
      </c>
      <c r="H150" s="4171">
        <f t="shared" si="84"/>
        <v>0</v>
      </c>
      <c r="I150" s="2809">
        <f t="shared" si="84"/>
        <v>0</v>
      </c>
      <c r="J150" s="4171">
        <f t="shared" si="84"/>
        <v>0</v>
      </c>
      <c r="K150" s="2809">
        <f t="shared" si="84"/>
        <v>0</v>
      </c>
      <c r="L150" s="4171">
        <f t="shared" si="84"/>
        <v>0</v>
      </c>
      <c r="M150" s="4173">
        <f t="shared" si="84"/>
        <v>0</v>
      </c>
      <c r="N150" s="4174">
        <f>SUM(N147:N149)</f>
        <v>0</v>
      </c>
      <c r="O150" s="2809">
        <f>SUM(O147:O149)</f>
        <v>0</v>
      </c>
    </row>
    <row r="151" spans="1:82" x14ac:dyDescent="0.25">
      <c r="A151" s="4044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2759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2759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3638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3668" t="s">
        <v>161</v>
      </c>
      <c r="B155" s="4170"/>
      <c r="C155" s="4171">
        <f>SUM(C151:C154)</f>
        <v>0</v>
      </c>
      <c r="D155" s="4172">
        <f>SUM(D151:D154)</f>
        <v>0</v>
      </c>
      <c r="E155" s="2809">
        <f>SUM(E151:E154)</f>
        <v>0</v>
      </c>
      <c r="F155" s="4171">
        <f>SUM(F151:F154)</f>
        <v>0</v>
      </c>
      <c r="G155" s="2809">
        <f t="shared" ref="G155:M155" si="87">SUM(G151:G154)</f>
        <v>0</v>
      </c>
      <c r="H155" s="4171">
        <f t="shared" si="87"/>
        <v>0</v>
      </c>
      <c r="I155" s="2809">
        <f t="shared" si="87"/>
        <v>0</v>
      </c>
      <c r="J155" s="4171">
        <f t="shared" si="87"/>
        <v>0</v>
      </c>
      <c r="K155" s="2809">
        <f t="shared" si="87"/>
        <v>0</v>
      </c>
      <c r="L155" s="4171">
        <f t="shared" si="87"/>
        <v>0</v>
      </c>
      <c r="M155" s="4173">
        <f t="shared" si="87"/>
        <v>0</v>
      </c>
      <c r="N155" s="4174">
        <f>SUM(N151:N154)</f>
        <v>0</v>
      </c>
      <c r="O155" s="2809">
        <f>SUM(O151:O154)</f>
        <v>0</v>
      </c>
    </row>
    <row r="156" spans="1:82" x14ac:dyDescent="0.25">
      <c r="A156" s="3668" t="s">
        <v>167</v>
      </c>
      <c r="B156" s="3668"/>
      <c r="C156" s="1913">
        <f>SUM(C150+C155)</f>
        <v>0</v>
      </c>
      <c r="D156" s="208">
        <f>SUM(D150+D155)</f>
        <v>0</v>
      </c>
      <c r="E156" s="2776">
        <f>SUM(E150+E155)</f>
        <v>0</v>
      </c>
      <c r="F156" s="1913">
        <f>SUM(F150+F155)</f>
        <v>0</v>
      </c>
      <c r="G156" s="2776">
        <f>SUM(G150+G155)</f>
        <v>0</v>
      </c>
      <c r="H156" s="1913">
        <f t="shared" ref="H156:M156" si="88">SUM(H150+H155)</f>
        <v>0</v>
      </c>
      <c r="I156" s="2776">
        <f t="shared" si="88"/>
        <v>0</v>
      </c>
      <c r="J156" s="1913">
        <f t="shared" si="88"/>
        <v>0</v>
      </c>
      <c r="K156" s="2776">
        <f t="shared" si="88"/>
        <v>0</v>
      </c>
      <c r="L156" s="1913">
        <f t="shared" si="88"/>
        <v>0</v>
      </c>
      <c r="M156" s="2777">
        <f t="shared" si="88"/>
        <v>0</v>
      </c>
      <c r="N156" s="236">
        <f>SUM(N150+N155)</f>
        <v>0</v>
      </c>
      <c r="O156" s="2776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175"/>
      <c r="R157" s="4176"/>
    </row>
    <row r="158" spans="1:82" ht="15" customHeight="1" x14ac:dyDescent="0.25">
      <c r="A158" s="4047" t="s">
        <v>3</v>
      </c>
      <c r="B158" s="2847"/>
      <c r="C158" s="4038" t="s">
        <v>76</v>
      </c>
      <c r="D158" s="4040"/>
      <c r="E158" s="4039"/>
      <c r="F158" s="4038" t="s">
        <v>50</v>
      </c>
      <c r="G158" s="4039"/>
      <c r="H158" s="4038" t="s">
        <v>126</v>
      </c>
      <c r="I158" s="4039"/>
      <c r="J158" s="4038" t="s">
        <v>127</v>
      </c>
      <c r="K158" s="4039"/>
      <c r="L158" s="4038" t="s">
        <v>128</v>
      </c>
      <c r="M158" s="4043"/>
      <c r="N158" s="4177" t="s">
        <v>140</v>
      </c>
      <c r="O158" s="4040"/>
      <c r="P158" s="4043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4112"/>
      <c r="B159" s="3912"/>
      <c r="C159" s="4164" t="s">
        <v>96</v>
      </c>
      <c r="D159" s="4165" t="s">
        <v>65</v>
      </c>
      <c r="E159" s="2820" t="s">
        <v>97</v>
      </c>
      <c r="F159" s="4164" t="s">
        <v>65</v>
      </c>
      <c r="G159" s="2820" t="s">
        <v>97</v>
      </c>
      <c r="H159" s="4164" t="s">
        <v>65</v>
      </c>
      <c r="I159" s="2820" t="s">
        <v>97</v>
      </c>
      <c r="J159" s="4164" t="s">
        <v>65</v>
      </c>
      <c r="K159" s="2820" t="s">
        <v>97</v>
      </c>
      <c r="L159" s="4164" t="s">
        <v>65</v>
      </c>
      <c r="M159" s="2821" t="s">
        <v>97</v>
      </c>
      <c r="N159" s="4178" t="s">
        <v>141</v>
      </c>
      <c r="O159" s="4165" t="s">
        <v>142</v>
      </c>
      <c r="P159" s="2828" t="s">
        <v>143</v>
      </c>
      <c r="Q159" s="3912"/>
      <c r="R159" s="3912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4044" t="s">
        <v>157</v>
      </c>
      <c r="B160" s="4166" t="s">
        <v>158</v>
      </c>
      <c r="C160" s="4179">
        <f>SUM(D160:E160)</f>
        <v>0</v>
      </c>
      <c r="D160" s="4180">
        <f t="shared" ref="D160:E162" si="89">SUM(F160+H160+J160+L160)</f>
        <v>0</v>
      </c>
      <c r="E160" s="4181">
        <f t="shared" si="89"/>
        <v>0</v>
      </c>
      <c r="F160" s="2830"/>
      <c r="G160" s="4182"/>
      <c r="H160" s="2830"/>
      <c r="I160" s="4182"/>
      <c r="J160" s="2830"/>
      <c r="K160" s="4182"/>
      <c r="L160" s="2830"/>
      <c r="M160" s="4183"/>
      <c r="N160" s="4184"/>
      <c r="O160" s="4185"/>
      <c r="P160" s="4186"/>
      <c r="Q160" s="4182"/>
      <c r="R160" s="4182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2759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4170" t="s">
        <v>161</v>
      </c>
      <c r="B163" s="4170"/>
      <c r="C163" s="4187">
        <f>SUM(C160:C162)</f>
        <v>0</v>
      </c>
      <c r="D163" s="4188">
        <f>SUM(D160:D162)</f>
        <v>0</v>
      </c>
      <c r="E163" s="2837">
        <f>SUM(E160:E162)</f>
        <v>0</v>
      </c>
      <c r="F163" s="4187">
        <f>SUM(F160:F162)</f>
        <v>0</v>
      </c>
      <c r="G163" s="2837">
        <f t="shared" ref="G163:P163" si="95">SUM(G160:G162)</f>
        <v>0</v>
      </c>
      <c r="H163" s="4187">
        <f t="shared" si="95"/>
        <v>0</v>
      </c>
      <c r="I163" s="2837">
        <f t="shared" si="95"/>
        <v>0</v>
      </c>
      <c r="J163" s="4187">
        <f t="shared" si="95"/>
        <v>0</v>
      </c>
      <c r="K163" s="2837">
        <f t="shared" si="95"/>
        <v>0</v>
      </c>
      <c r="L163" s="4187">
        <f t="shared" si="95"/>
        <v>0</v>
      </c>
      <c r="M163" s="4189">
        <f t="shared" si="95"/>
        <v>0</v>
      </c>
      <c r="N163" s="4190">
        <f t="shared" si="95"/>
        <v>0</v>
      </c>
      <c r="O163" s="4188">
        <f t="shared" si="95"/>
        <v>0</v>
      </c>
      <c r="P163" s="4191">
        <f t="shared" si="95"/>
        <v>0</v>
      </c>
      <c r="Q163" s="2837">
        <f>SUM(Q160:Q162)</f>
        <v>0</v>
      </c>
      <c r="R163" s="2837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4044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2759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2759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3638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3668" t="s">
        <v>161</v>
      </c>
      <c r="B168" s="4170"/>
      <c r="C168" s="4187">
        <f>SUM(C164:C167)</f>
        <v>0</v>
      </c>
      <c r="D168" s="4188">
        <f>SUM(D164:D167)</f>
        <v>0</v>
      </c>
      <c r="E168" s="2837">
        <f>SUM(E164:E167)</f>
        <v>0</v>
      </c>
      <c r="F168" s="4187">
        <f>SUM(F164:F167)</f>
        <v>0</v>
      </c>
      <c r="G168" s="2837">
        <f t="shared" ref="G168:P168" si="97">SUM(G164:G167)</f>
        <v>0</v>
      </c>
      <c r="H168" s="4187">
        <f t="shared" si="97"/>
        <v>0</v>
      </c>
      <c r="I168" s="2837">
        <f t="shared" si="97"/>
        <v>0</v>
      </c>
      <c r="J168" s="4187">
        <f t="shared" si="97"/>
        <v>0</v>
      </c>
      <c r="K168" s="2837">
        <f t="shared" si="97"/>
        <v>0</v>
      </c>
      <c r="L168" s="4187">
        <f t="shared" si="97"/>
        <v>0</v>
      </c>
      <c r="M168" s="4189">
        <f t="shared" si="97"/>
        <v>0</v>
      </c>
      <c r="N168" s="4190">
        <f t="shared" si="97"/>
        <v>0</v>
      </c>
      <c r="O168" s="4188">
        <f t="shared" si="97"/>
        <v>0</v>
      </c>
      <c r="P168" s="4191">
        <f t="shared" si="97"/>
        <v>0</v>
      </c>
      <c r="Q168" s="2837">
        <f>SUM(Q164:Q167)</f>
        <v>0</v>
      </c>
      <c r="R168" s="2837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3668" t="s">
        <v>167</v>
      </c>
      <c r="B169" s="3668"/>
      <c r="C169" s="1944">
        <f>SUM(C163+C168)</f>
        <v>0</v>
      </c>
      <c r="D169" s="274">
        <f t="shared" ref="D169:P169" si="98">SUM(D163+D168)</f>
        <v>0</v>
      </c>
      <c r="E169" s="2739">
        <f t="shared" si="98"/>
        <v>0</v>
      </c>
      <c r="F169" s="1944">
        <f t="shared" si="98"/>
        <v>0</v>
      </c>
      <c r="G169" s="2739">
        <f t="shared" si="98"/>
        <v>0</v>
      </c>
      <c r="H169" s="1944">
        <f t="shared" si="98"/>
        <v>0</v>
      </c>
      <c r="I169" s="2739">
        <f t="shared" si="98"/>
        <v>0</v>
      </c>
      <c r="J169" s="1944">
        <f t="shared" si="98"/>
        <v>0</v>
      </c>
      <c r="K169" s="2739">
        <f t="shared" si="98"/>
        <v>0</v>
      </c>
      <c r="L169" s="1944">
        <f t="shared" si="98"/>
        <v>0</v>
      </c>
      <c r="M169" s="2289">
        <f t="shared" si="98"/>
        <v>0</v>
      </c>
      <c r="N169" s="277">
        <f t="shared" si="98"/>
        <v>0</v>
      </c>
      <c r="O169" s="274">
        <f t="shared" si="98"/>
        <v>0</v>
      </c>
      <c r="P169" s="2782">
        <f t="shared" si="98"/>
        <v>0</v>
      </c>
      <c r="Q169" s="2739">
        <f>SUM(Q163+Q168)</f>
        <v>0</v>
      </c>
      <c r="R169" s="2739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4047" t="s">
        <v>3</v>
      </c>
      <c r="B171" s="2847"/>
      <c r="C171" s="4040" t="s">
        <v>76</v>
      </c>
      <c r="D171" s="4040"/>
      <c r="E171" s="4039"/>
      <c r="F171" s="4038" t="s">
        <v>49</v>
      </c>
      <c r="G171" s="4039"/>
      <c r="H171" s="4038" t="s">
        <v>50</v>
      </c>
      <c r="I171" s="4039"/>
      <c r="J171" s="4038" t="s">
        <v>126</v>
      </c>
      <c r="K171" s="4039"/>
      <c r="L171" s="4038" t="s">
        <v>127</v>
      </c>
      <c r="M171" s="4039"/>
      <c r="N171" s="4038" t="s">
        <v>128</v>
      </c>
      <c r="O171" s="4043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4112"/>
      <c r="B172" s="3912"/>
      <c r="C172" s="4164" t="s">
        <v>96</v>
      </c>
      <c r="D172" s="4165" t="s">
        <v>65</v>
      </c>
      <c r="E172" s="2820" t="s">
        <v>97</v>
      </c>
      <c r="F172" s="4164" t="s">
        <v>65</v>
      </c>
      <c r="G172" s="2820" t="s">
        <v>97</v>
      </c>
      <c r="H172" s="4164" t="s">
        <v>65</v>
      </c>
      <c r="I172" s="2820" t="s">
        <v>97</v>
      </c>
      <c r="J172" s="4164" t="s">
        <v>65</v>
      </c>
      <c r="K172" s="2820" t="s">
        <v>97</v>
      </c>
      <c r="L172" s="4164" t="s">
        <v>65</v>
      </c>
      <c r="M172" s="2820" t="s">
        <v>97</v>
      </c>
      <c r="N172" s="4164" t="s">
        <v>65</v>
      </c>
      <c r="O172" s="4192" t="s">
        <v>97</v>
      </c>
      <c r="P172" s="3912"/>
      <c r="Q172" s="3912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4044" t="s">
        <v>170</v>
      </c>
      <c r="B173" s="4166" t="s">
        <v>158</v>
      </c>
      <c r="C173" s="4119">
        <f>SUM(D173+E173)</f>
        <v>0</v>
      </c>
      <c r="D173" s="881">
        <f>SUM(F173+H173+J173+L173+N173)</f>
        <v>0</v>
      </c>
      <c r="E173" s="4169">
        <f>SUM(G173+I173+K173+M173+O173)</f>
        <v>0</v>
      </c>
      <c r="F173" s="2830"/>
      <c r="G173" s="4182"/>
      <c r="H173" s="2830"/>
      <c r="I173" s="4182"/>
      <c r="J173" s="2830"/>
      <c r="K173" s="4182"/>
      <c r="L173" s="2830"/>
      <c r="M173" s="4182"/>
      <c r="N173" s="2830"/>
      <c r="O173" s="2541"/>
      <c r="P173" s="4182"/>
      <c r="Q173" s="4182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2759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2764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3638"/>
      <c r="B176" s="4193" t="s">
        <v>171</v>
      </c>
      <c r="C176" s="1913">
        <f>SUM(C173:C175)</f>
        <v>0</v>
      </c>
      <c r="D176" s="208">
        <f>SUM(D173:D175)</f>
        <v>0</v>
      </c>
      <c r="E176" s="2776">
        <f>SUM(E173:E175)</f>
        <v>0</v>
      </c>
      <c r="F176" s="1913">
        <f>SUM(F173:F175)</f>
        <v>0</v>
      </c>
      <c r="G176" s="2776">
        <f t="shared" ref="G176:O176" si="104">SUM(G173:G175)</f>
        <v>0</v>
      </c>
      <c r="H176" s="1913">
        <f t="shared" si="104"/>
        <v>0</v>
      </c>
      <c r="I176" s="2776">
        <f t="shared" si="104"/>
        <v>0</v>
      </c>
      <c r="J176" s="1913">
        <f t="shared" si="104"/>
        <v>0</v>
      </c>
      <c r="K176" s="2776">
        <f t="shared" si="104"/>
        <v>0</v>
      </c>
      <c r="L176" s="1913">
        <f t="shared" si="104"/>
        <v>0</v>
      </c>
      <c r="M176" s="2776">
        <f t="shared" si="104"/>
        <v>0</v>
      </c>
      <c r="N176" s="1913">
        <f t="shared" si="104"/>
        <v>0</v>
      </c>
      <c r="O176" s="289">
        <f t="shared" si="104"/>
        <v>0</v>
      </c>
      <c r="P176" s="2776">
        <f>SUM(P173:P175)</f>
        <v>0</v>
      </c>
      <c r="Q176" s="2776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2759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2759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3638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4047" t="s">
        <v>177</v>
      </c>
      <c r="B184" s="2847"/>
      <c r="C184" s="4194" t="s">
        <v>76</v>
      </c>
      <c r="D184" s="4194"/>
      <c r="E184" s="4194"/>
      <c r="F184" s="4194" t="s">
        <v>178</v>
      </c>
      <c r="G184" s="4194"/>
      <c r="H184" s="4194" t="s">
        <v>179</v>
      </c>
      <c r="I184" s="4194"/>
      <c r="J184" s="4194" t="s">
        <v>180</v>
      </c>
      <c r="K184" s="4194"/>
      <c r="L184" s="4194" t="s">
        <v>12</v>
      </c>
      <c r="M184" s="4194"/>
      <c r="N184" s="4061" t="s">
        <v>13</v>
      </c>
      <c r="O184" s="4062"/>
      <c r="P184" s="4195" t="s">
        <v>14</v>
      </c>
      <c r="Q184" s="4195"/>
      <c r="R184" s="4195" t="s">
        <v>15</v>
      </c>
      <c r="S184" s="4195"/>
      <c r="T184" s="4195" t="s">
        <v>16</v>
      </c>
      <c r="U184" s="4195"/>
      <c r="V184" s="4195" t="s">
        <v>17</v>
      </c>
      <c r="W184" s="4195"/>
      <c r="X184" s="4195" t="s">
        <v>18</v>
      </c>
      <c r="Y184" s="4195"/>
      <c r="Z184" s="4195" t="s">
        <v>19</v>
      </c>
      <c r="AA184" s="4195"/>
      <c r="AB184" s="4195" t="s">
        <v>48</v>
      </c>
      <c r="AC184" s="4195"/>
      <c r="AD184" s="4195" t="s">
        <v>49</v>
      </c>
      <c r="AE184" s="4195"/>
      <c r="AF184" s="4195" t="s">
        <v>50</v>
      </c>
      <c r="AG184" s="4195"/>
      <c r="AH184" s="4195" t="s">
        <v>126</v>
      </c>
      <c r="AI184" s="4195"/>
      <c r="AJ184" s="4195" t="s">
        <v>127</v>
      </c>
      <c r="AK184" s="4195"/>
      <c r="AL184" s="4195" t="s">
        <v>128</v>
      </c>
      <c r="AM184" s="4038"/>
      <c r="AN184" s="4196" t="s">
        <v>181</v>
      </c>
      <c r="AO184" s="4197" t="s">
        <v>182</v>
      </c>
      <c r="AP184" s="4038" t="s">
        <v>7</v>
      </c>
      <c r="AQ184" s="4039"/>
      <c r="AR184" s="4037" t="s">
        <v>183</v>
      </c>
      <c r="AS184" s="4037" t="s">
        <v>184</v>
      </c>
      <c r="AT184" s="4038" t="s">
        <v>8</v>
      </c>
      <c r="AU184" s="4039"/>
      <c r="AV184" s="4061" t="s">
        <v>185</v>
      </c>
      <c r="AW184" s="4062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4112"/>
      <c r="B185" s="3912"/>
      <c r="C185" s="4198" t="s">
        <v>96</v>
      </c>
      <c r="D185" s="4199" t="s">
        <v>65</v>
      </c>
      <c r="E185" s="2773" t="s">
        <v>97</v>
      </c>
      <c r="F185" s="4198" t="s">
        <v>65</v>
      </c>
      <c r="G185" s="2773" t="s">
        <v>97</v>
      </c>
      <c r="H185" s="4198" t="s">
        <v>65</v>
      </c>
      <c r="I185" s="2773" t="s">
        <v>97</v>
      </c>
      <c r="J185" s="4198" t="s">
        <v>65</v>
      </c>
      <c r="K185" s="2773" t="s">
        <v>97</v>
      </c>
      <c r="L185" s="4198" t="s">
        <v>65</v>
      </c>
      <c r="M185" s="2773" t="s">
        <v>97</v>
      </c>
      <c r="N185" s="4198" t="s">
        <v>65</v>
      </c>
      <c r="O185" s="2773" t="s">
        <v>97</v>
      </c>
      <c r="P185" s="4198" t="s">
        <v>65</v>
      </c>
      <c r="Q185" s="2773" t="s">
        <v>97</v>
      </c>
      <c r="R185" s="4198" t="s">
        <v>65</v>
      </c>
      <c r="S185" s="2773" t="s">
        <v>97</v>
      </c>
      <c r="T185" s="4198" t="s">
        <v>65</v>
      </c>
      <c r="U185" s="2773" t="s">
        <v>97</v>
      </c>
      <c r="V185" s="4198" t="s">
        <v>65</v>
      </c>
      <c r="W185" s="2773" t="s">
        <v>97</v>
      </c>
      <c r="X185" s="4198" t="s">
        <v>65</v>
      </c>
      <c r="Y185" s="2773" t="s">
        <v>97</v>
      </c>
      <c r="Z185" s="4198" t="s">
        <v>65</v>
      </c>
      <c r="AA185" s="2773" t="s">
        <v>97</v>
      </c>
      <c r="AB185" s="4198" t="s">
        <v>65</v>
      </c>
      <c r="AC185" s="2773" t="s">
        <v>97</v>
      </c>
      <c r="AD185" s="4198" t="s">
        <v>65</v>
      </c>
      <c r="AE185" s="2773" t="s">
        <v>97</v>
      </c>
      <c r="AF185" s="4198" t="s">
        <v>65</v>
      </c>
      <c r="AG185" s="2773" t="s">
        <v>97</v>
      </c>
      <c r="AH185" s="4198" t="s">
        <v>65</v>
      </c>
      <c r="AI185" s="2773" t="s">
        <v>97</v>
      </c>
      <c r="AJ185" s="4198" t="s">
        <v>65</v>
      </c>
      <c r="AK185" s="2773" t="s">
        <v>97</v>
      </c>
      <c r="AL185" s="4198" t="s">
        <v>65</v>
      </c>
      <c r="AM185" s="2770" t="s">
        <v>97</v>
      </c>
      <c r="AN185" s="2969"/>
      <c r="AO185" s="2966"/>
      <c r="AP185" s="4198" t="s">
        <v>65</v>
      </c>
      <c r="AQ185" s="2773" t="s">
        <v>97</v>
      </c>
      <c r="AR185" s="3637"/>
      <c r="AS185" s="3637"/>
      <c r="AT185" s="4198" t="s">
        <v>65</v>
      </c>
      <c r="AU185" s="2773" t="s">
        <v>97</v>
      </c>
      <c r="AV185" s="2785" t="s">
        <v>187</v>
      </c>
      <c r="AW185" s="2772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4200" t="s">
        <v>189</v>
      </c>
      <c r="B186" s="4201"/>
      <c r="C186" s="4202">
        <f>SUM(D186+E186)</f>
        <v>26</v>
      </c>
      <c r="D186" s="4203">
        <f>SUM(F186+H186+J186+L186+N186+P186+R186+T186+V186+X186+Z186+AB186+AD186+AF186+AH186+AJ186+AL186)</f>
        <v>12</v>
      </c>
      <c r="E186" s="308">
        <f>SUM(G186+I186+K186+M186+O186+Q186+S186+U186+W186+Y186+AA186+AC186+AE186+AG186+AI186+AK186+AM186)</f>
        <v>14</v>
      </c>
      <c r="F186" s="4204">
        <v>0</v>
      </c>
      <c r="G186" s="75">
        <v>0</v>
      </c>
      <c r="H186" s="4204">
        <v>3</v>
      </c>
      <c r="I186" s="75">
        <v>1</v>
      </c>
      <c r="J186" s="4204">
        <v>4</v>
      </c>
      <c r="K186" s="75">
        <v>3</v>
      </c>
      <c r="L186" s="4204">
        <v>2</v>
      </c>
      <c r="M186" s="75">
        <v>5</v>
      </c>
      <c r="N186" s="4204">
        <v>0</v>
      </c>
      <c r="O186" s="75">
        <v>0</v>
      </c>
      <c r="P186" s="4204">
        <v>0</v>
      </c>
      <c r="Q186" s="75">
        <v>2</v>
      </c>
      <c r="R186" s="4204">
        <v>1</v>
      </c>
      <c r="S186" s="75">
        <v>1</v>
      </c>
      <c r="T186" s="4204">
        <v>1</v>
      </c>
      <c r="U186" s="75">
        <v>0</v>
      </c>
      <c r="V186" s="4204">
        <v>0</v>
      </c>
      <c r="W186" s="75">
        <v>0</v>
      </c>
      <c r="X186" s="4204">
        <v>0</v>
      </c>
      <c r="Y186" s="75">
        <v>0</v>
      </c>
      <c r="Z186" s="4204">
        <v>1</v>
      </c>
      <c r="AA186" s="75">
        <v>0</v>
      </c>
      <c r="AB186" s="4204">
        <v>0</v>
      </c>
      <c r="AC186" s="75">
        <v>1</v>
      </c>
      <c r="AD186" s="1915">
        <v>0</v>
      </c>
      <c r="AE186" s="75">
        <v>0</v>
      </c>
      <c r="AF186" s="1915">
        <v>0</v>
      </c>
      <c r="AG186" s="75">
        <v>0</v>
      </c>
      <c r="AH186" s="1915">
        <v>0</v>
      </c>
      <c r="AI186" s="75">
        <v>1</v>
      </c>
      <c r="AJ186" s="1915">
        <v>0</v>
      </c>
      <c r="AK186" s="75">
        <v>0</v>
      </c>
      <c r="AL186" s="1915">
        <v>0</v>
      </c>
      <c r="AM186" s="292">
        <v>0</v>
      </c>
      <c r="AN186" s="4205">
        <v>0</v>
      </c>
      <c r="AO186" s="751">
        <v>0</v>
      </c>
      <c r="AP186" s="1915">
        <v>0</v>
      </c>
      <c r="AQ186" s="75">
        <v>0</v>
      </c>
      <c r="AR186" s="2811">
        <v>0</v>
      </c>
      <c r="AS186" s="2811">
        <v>4</v>
      </c>
      <c r="AT186" s="2812">
        <v>0</v>
      </c>
      <c r="AU186" s="4206">
        <v>0</v>
      </c>
      <c r="AV186" s="2812">
        <v>0</v>
      </c>
      <c r="AW186" s="4206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4207" t="s">
        <v>190</v>
      </c>
      <c r="B187" s="4208"/>
      <c r="C187" s="4209"/>
      <c r="D187" s="4210"/>
      <c r="E187" s="4210"/>
      <c r="F187" s="4210"/>
      <c r="G187" s="4210"/>
      <c r="H187" s="4210"/>
      <c r="I187" s="4210"/>
      <c r="J187" s="4210"/>
      <c r="K187" s="4210"/>
      <c r="L187" s="4210"/>
      <c r="M187" s="4210"/>
      <c r="N187" s="4210"/>
      <c r="O187" s="4210"/>
      <c r="P187" s="4210"/>
      <c r="Q187" s="4210"/>
      <c r="R187" s="4210"/>
      <c r="S187" s="4210"/>
      <c r="T187" s="4210"/>
      <c r="U187" s="4210"/>
      <c r="V187" s="4210"/>
      <c r="W187" s="4210"/>
      <c r="X187" s="4210"/>
      <c r="Y187" s="4210"/>
      <c r="Z187" s="4210"/>
      <c r="AA187" s="4210"/>
      <c r="AB187" s="4210"/>
      <c r="AC187" s="4210"/>
      <c r="AD187" s="4210"/>
      <c r="AE187" s="4210"/>
      <c r="AF187" s="4210"/>
      <c r="AG187" s="4210"/>
      <c r="AH187" s="4210"/>
      <c r="AI187" s="4210"/>
      <c r="AJ187" s="4210"/>
      <c r="AK187" s="4210"/>
      <c r="AL187" s="4210"/>
      <c r="AM187" s="4210"/>
      <c r="AN187" s="4210"/>
      <c r="AO187" s="4210"/>
      <c r="AP187" s="4210"/>
      <c r="AQ187" s="4210"/>
      <c r="AR187" s="4210"/>
      <c r="AS187" s="4210"/>
      <c r="AT187" s="4210"/>
      <c r="AU187" s="4210"/>
      <c r="AV187" s="4210"/>
      <c r="AW187" s="4211"/>
    </row>
    <row r="188" spans="1:89" x14ac:dyDescent="0.25">
      <c r="A188" s="4044" t="s">
        <v>191</v>
      </c>
      <c r="B188" s="4212" t="s">
        <v>192</v>
      </c>
      <c r="C188" s="4213">
        <f>SUM(D188+E188)</f>
        <v>1</v>
      </c>
      <c r="D188" s="4214">
        <f t="shared" ref="D188:E196" si="106">SUM(F188+H188+J188+L188+N188+P188+R188+T188+V188+X188+Z188+AB188+AD188+AF188+AH188+AJ188+AL188)</f>
        <v>0</v>
      </c>
      <c r="E188" s="4212">
        <f t="shared" si="106"/>
        <v>1</v>
      </c>
      <c r="F188" s="2830"/>
      <c r="G188" s="4182"/>
      <c r="H188" s="2830">
        <v>0</v>
      </c>
      <c r="I188" s="4182">
        <v>0</v>
      </c>
      <c r="J188" s="2830">
        <v>0</v>
      </c>
      <c r="K188" s="4182">
        <v>0</v>
      </c>
      <c r="L188" s="2830">
        <v>0</v>
      </c>
      <c r="M188" s="4182">
        <v>1</v>
      </c>
      <c r="N188" s="2830">
        <v>0</v>
      </c>
      <c r="O188" s="4182">
        <v>0</v>
      </c>
      <c r="P188" s="2830">
        <v>0</v>
      </c>
      <c r="Q188" s="4182">
        <v>0</v>
      </c>
      <c r="R188" s="2830">
        <v>0</v>
      </c>
      <c r="S188" s="4182">
        <v>0</v>
      </c>
      <c r="T188" s="2830">
        <v>0</v>
      </c>
      <c r="U188" s="4182">
        <v>0</v>
      </c>
      <c r="V188" s="2830">
        <v>0</v>
      </c>
      <c r="W188" s="4182">
        <v>0</v>
      </c>
      <c r="X188" s="2830">
        <v>0</v>
      </c>
      <c r="Y188" s="4182">
        <v>0</v>
      </c>
      <c r="Z188" s="2830">
        <v>0</v>
      </c>
      <c r="AA188" s="4182">
        <v>0</v>
      </c>
      <c r="AB188" s="2830">
        <v>0</v>
      </c>
      <c r="AC188" s="4182">
        <v>0</v>
      </c>
      <c r="AD188" s="2830">
        <v>0</v>
      </c>
      <c r="AE188" s="4182">
        <v>0</v>
      </c>
      <c r="AF188" s="2830">
        <v>0</v>
      </c>
      <c r="AG188" s="4182">
        <v>0</v>
      </c>
      <c r="AH188" s="2830">
        <v>0</v>
      </c>
      <c r="AI188" s="4182">
        <v>0</v>
      </c>
      <c r="AJ188" s="2830">
        <v>0</v>
      </c>
      <c r="AK188" s="4182">
        <v>0</v>
      </c>
      <c r="AL188" s="2830">
        <v>0</v>
      </c>
      <c r="AM188" s="4183">
        <v>0</v>
      </c>
      <c r="AN188" s="4154">
        <v>0</v>
      </c>
      <c r="AO188" s="4215">
        <v>0</v>
      </c>
      <c r="AP188" s="2830">
        <v>0</v>
      </c>
      <c r="AQ188" s="4182">
        <v>0</v>
      </c>
      <c r="AR188" s="4182">
        <v>0</v>
      </c>
      <c r="AS188" s="4182">
        <v>1</v>
      </c>
      <c r="AT188" s="4183">
        <v>0</v>
      </c>
      <c r="AU188" s="2832">
        <v>0</v>
      </c>
      <c r="AV188" s="4183">
        <v>0</v>
      </c>
      <c r="AW188" s="2832">
        <v>0</v>
      </c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3638"/>
      <c r="B189" s="2762" t="s">
        <v>193</v>
      </c>
      <c r="C189" s="1963">
        <f>SUM(D189+E189)</f>
        <v>0</v>
      </c>
      <c r="D189" s="320">
        <f t="shared" si="106"/>
        <v>0</v>
      </c>
      <c r="E189" s="2715">
        <f t="shared" si="106"/>
        <v>0</v>
      </c>
      <c r="F189" s="1915"/>
      <c r="G189" s="2723"/>
      <c r="H189" s="1915">
        <v>0</v>
      </c>
      <c r="I189" s="2723">
        <v>0</v>
      </c>
      <c r="J189" s="1915">
        <v>0</v>
      </c>
      <c r="K189" s="2723">
        <v>0</v>
      </c>
      <c r="L189" s="1915">
        <v>0</v>
      </c>
      <c r="M189" s="2723">
        <v>0</v>
      </c>
      <c r="N189" s="1915">
        <v>0</v>
      </c>
      <c r="O189" s="2723">
        <v>0</v>
      </c>
      <c r="P189" s="1915">
        <v>0</v>
      </c>
      <c r="Q189" s="2723">
        <v>0</v>
      </c>
      <c r="R189" s="1915">
        <v>0</v>
      </c>
      <c r="S189" s="2723">
        <v>0</v>
      </c>
      <c r="T189" s="1915">
        <v>0</v>
      </c>
      <c r="U189" s="2723">
        <v>0</v>
      </c>
      <c r="V189" s="1915">
        <v>0</v>
      </c>
      <c r="W189" s="2723">
        <v>0</v>
      </c>
      <c r="X189" s="1915">
        <v>0</v>
      </c>
      <c r="Y189" s="2723">
        <v>0</v>
      </c>
      <c r="Z189" s="1915">
        <v>0</v>
      </c>
      <c r="AA189" s="2723">
        <v>0</v>
      </c>
      <c r="AB189" s="1915">
        <v>0</v>
      </c>
      <c r="AC189" s="2723">
        <v>0</v>
      </c>
      <c r="AD189" s="1915">
        <v>0</v>
      </c>
      <c r="AE189" s="2723">
        <v>0</v>
      </c>
      <c r="AF189" s="1915">
        <v>0</v>
      </c>
      <c r="AG189" s="2723">
        <v>0</v>
      </c>
      <c r="AH189" s="1915">
        <v>0</v>
      </c>
      <c r="AI189" s="2723">
        <v>0</v>
      </c>
      <c r="AJ189" s="1915">
        <v>0</v>
      </c>
      <c r="AK189" s="2723">
        <v>0</v>
      </c>
      <c r="AL189" s="1915">
        <v>0</v>
      </c>
      <c r="AM189" s="2308">
        <v>0</v>
      </c>
      <c r="AN189" s="212">
        <v>0</v>
      </c>
      <c r="AO189" s="1916">
        <v>0</v>
      </c>
      <c r="AP189" s="1915">
        <v>0</v>
      </c>
      <c r="AQ189" s="2723">
        <v>0</v>
      </c>
      <c r="AR189" s="2723">
        <v>0</v>
      </c>
      <c r="AS189" s="2723">
        <v>0</v>
      </c>
      <c r="AT189" s="2308">
        <v>0</v>
      </c>
      <c r="AU189" s="323">
        <v>0</v>
      </c>
      <c r="AV189" s="2308">
        <v>0</v>
      </c>
      <c r="AW189" s="323">
        <v>0</v>
      </c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4128" t="s">
        <v>194</v>
      </c>
      <c r="B190" s="4129"/>
      <c r="C190" s="4202">
        <f t="shared" ref="C190:C230" si="126">SUM(D190+E190)</f>
        <v>4</v>
      </c>
      <c r="D190" s="4203">
        <f t="shared" si="106"/>
        <v>2</v>
      </c>
      <c r="E190" s="2797">
        <f t="shared" si="106"/>
        <v>2</v>
      </c>
      <c r="F190" s="4204"/>
      <c r="G190" s="2811"/>
      <c r="H190" s="4204">
        <v>1</v>
      </c>
      <c r="I190" s="2811">
        <v>0</v>
      </c>
      <c r="J190" s="4204">
        <v>0</v>
      </c>
      <c r="K190" s="2811">
        <v>0</v>
      </c>
      <c r="L190" s="4204">
        <v>1</v>
      </c>
      <c r="M190" s="2811">
        <v>2</v>
      </c>
      <c r="N190" s="4204">
        <v>0</v>
      </c>
      <c r="O190" s="2811">
        <v>0</v>
      </c>
      <c r="P190" s="4204">
        <v>0</v>
      </c>
      <c r="Q190" s="2811">
        <v>0</v>
      </c>
      <c r="R190" s="4204">
        <v>0</v>
      </c>
      <c r="S190" s="2811">
        <v>0</v>
      </c>
      <c r="T190" s="4204">
        <v>0</v>
      </c>
      <c r="U190" s="2811">
        <v>0</v>
      </c>
      <c r="V190" s="4204">
        <v>0</v>
      </c>
      <c r="W190" s="2811">
        <v>0</v>
      </c>
      <c r="X190" s="4204">
        <v>0</v>
      </c>
      <c r="Y190" s="2811">
        <v>0</v>
      </c>
      <c r="Z190" s="4204">
        <v>0</v>
      </c>
      <c r="AA190" s="2811">
        <v>0</v>
      </c>
      <c r="AB190" s="4204">
        <v>0</v>
      </c>
      <c r="AC190" s="2811">
        <v>0</v>
      </c>
      <c r="AD190" s="4204">
        <v>0</v>
      </c>
      <c r="AE190" s="2811">
        <v>0</v>
      </c>
      <c r="AF190" s="4204">
        <v>0</v>
      </c>
      <c r="AG190" s="2811">
        <v>0</v>
      </c>
      <c r="AH190" s="4204">
        <v>0</v>
      </c>
      <c r="AI190" s="2811">
        <v>0</v>
      </c>
      <c r="AJ190" s="4204">
        <v>0</v>
      </c>
      <c r="AK190" s="2811">
        <v>0</v>
      </c>
      <c r="AL190" s="4204">
        <v>0</v>
      </c>
      <c r="AM190" s="2812">
        <v>0</v>
      </c>
      <c r="AN190" s="4205">
        <v>0</v>
      </c>
      <c r="AO190" s="4216">
        <v>0</v>
      </c>
      <c r="AP190" s="4204">
        <v>0</v>
      </c>
      <c r="AQ190" s="2811">
        <v>0</v>
      </c>
      <c r="AR190" s="2811">
        <v>0</v>
      </c>
      <c r="AS190" s="2811">
        <v>2</v>
      </c>
      <c r="AT190" s="2812">
        <v>0</v>
      </c>
      <c r="AU190" s="4206">
        <v>0</v>
      </c>
      <c r="AV190" s="2812">
        <v>0</v>
      </c>
      <c r="AW190" s="4206">
        <v>0</v>
      </c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4044" t="s">
        <v>195</v>
      </c>
      <c r="B191" s="4212" t="s">
        <v>196</v>
      </c>
      <c r="C191" s="4213">
        <f t="shared" si="126"/>
        <v>5</v>
      </c>
      <c r="D191" s="4214">
        <f>SUM(H191+J191+L191+N191+P191+R191+T191+V191+X191+Z191+AB191+AD191+AF191+AH191+AJ191+AL191)</f>
        <v>1</v>
      </c>
      <c r="E191" s="4212">
        <f>SUM(I191+K191+M191+O191+Q191+S191+U191+W191+Y191+AA191+AC191+AE191+AG191+AI191+AK191+AM191)</f>
        <v>4</v>
      </c>
      <c r="F191" s="4217"/>
      <c r="G191" s="4218"/>
      <c r="H191" s="2830">
        <v>0</v>
      </c>
      <c r="I191" s="4182">
        <v>0</v>
      </c>
      <c r="J191" s="2830">
        <v>0</v>
      </c>
      <c r="K191" s="4182">
        <v>0</v>
      </c>
      <c r="L191" s="2830">
        <v>1</v>
      </c>
      <c r="M191" s="4182">
        <v>4</v>
      </c>
      <c r="N191" s="2830">
        <v>0</v>
      </c>
      <c r="O191" s="4182">
        <v>0</v>
      </c>
      <c r="P191" s="2830">
        <v>0</v>
      </c>
      <c r="Q191" s="4182">
        <v>0</v>
      </c>
      <c r="R191" s="2830">
        <v>0</v>
      </c>
      <c r="S191" s="4182">
        <v>0</v>
      </c>
      <c r="T191" s="2830">
        <v>0</v>
      </c>
      <c r="U191" s="4182">
        <v>0</v>
      </c>
      <c r="V191" s="2830">
        <v>0</v>
      </c>
      <c r="W191" s="4182">
        <v>0</v>
      </c>
      <c r="X191" s="2830">
        <v>0</v>
      </c>
      <c r="Y191" s="4182">
        <v>0</v>
      </c>
      <c r="Z191" s="2830">
        <v>0</v>
      </c>
      <c r="AA191" s="4182">
        <v>0</v>
      </c>
      <c r="AB191" s="2830">
        <v>0</v>
      </c>
      <c r="AC191" s="4182">
        <v>0</v>
      </c>
      <c r="AD191" s="2830">
        <v>0</v>
      </c>
      <c r="AE191" s="4182">
        <v>0</v>
      </c>
      <c r="AF191" s="2830">
        <v>0</v>
      </c>
      <c r="AG191" s="4182">
        <v>0</v>
      </c>
      <c r="AH191" s="2830">
        <v>0</v>
      </c>
      <c r="AI191" s="4182">
        <v>0</v>
      </c>
      <c r="AJ191" s="2830">
        <v>0</v>
      </c>
      <c r="AK191" s="4182">
        <v>0</v>
      </c>
      <c r="AL191" s="2830">
        <v>0</v>
      </c>
      <c r="AM191" s="4183">
        <v>0</v>
      </c>
      <c r="AN191" s="4154">
        <v>0</v>
      </c>
      <c r="AO191" s="4215">
        <v>0</v>
      </c>
      <c r="AP191" s="2830">
        <v>0</v>
      </c>
      <c r="AQ191" s="4182">
        <v>0</v>
      </c>
      <c r="AR191" s="4182">
        <v>0</v>
      </c>
      <c r="AS191" s="4182">
        <v>2</v>
      </c>
      <c r="AT191" s="4183">
        <v>0</v>
      </c>
      <c r="AU191" s="2832">
        <v>0</v>
      </c>
      <c r="AV191" s="4183">
        <v>0</v>
      </c>
      <c r="AW191" s="2832">
        <v>0</v>
      </c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3638"/>
      <c r="B192" s="2762" t="s">
        <v>197</v>
      </c>
      <c r="C192" s="925">
        <f t="shared" si="126"/>
        <v>2</v>
      </c>
      <c r="D192" s="326">
        <f>SUM(H192+J192+L192+N192+P192+R192+T192+V192+X192+Z192+AB192+AD192+AF192+AH192+AJ192+AL192)</f>
        <v>0</v>
      </c>
      <c r="E192" s="308">
        <f>SUM(I192+K192+M192+O192+Q192+S192+U192+W192+Y192+AA192+AC192+AE192+AG192+AI192+AK192+AM192)</f>
        <v>2</v>
      </c>
      <c r="F192" s="926"/>
      <c r="G192" s="328"/>
      <c r="H192" s="750">
        <v>0</v>
      </c>
      <c r="I192" s="75">
        <v>0</v>
      </c>
      <c r="J192" s="750">
        <v>0</v>
      </c>
      <c r="K192" s="75">
        <v>0</v>
      </c>
      <c r="L192" s="1915">
        <v>0</v>
      </c>
      <c r="M192" s="2723">
        <v>2</v>
      </c>
      <c r="N192" s="750">
        <v>0</v>
      </c>
      <c r="O192" s="75">
        <v>0</v>
      </c>
      <c r="P192" s="750">
        <v>0</v>
      </c>
      <c r="Q192" s="75">
        <v>0</v>
      </c>
      <c r="R192" s="750">
        <v>0</v>
      </c>
      <c r="S192" s="75">
        <v>0</v>
      </c>
      <c r="T192" s="750">
        <v>0</v>
      </c>
      <c r="U192" s="75">
        <v>0</v>
      </c>
      <c r="V192" s="750">
        <v>0</v>
      </c>
      <c r="W192" s="75">
        <v>0</v>
      </c>
      <c r="X192" s="750">
        <v>0</v>
      </c>
      <c r="Y192" s="75">
        <v>0</v>
      </c>
      <c r="Z192" s="750">
        <v>0</v>
      </c>
      <c r="AA192" s="75">
        <v>0</v>
      </c>
      <c r="AB192" s="750">
        <v>0</v>
      </c>
      <c r="AC192" s="75">
        <v>0</v>
      </c>
      <c r="AD192" s="750">
        <v>0</v>
      </c>
      <c r="AE192" s="75">
        <v>0</v>
      </c>
      <c r="AF192" s="750">
        <v>0</v>
      </c>
      <c r="AG192" s="75">
        <v>0</v>
      </c>
      <c r="AH192" s="750">
        <v>0</v>
      </c>
      <c r="AI192" s="75">
        <v>0</v>
      </c>
      <c r="AJ192" s="750">
        <v>0</v>
      </c>
      <c r="AK192" s="75">
        <v>0</v>
      </c>
      <c r="AL192" s="750">
        <v>0</v>
      </c>
      <c r="AM192" s="292">
        <v>0</v>
      </c>
      <c r="AN192" s="212">
        <v>0</v>
      </c>
      <c r="AO192" s="1916">
        <v>0</v>
      </c>
      <c r="AP192" s="1915">
        <v>0</v>
      </c>
      <c r="AQ192" s="2723">
        <v>0</v>
      </c>
      <c r="AR192" s="2723">
        <v>0</v>
      </c>
      <c r="AS192" s="2723">
        <v>1</v>
      </c>
      <c r="AT192" s="2308">
        <v>0</v>
      </c>
      <c r="AU192" s="323">
        <v>0</v>
      </c>
      <c r="AV192" s="2308">
        <v>0</v>
      </c>
      <c r="AW192" s="323"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4219" t="s">
        <v>198</v>
      </c>
      <c r="B193" s="4220"/>
      <c r="C193" s="4171">
        <f t="shared" si="126"/>
        <v>26</v>
      </c>
      <c r="D193" s="4172">
        <f t="shared" si="106"/>
        <v>12</v>
      </c>
      <c r="E193" s="2809">
        <f t="shared" si="106"/>
        <v>14</v>
      </c>
      <c r="F193" s="4204">
        <v>0</v>
      </c>
      <c r="G193" s="2811">
        <v>0</v>
      </c>
      <c r="H193" s="4204">
        <v>3</v>
      </c>
      <c r="I193" s="2811">
        <v>1</v>
      </c>
      <c r="J193" s="4204">
        <v>4</v>
      </c>
      <c r="K193" s="2811">
        <v>3</v>
      </c>
      <c r="L193" s="4204">
        <v>2</v>
      </c>
      <c r="M193" s="2811">
        <v>5</v>
      </c>
      <c r="N193" s="4204">
        <v>0</v>
      </c>
      <c r="O193" s="2811">
        <v>0</v>
      </c>
      <c r="P193" s="4204">
        <v>0</v>
      </c>
      <c r="Q193" s="2811">
        <v>2</v>
      </c>
      <c r="R193" s="4204">
        <v>1</v>
      </c>
      <c r="S193" s="2811">
        <v>1</v>
      </c>
      <c r="T193" s="4204">
        <v>1</v>
      </c>
      <c r="U193" s="2811">
        <v>0</v>
      </c>
      <c r="V193" s="4204">
        <v>0</v>
      </c>
      <c r="W193" s="2811">
        <v>0</v>
      </c>
      <c r="X193" s="4204">
        <v>0</v>
      </c>
      <c r="Y193" s="2811">
        <v>0</v>
      </c>
      <c r="Z193" s="4204">
        <v>1</v>
      </c>
      <c r="AA193" s="2811">
        <v>0</v>
      </c>
      <c r="AB193" s="4204">
        <v>0</v>
      </c>
      <c r="AC193" s="2811">
        <v>1</v>
      </c>
      <c r="AD193" s="4204">
        <v>0</v>
      </c>
      <c r="AE193" s="2811">
        <v>0</v>
      </c>
      <c r="AF193" s="4204">
        <v>0</v>
      </c>
      <c r="AG193" s="2811">
        <v>0</v>
      </c>
      <c r="AH193" s="4204">
        <v>0</v>
      </c>
      <c r="AI193" s="2811">
        <v>1</v>
      </c>
      <c r="AJ193" s="4204">
        <v>0</v>
      </c>
      <c r="AK193" s="2811">
        <v>0</v>
      </c>
      <c r="AL193" s="4204">
        <v>0</v>
      </c>
      <c r="AM193" s="2812">
        <v>0</v>
      </c>
      <c r="AN193" s="4205">
        <v>0</v>
      </c>
      <c r="AO193" s="4216">
        <v>0</v>
      </c>
      <c r="AP193" s="1915">
        <v>0</v>
      </c>
      <c r="AQ193" s="2811">
        <v>0</v>
      </c>
      <c r="AR193" s="2811">
        <v>0</v>
      </c>
      <c r="AS193" s="2811">
        <v>4</v>
      </c>
      <c r="AT193" s="2812">
        <v>0</v>
      </c>
      <c r="AU193" s="4206">
        <v>0</v>
      </c>
      <c r="AV193" s="2812">
        <v>0</v>
      </c>
      <c r="AW193" s="4206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4044" t="s">
        <v>199</v>
      </c>
      <c r="B194" s="2767" t="s">
        <v>200</v>
      </c>
      <c r="C194" s="335">
        <f t="shared" si="126"/>
        <v>1</v>
      </c>
      <c r="D194" s="336">
        <f t="shared" si="106"/>
        <v>0</v>
      </c>
      <c r="E194" s="2767">
        <f t="shared" si="106"/>
        <v>1</v>
      </c>
      <c r="F194" s="32">
        <v>0</v>
      </c>
      <c r="G194" s="35">
        <v>0</v>
      </c>
      <c r="H194" s="32">
        <v>0</v>
      </c>
      <c r="I194" s="35">
        <v>0</v>
      </c>
      <c r="J194" s="32">
        <v>0</v>
      </c>
      <c r="K194" s="35">
        <v>0</v>
      </c>
      <c r="L194" s="32">
        <v>0</v>
      </c>
      <c r="M194" s="35">
        <v>0</v>
      </c>
      <c r="N194" s="32">
        <v>0</v>
      </c>
      <c r="O194" s="35">
        <v>0</v>
      </c>
      <c r="P194" s="32">
        <v>0</v>
      </c>
      <c r="Q194" s="35">
        <v>0</v>
      </c>
      <c r="R194" s="32">
        <v>0</v>
      </c>
      <c r="S194" s="35">
        <v>0</v>
      </c>
      <c r="T194" s="32">
        <v>0</v>
      </c>
      <c r="U194" s="35">
        <v>0</v>
      </c>
      <c r="V194" s="32">
        <v>0</v>
      </c>
      <c r="W194" s="35">
        <v>0</v>
      </c>
      <c r="X194" s="32">
        <v>0</v>
      </c>
      <c r="Y194" s="35">
        <v>0</v>
      </c>
      <c r="Z194" s="32">
        <v>0</v>
      </c>
      <c r="AA194" s="35">
        <v>0</v>
      </c>
      <c r="AB194" s="32">
        <v>0</v>
      </c>
      <c r="AC194" s="35">
        <v>0</v>
      </c>
      <c r="AD194" s="32">
        <v>0</v>
      </c>
      <c r="AE194" s="35">
        <v>0</v>
      </c>
      <c r="AF194" s="32">
        <v>0</v>
      </c>
      <c r="AG194" s="35">
        <v>0</v>
      </c>
      <c r="AH194" s="32">
        <v>0</v>
      </c>
      <c r="AI194" s="35">
        <v>1</v>
      </c>
      <c r="AJ194" s="32">
        <v>0</v>
      </c>
      <c r="AK194" s="35">
        <v>0</v>
      </c>
      <c r="AL194" s="32">
        <v>0</v>
      </c>
      <c r="AM194" s="271">
        <v>0</v>
      </c>
      <c r="AN194" s="227">
        <v>0</v>
      </c>
      <c r="AO194" s="337">
        <v>0</v>
      </c>
      <c r="AP194" s="32">
        <v>0</v>
      </c>
      <c r="AQ194" s="75">
        <v>0</v>
      </c>
      <c r="AR194" s="75">
        <v>0</v>
      </c>
      <c r="AS194" s="75">
        <v>0</v>
      </c>
      <c r="AT194" s="292">
        <v>0</v>
      </c>
      <c r="AU194" s="338">
        <v>0</v>
      </c>
      <c r="AV194" s="292">
        <v>0</v>
      </c>
      <c r="AW194" s="338">
        <v>0</v>
      </c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3084"/>
      <c r="B195" s="2761" t="s">
        <v>201</v>
      </c>
      <c r="C195" s="340">
        <f t="shared" si="126"/>
        <v>2</v>
      </c>
      <c r="D195" s="341">
        <f t="shared" si="106"/>
        <v>1</v>
      </c>
      <c r="E195" s="2761">
        <f t="shared" si="106"/>
        <v>1</v>
      </c>
      <c r="F195" s="16">
        <v>0</v>
      </c>
      <c r="G195" s="37">
        <v>0</v>
      </c>
      <c r="H195" s="16">
        <v>0</v>
      </c>
      <c r="I195" s="37">
        <v>0</v>
      </c>
      <c r="J195" s="16">
        <v>0</v>
      </c>
      <c r="K195" s="37">
        <v>0</v>
      </c>
      <c r="L195" s="16">
        <v>0</v>
      </c>
      <c r="M195" s="37">
        <v>0</v>
      </c>
      <c r="N195" s="16">
        <v>0</v>
      </c>
      <c r="O195" s="37">
        <v>0</v>
      </c>
      <c r="P195" s="16">
        <v>0</v>
      </c>
      <c r="Q195" s="37">
        <v>1</v>
      </c>
      <c r="R195" s="16">
        <v>1</v>
      </c>
      <c r="S195" s="37">
        <v>0</v>
      </c>
      <c r="T195" s="16">
        <v>0</v>
      </c>
      <c r="U195" s="37">
        <v>0</v>
      </c>
      <c r="V195" s="16">
        <v>0</v>
      </c>
      <c r="W195" s="37">
        <v>0</v>
      </c>
      <c r="X195" s="16">
        <v>0</v>
      </c>
      <c r="Y195" s="37">
        <v>0</v>
      </c>
      <c r="Z195" s="16">
        <v>0</v>
      </c>
      <c r="AA195" s="37">
        <v>0</v>
      </c>
      <c r="AB195" s="16">
        <v>0</v>
      </c>
      <c r="AC195" s="37">
        <v>0</v>
      </c>
      <c r="AD195" s="16">
        <v>0</v>
      </c>
      <c r="AE195" s="37">
        <v>0</v>
      </c>
      <c r="AF195" s="16">
        <v>0</v>
      </c>
      <c r="AG195" s="37">
        <v>0</v>
      </c>
      <c r="AH195" s="16">
        <v>0</v>
      </c>
      <c r="AI195" s="37">
        <v>0</v>
      </c>
      <c r="AJ195" s="16">
        <v>0</v>
      </c>
      <c r="AK195" s="37">
        <v>0</v>
      </c>
      <c r="AL195" s="16">
        <v>0</v>
      </c>
      <c r="AM195" s="134">
        <v>0</v>
      </c>
      <c r="AN195" s="195">
        <v>0</v>
      </c>
      <c r="AO195" s="137">
        <v>0</v>
      </c>
      <c r="AP195" s="16">
        <v>0</v>
      </c>
      <c r="AQ195" s="41">
        <v>0</v>
      </c>
      <c r="AR195" s="41">
        <v>0</v>
      </c>
      <c r="AS195" s="41">
        <v>0</v>
      </c>
      <c r="AT195" s="180">
        <v>0</v>
      </c>
      <c r="AU195" s="342">
        <v>0</v>
      </c>
      <c r="AV195" s="180">
        <v>0</v>
      </c>
      <c r="AW195" s="342"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3084"/>
      <c r="B196" s="2761" t="s">
        <v>202</v>
      </c>
      <c r="C196" s="340">
        <f t="shared" si="126"/>
        <v>3</v>
      </c>
      <c r="D196" s="343">
        <f t="shared" si="106"/>
        <v>0</v>
      </c>
      <c r="E196" s="2761">
        <f t="shared" si="106"/>
        <v>3</v>
      </c>
      <c r="F196" s="38">
        <v>0</v>
      </c>
      <c r="G196" s="41">
        <v>0</v>
      </c>
      <c r="H196" s="38">
        <v>0</v>
      </c>
      <c r="I196" s="41">
        <v>0</v>
      </c>
      <c r="J196" s="38">
        <v>0</v>
      </c>
      <c r="K196" s="41">
        <v>0</v>
      </c>
      <c r="L196" s="38">
        <v>0</v>
      </c>
      <c r="M196" s="41">
        <v>2</v>
      </c>
      <c r="N196" s="38">
        <v>0</v>
      </c>
      <c r="O196" s="41">
        <v>0</v>
      </c>
      <c r="P196" s="38">
        <v>0</v>
      </c>
      <c r="Q196" s="41">
        <v>0</v>
      </c>
      <c r="R196" s="38">
        <v>0</v>
      </c>
      <c r="S196" s="41">
        <v>0</v>
      </c>
      <c r="T196" s="38">
        <v>0</v>
      </c>
      <c r="U196" s="41">
        <v>0</v>
      </c>
      <c r="V196" s="38">
        <v>0</v>
      </c>
      <c r="W196" s="41">
        <v>0</v>
      </c>
      <c r="X196" s="38">
        <v>0</v>
      </c>
      <c r="Y196" s="41">
        <v>0</v>
      </c>
      <c r="Z196" s="38">
        <v>0</v>
      </c>
      <c r="AA196" s="41">
        <v>0</v>
      </c>
      <c r="AB196" s="38">
        <v>0</v>
      </c>
      <c r="AC196" s="41">
        <v>1</v>
      </c>
      <c r="AD196" s="38">
        <v>0</v>
      </c>
      <c r="AE196" s="41">
        <v>0</v>
      </c>
      <c r="AF196" s="38">
        <v>0</v>
      </c>
      <c r="AG196" s="41">
        <v>0</v>
      </c>
      <c r="AH196" s="38">
        <v>0</v>
      </c>
      <c r="AI196" s="41">
        <v>0</v>
      </c>
      <c r="AJ196" s="38">
        <v>0</v>
      </c>
      <c r="AK196" s="41">
        <v>0</v>
      </c>
      <c r="AL196" s="38">
        <v>0</v>
      </c>
      <c r="AM196" s="180">
        <v>0</v>
      </c>
      <c r="AN196" s="198">
        <v>0</v>
      </c>
      <c r="AO196" s="181">
        <v>0</v>
      </c>
      <c r="AP196" s="38">
        <v>0</v>
      </c>
      <c r="AQ196" s="41">
        <v>0</v>
      </c>
      <c r="AR196" s="41">
        <v>0</v>
      </c>
      <c r="AS196" s="41">
        <v>1</v>
      </c>
      <c r="AT196" s="180">
        <v>0</v>
      </c>
      <c r="AU196" s="342">
        <v>0</v>
      </c>
      <c r="AV196" s="180">
        <v>0</v>
      </c>
      <c r="AW196" s="342">
        <v>0</v>
      </c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3084"/>
      <c r="B197" s="344" t="s">
        <v>203</v>
      </c>
      <c r="C197" s="340">
        <f t="shared" si="126"/>
        <v>0</v>
      </c>
      <c r="D197" s="345"/>
      <c r="E197" s="2761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3084"/>
      <c r="B198" s="2761" t="s">
        <v>204</v>
      </c>
      <c r="C198" s="340">
        <f t="shared" si="126"/>
        <v>0</v>
      </c>
      <c r="D198" s="336">
        <f t="shared" ref="D198:E206" si="127">SUM(F198+H198+J198+L198+N198+P198+R198+T198+V198+X198+Z198+AB198+AD198+AF198+AH198+AJ198+AL198)</f>
        <v>0</v>
      </c>
      <c r="E198" s="2761">
        <f t="shared" si="127"/>
        <v>0</v>
      </c>
      <c r="F198" s="32"/>
      <c r="G198" s="35"/>
      <c r="H198" s="32"/>
      <c r="I198" s="35"/>
      <c r="J198" s="32"/>
      <c r="K198" s="35"/>
      <c r="L198" s="32"/>
      <c r="M198" s="35"/>
      <c r="N198" s="32"/>
      <c r="O198" s="35"/>
      <c r="P198" s="32"/>
      <c r="Q198" s="35"/>
      <c r="R198" s="32"/>
      <c r="S198" s="35"/>
      <c r="T198" s="32"/>
      <c r="U198" s="35"/>
      <c r="V198" s="32"/>
      <c r="W198" s="35"/>
      <c r="X198" s="32"/>
      <c r="Y198" s="35"/>
      <c r="Z198" s="32"/>
      <c r="AA198" s="35"/>
      <c r="AB198" s="32"/>
      <c r="AC198" s="35"/>
      <c r="AD198" s="32"/>
      <c r="AE198" s="35"/>
      <c r="AF198" s="32"/>
      <c r="AG198" s="35"/>
      <c r="AH198" s="32"/>
      <c r="AI198" s="35"/>
      <c r="AJ198" s="32"/>
      <c r="AK198" s="35"/>
      <c r="AL198" s="32"/>
      <c r="AM198" s="271"/>
      <c r="AN198" s="227"/>
      <c r="AO198" s="337"/>
      <c r="AP198" s="32"/>
      <c r="AQ198" s="35"/>
      <c r="AR198" s="35"/>
      <c r="AS198" s="35"/>
      <c r="AT198" s="271"/>
      <c r="AU198" s="291"/>
      <c r="AV198" s="271"/>
      <c r="AW198" s="291"/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3084"/>
      <c r="B199" s="347" t="s">
        <v>205</v>
      </c>
      <c r="C199" s="340">
        <f t="shared" si="126"/>
        <v>0</v>
      </c>
      <c r="D199" s="341">
        <f t="shared" si="127"/>
        <v>0</v>
      </c>
      <c r="E199" s="2761">
        <f t="shared" si="127"/>
        <v>0</v>
      </c>
      <c r="F199" s="16"/>
      <c r="G199" s="37"/>
      <c r="H199" s="16"/>
      <c r="I199" s="37"/>
      <c r="J199" s="16"/>
      <c r="K199" s="37"/>
      <c r="L199" s="16"/>
      <c r="M199" s="37"/>
      <c r="N199" s="16"/>
      <c r="O199" s="37"/>
      <c r="P199" s="16"/>
      <c r="Q199" s="37"/>
      <c r="R199" s="16"/>
      <c r="S199" s="37"/>
      <c r="T199" s="16"/>
      <c r="U199" s="37"/>
      <c r="V199" s="16"/>
      <c r="W199" s="37"/>
      <c r="X199" s="16"/>
      <c r="Y199" s="37"/>
      <c r="Z199" s="16"/>
      <c r="AA199" s="37"/>
      <c r="AB199" s="16"/>
      <c r="AC199" s="37"/>
      <c r="AD199" s="16"/>
      <c r="AE199" s="37"/>
      <c r="AF199" s="16"/>
      <c r="AG199" s="37"/>
      <c r="AH199" s="16"/>
      <c r="AI199" s="37"/>
      <c r="AJ199" s="16"/>
      <c r="AK199" s="37"/>
      <c r="AL199" s="16"/>
      <c r="AM199" s="134"/>
      <c r="AN199" s="195"/>
      <c r="AO199" s="137"/>
      <c r="AP199" s="16"/>
      <c r="AQ199" s="75"/>
      <c r="AR199" s="75"/>
      <c r="AS199" s="75"/>
      <c r="AT199" s="292"/>
      <c r="AU199" s="338"/>
      <c r="AV199" s="292"/>
      <c r="AW199" s="338"/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3084"/>
      <c r="B200" s="348" t="s">
        <v>206</v>
      </c>
      <c r="C200" s="340">
        <f t="shared" si="126"/>
        <v>0</v>
      </c>
      <c r="D200" s="341">
        <f t="shared" si="127"/>
        <v>0</v>
      </c>
      <c r="E200" s="2761">
        <f t="shared" si="127"/>
        <v>0</v>
      </c>
      <c r="F200" s="16"/>
      <c r="G200" s="37"/>
      <c r="H200" s="16"/>
      <c r="I200" s="37"/>
      <c r="J200" s="16"/>
      <c r="K200" s="37"/>
      <c r="L200" s="16"/>
      <c r="M200" s="37"/>
      <c r="N200" s="16"/>
      <c r="O200" s="37"/>
      <c r="P200" s="16"/>
      <c r="Q200" s="37"/>
      <c r="R200" s="16"/>
      <c r="S200" s="37"/>
      <c r="T200" s="16"/>
      <c r="U200" s="37"/>
      <c r="V200" s="16"/>
      <c r="W200" s="37"/>
      <c r="X200" s="16"/>
      <c r="Y200" s="37"/>
      <c r="Z200" s="16"/>
      <c r="AA200" s="37"/>
      <c r="AB200" s="16"/>
      <c r="AC200" s="37"/>
      <c r="AD200" s="16"/>
      <c r="AE200" s="37"/>
      <c r="AF200" s="16"/>
      <c r="AG200" s="37"/>
      <c r="AH200" s="16"/>
      <c r="AI200" s="37"/>
      <c r="AJ200" s="16"/>
      <c r="AK200" s="37"/>
      <c r="AL200" s="16"/>
      <c r="AM200" s="134"/>
      <c r="AN200" s="195"/>
      <c r="AO200" s="137"/>
      <c r="AP200" s="16"/>
      <c r="AQ200" s="41"/>
      <c r="AR200" s="41"/>
      <c r="AS200" s="41"/>
      <c r="AT200" s="180"/>
      <c r="AU200" s="342"/>
      <c r="AV200" s="180"/>
      <c r="AW200" s="342"/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3638"/>
      <c r="B201" s="349" t="s">
        <v>207</v>
      </c>
      <c r="C201" s="350">
        <f t="shared" si="126"/>
        <v>0</v>
      </c>
      <c r="D201" s="343">
        <f t="shared" si="127"/>
        <v>0</v>
      </c>
      <c r="E201" s="351">
        <f t="shared" si="127"/>
        <v>0</v>
      </c>
      <c r="F201" s="38"/>
      <c r="G201" s="41"/>
      <c r="H201" s="38"/>
      <c r="I201" s="41"/>
      <c r="J201" s="38"/>
      <c r="K201" s="41"/>
      <c r="L201" s="38"/>
      <c r="M201" s="41"/>
      <c r="N201" s="38"/>
      <c r="O201" s="41"/>
      <c r="P201" s="38"/>
      <c r="Q201" s="41"/>
      <c r="R201" s="38"/>
      <c r="S201" s="41"/>
      <c r="T201" s="38"/>
      <c r="U201" s="41"/>
      <c r="V201" s="38"/>
      <c r="W201" s="41"/>
      <c r="X201" s="38"/>
      <c r="Y201" s="41"/>
      <c r="Z201" s="38"/>
      <c r="AA201" s="41"/>
      <c r="AB201" s="38"/>
      <c r="AC201" s="41"/>
      <c r="AD201" s="38"/>
      <c r="AE201" s="41"/>
      <c r="AF201" s="38"/>
      <c r="AG201" s="41"/>
      <c r="AH201" s="38"/>
      <c r="AI201" s="41"/>
      <c r="AJ201" s="38"/>
      <c r="AK201" s="41"/>
      <c r="AL201" s="38"/>
      <c r="AM201" s="180"/>
      <c r="AN201" s="198"/>
      <c r="AO201" s="181"/>
      <c r="AP201" s="38"/>
      <c r="AQ201" s="43"/>
      <c r="AR201" s="43"/>
      <c r="AS201" s="43"/>
      <c r="AT201" s="141"/>
      <c r="AU201" s="26"/>
      <c r="AV201" s="141"/>
      <c r="AW201" s="26"/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4044" t="s">
        <v>208</v>
      </c>
      <c r="B202" s="4221" t="s">
        <v>209</v>
      </c>
      <c r="C202" s="4213">
        <f t="shared" si="126"/>
        <v>0</v>
      </c>
      <c r="D202" s="4214">
        <f t="shared" si="127"/>
        <v>0</v>
      </c>
      <c r="E202" s="4212">
        <f t="shared" si="127"/>
        <v>0</v>
      </c>
      <c r="F202" s="2830"/>
      <c r="G202" s="4182"/>
      <c r="H202" s="2830"/>
      <c r="I202" s="4182"/>
      <c r="J202" s="2830"/>
      <c r="K202" s="4182"/>
      <c r="L202" s="2830"/>
      <c r="M202" s="4182"/>
      <c r="N202" s="2830"/>
      <c r="O202" s="4182"/>
      <c r="P202" s="2830"/>
      <c r="Q202" s="4182"/>
      <c r="R202" s="2830"/>
      <c r="S202" s="4182"/>
      <c r="T202" s="2830"/>
      <c r="U202" s="4182"/>
      <c r="V202" s="2830"/>
      <c r="W202" s="4182"/>
      <c r="X202" s="2830"/>
      <c r="Y202" s="4182"/>
      <c r="Z202" s="2830"/>
      <c r="AA202" s="4182"/>
      <c r="AB202" s="2830"/>
      <c r="AC202" s="4182"/>
      <c r="AD202" s="2830"/>
      <c r="AE202" s="4182"/>
      <c r="AF202" s="2830"/>
      <c r="AG202" s="4182"/>
      <c r="AH202" s="2830"/>
      <c r="AI202" s="4182"/>
      <c r="AJ202" s="2830"/>
      <c r="AK202" s="4182"/>
      <c r="AL202" s="2830"/>
      <c r="AM202" s="4183"/>
      <c r="AN202" s="4154"/>
      <c r="AO202" s="4215"/>
      <c r="AP202" s="2830"/>
      <c r="AQ202" s="353"/>
      <c r="AR202" s="353"/>
      <c r="AS202" s="353"/>
      <c r="AT202" s="354"/>
      <c r="AU202" s="4222"/>
      <c r="AV202" s="354"/>
      <c r="AW202" s="4222"/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3084"/>
      <c r="B203" s="2761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2761">
        <f t="shared" si="127"/>
        <v>0</v>
      </c>
      <c r="F203" s="16"/>
      <c r="G203" s="37"/>
      <c r="H203" s="16"/>
      <c r="I203" s="37"/>
      <c r="J203" s="16"/>
      <c r="K203" s="37"/>
      <c r="L203" s="16"/>
      <c r="M203" s="37"/>
      <c r="N203" s="16"/>
      <c r="O203" s="37"/>
      <c r="P203" s="16"/>
      <c r="Q203" s="37"/>
      <c r="R203" s="16"/>
      <c r="S203" s="37"/>
      <c r="T203" s="16"/>
      <c r="U203" s="37"/>
      <c r="V203" s="16"/>
      <c r="W203" s="37"/>
      <c r="X203" s="16"/>
      <c r="Y203" s="37"/>
      <c r="Z203" s="16"/>
      <c r="AA203" s="37"/>
      <c r="AB203" s="16"/>
      <c r="AC203" s="37"/>
      <c r="AD203" s="16"/>
      <c r="AE203" s="37"/>
      <c r="AF203" s="16"/>
      <c r="AG203" s="37"/>
      <c r="AH203" s="16"/>
      <c r="AI203" s="37"/>
      <c r="AJ203" s="16"/>
      <c r="AK203" s="37"/>
      <c r="AL203" s="16"/>
      <c r="AM203" s="134"/>
      <c r="AN203" s="195"/>
      <c r="AO203" s="137"/>
      <c r="AP203" s="16"/>
      <c r="AQ203" s="41"/>
      <c r="AR203" s="41"/>
      <c r="AS203" s="41"/>
      <c r="AT203" s="180"/>
      <c r="AU203" s="342"/>
      <c r="AV203" s="180"/>
      <c r="AW203" s="342"/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3084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/>
      <c r="G204" s="41"/>
      <c r="H204" s="38"/>
      <c r="I204" s="41"/>
      <c r="J204" s="38"/>
      <c r="K204" s="41"/>
      <c r="L204" s="38"/>
      <c r="M204" s="41"/>
      <c r="N204" s="38"/>
      <c r="O204" s="41"/>
      <c r="P204" s="38"/>
      <c r="Q204" s="41"/>
      <c r="R204" s="38"/>
      <c r="S204" s="41"/>
      <c r="T204" s="38"/>
      <c r="U204" s="41"/>
      <c r="V204" s="38"/>
      <c r="W204" s="41"/>
      <c r="X204" s="38"/>
      <c r="Y204" s="41"/>
      <c r="Z204" s="38"/>
      <c r="AA204" s="41"/>
      <c r="AB204" s="38"/>
      <c r="AC204" s="41"/>
      <c r="AD204" s="38"/>
      <c r="AE204" s="41"/>
      <c r="AF204" s="38"/>
      <c r="AG204" s="41"/>
      <c r="AH204" s="38"/>
      <c r="AI204" s="41"/>
      <c r="AJ204" s="38"/>
      <c r="AK204" s="41"/>
      <c r="AL204" s="38"/>
      <c r="AM204" s="180"/>
      <c r="AN204" s="198"/>
      <c r="AO204" s="181"/>
      <c r="AP204" s="38"/>
      <c r="AQ204" s="41"/>
      <c r="AR204" s="41"/>
      <c r="AS204" s="41"/>
      <c r="AT204" s="180"/>
      <c r="AU204" s="342"/>
      <c r="AV204" s="180"/>
      <c r="AW204" s="342"/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3084"/>
      <c r="B205" s="351" t="s">
        <v>212</v>
      </c>
      <c r="C205" s="350">
        <f t="shared" si="126"/>
        <v>0</v>
      </c>
      <c r="D205" s="343">
        <f>SUM(F205+H205+J205+L205+N205+P205+R205+T205+V205+X205+Z205+AB205+AD205+AF205+AH205+AJ205+AL205)</f>
        <v>0</v>
      </c>
      <c r="E205" s="351">
        <f>SUM(G205+I205+K205+M205+O205+Q205+S205+U205+W205+Y205+AA205+AC205+AE205+AG205+AI205+AK205+AM205)</f>
        <v>0</v>
      </c>
      <c r="F205" s="38"/>
      <c r="G205" s="41"/>
      <c r="H205" s="38"/>
      <c r="I205" s="41"/>
      <c r="J205" s="38"/>
      <c r="K205" s="41"/>
      <c r="L205" s="38"/>
      <c r="M205" s="41"/>
      <c r="N205" s="38"/>
      <c r="O205" s="41"/>
      <c r="P205" s="38"/>
      <c r="Q205" s="41"/>
      <c r="R205" s="38"/>
      <c r="S205" s="41"/>
      <c r="T205" s="38"/>
      <c r="U205" s="41"/>
      <c r="V205" s="38"/>
      <c r="W205" s="41"/>
      <c r="X205" s="38"/>
      <c r="Y205" s="41"/>
      <c r="Z205" s="38"/>
      <c r="AA205" s="41"/>
      <c r="AB205" s="38"/>
      <c r="AC205" s="41"/>
      <c r="AD205" s="38"/>
      <c r="AE205" s="41"/>
      <c r="AF205" s="38"/>
      <c r="AG205" s="41"/>
      <c r="AH205" s="38"/>
      <c r="AI205" s="41"/>
      <c r="AJ205" s="38"/>
      <c r="AK205" s="41"/>
      <c r="AL205" s="38"/>
      <c r="AM205" s="180"/>
      <c r="AN205" s="198"/>
      <c r="AO205" s="181"/>
      <c r="AP205" s="38"/>
      <c r="AQ205" s="41"/>
      <c r="AR205" s="41"/>
      <c r="AS205" s="41"/>
      <c r="AT205" s="180"/>
      <c r="AU205" s="342"/>
      <c r="AV205" s="180"/>
      <c r="AW205" s="342"/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3638"/>
      <c r="B206" s="2762" t="s">
        <v>213</v>
      </c>
      <c r="C206" s="355">
        <f t="shared" si="126"/>
        <v>0</v>
      </c>
      <c r="D206" s="356">
        <f>SUM(F206+H206+J206+L206+N206+P206+R206+T206+V206+X206+Z206+AB206+AD206+AF206+AH206+AJ206+AL206)</f>
        <v>0</v>
      </c>
      <c r="E206" s="2762">
        <f t="shared" si="127"/>
        <v>0</v>
      </c>
      <c r="F206" s="22"/>
      <c r="G206" s="43"/>
      <c r="H206" s="22"/>
      <c r="I206" s="43"/>
      <c r="J206" s="22"/>
      <c r="K206" s="43"/>
      <c r="L206" s="22"/>
      <c r="M206" s="43"/>
      <c r="N206" s="22"/>
      <c r="O206" s="43"/>
      <c r="P206" s="22"/>
      <c r="Q206" s="43"/>
      <c r="R206" s="22"/>
      <c r="S206" s="43"/>
      <c r="T206" s="22"/>
      <c r="U206" s="43"/>
      <c r="V206" s="22"/>
      <c r="W206" s="43"/>
      <c r="X206" s="22"/>
      <c r="Y206" s="43"/>
      <c r="Z206" s="22"/>
      <c r="AA206" s="43"/>
      <c r="AB206" s="22"/>
      <c r="AC206" s="43"/>
      <c r="AD206" s="22"/>
      <c r="AE206" s="43"/>
      <c r="AF206" s="22"/>
      <c r="AG206" s="43"/>
      <c r="AH206" s="22"/>
      <c r="AI206" s="43"/>
      <c r="AJ206" s="22"/>
      <c r="AK206" s="43"/>
      <c r="AL206" s="22"/>
      <c r="AM206" s="141"/>
      <c r="AN206" s="200"/>
      <c r="AO206" s="186"/>
      <c r="AP206" s="22"/>
      <c r="AQ206" s="43"/>
      <c r="AR206" s="43"/>
      <c r="AS206" s="43"/>
      <c r="AT206" s="141"/>
      <c r="AU206" s="26"/>
      <c r="AV206" s="141"/>
      <c r="AW206" s="26"/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4044" t="s">
        <v>214</v>
      </c>
      <c r="B207" s="4212" t="s">
        <v>215</v>
      </c>
      <c r="C207" s="4213">
        <f t="shared" si="126"/>
        <v>2</v>
      </c>
      <c r="D207" s="4214">
        <f>SUM(F207+H207+J207+L207+N207)</f>
        <v>2</v>
      </c>
      <c r="E207" s="4212">
        <f t="shared" ref="D207:E210" si="130">SUM(G207+I207+K207+M207+O207)</f>
        <v>0</v>
      </c>
      <c r="F207" s="2830">
        <v>0</v>
      </c>
      <c r="G207" s="4182">
        <v>0</v>
      </c>
      <c r="H207" s="2830">
        <v>1</v>
      </c>
      <c r="I207" s="4182">
        <v>0</v>
      </c>
      <c r="J207" s="2830">
        <v>1</v>
      </c>
      <c r="K207" s="4182">
        <v>0</v>
      </c>
      <c r="L207" s="2830">
        <v>0</v>
      </c>
      <c r="M207" s="4182">
        <v>0</v>
      </c>
      <c r="N207" s="2830">
        <v>0</v>
      </c>
      <c r="O207" s="4182">
        <v>0</v>
      </c>
      <c r="P207" s="4223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4224"/>
      <c r="AN207" s="4154">
        <v>0</v>
      </c>
      <c r="AO207" s="4225"/>
      <c r="AP207" s="2830">
        <v>0</v>
      </c>
      <c r="AQ207" s="353">
        <v>0</v>
      </c>
      <c r="AR207" s="353">
        <v>0</v>
      </c>
      <c r="AS207" s="353">
        <v>0</v>
      </c>
      <c r="AT207" s="354">
        <v>0</v>
      </c>
      <c r="AU207" s="4222">
        <v>0</v>
      </c>
      <c r="AV207" s="354">
        <v>0</v>
      </c>
      <c r="AW207" s="4222">
        <v>0</v>
      </c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3084"/>
      <c r="B208" s="2761" t="s">
        <v>216</v>
      </c>
      <c r="C208" s="340">
        <f t="shared" si="126"/>
        <v>0</v>
      </c>
      <c r="D208" s="341">
        <f>SUM(F208+H208+J208+L208+N208)</f>
        <v>0</v>
      </c>
      <c r="E208" s="2761">
        <f t="shared" si="130"/>
        <v>0</v>
      </c>
      <c r="F208" s="16">
        <v>0</v>
      </c>
      <c r="G208" s="37">
        <v>0</v>
      </c>
      <c r="H208" s="16">
        <v>0</v>
      </c>
      <c r="I208" s="37">
        <v>0</v>
      </c>
      <c r="J208" s="16">
        <v>0</v>
      </c>
      <c r="K208" s="37">
        <v>0</v>
      </c>
      <c r="L208" s="16">
        <v>0</v>
      </c>
      <c r="M208" s="37">
        <v>0</v>
      </c>
      <c r="N208" s="16">
        <v>0</v>
      </c>
      <c r="O208" s="37">
        <v>0</v>
      </c>
      <c r="P208" s="92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>
        <v>0</v>
      </c>
      <c r="AO208" s="930"/>
      <c r="AP208" s="16">
        <v>0</v>
      </c>
      <c r="AQ208" s="41">
        <v>0</v>
      </c>
      <c r="AR208" s="41">
        <v>0</v>
      </c>
      <c r="AS208" s="41">
        <v>0</v>
      </c>
      <c r="AT208" s="180">
        <v>0</v>
      </c>
      <c r="AU208" s="342">
        <v>0</v>
      </c>
      <c r="AV208" s="180">
        <v>0</v>
      </c>
      <c r="AW208" s="342">
        <v>0</v>
      </c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3084"/>
      <c r="B209" s="2761" t="s">
        <v>217</v>
      </c>
      <c r="C209" s="340">
        <f t="shared" si="126"/>
        <v>0</v>
      </c>
      <c r="D209" s="341">
        <f t="shared" si="130"/>
        <v>0</v>
      </c>
      <c r="E209" s="2761">
        <f t="shared" si="130"/>
        <v>0</v>
      </c>
      <c r="F209" s="16">
        <v>0</v>
      </c>
      <c r="G209" s="37">
        <v>0</v>
      </c>
      <c r="H209" s="16">
        <v>0</v>
      </c>
      <c r="I209" s="37">
        <v>0</v>
      </c>
      <c r="J209" s="16">
        <v>0</v>
      </c>
      <c r="K209" s="37">
        <v>0</v>
      </c>
      <c r="L209" s="16">
        <v>0</v>
      </c>
      <c r="M209" s="37">
        <v>0</v>
      </c>
      <c r="N209" s="16">
        <v>0</v>
      </c>
      <c r="O209" s="37">
        <v>0</v>
      </c>
      <c r="P209" s="92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>
        <v>0</v>
      </c>
      <c r="AO209" s="930"/>
      <c r="AP209" s="16">
        <v>0</v>
      </c>
      <c r="AQ209" s="41">
        <v>0</v>
      </c>
      <c r="AR209" s="41">
        <v>0</v>
      </c>
      <c r="AS209" s="41">
        <v>0</v>
      </c>
      <c r="AT209" s="180">
        <v>0</v>
      </c>
      <c r="AU209" s="342">
        <v>0</v>
      </c>
      <c r="AV209" s="180">
        <v>0</v>
      </c>
      <c r="AW209" s="342">
        <v>0</v>
      </c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3638"/>
      <c r="B210" s="2762" t="s">
        <v>218</v>
      </c>
      <c r="C210" s="355">
        <f t="shared" si="126"/>
        <v>6</v>
      </c>
      <c r="D210" s="356">
        <f t="shared" si="130"/>
        <v>4</v>
      </c>
      <c r="E210" s="2762">
        <f t="shared" si="130"/>
        <v>2</v>
      </c>
      <c r="F210" s="22">
        <v>0</v>
      </c>
      <c r="G210" s="43">
        <v>0</v>
      </c>
      <c r="H210" s="22">
        <v>2</v>
      </c>
      <c r="I210" s="43">
        <v>1</v>
      </c>
      <c r="J210" s="22">
        <v>1</v>
      </c>
      <c r="K210" s="43">
        <v>0</v>
      </c>
      <c r="L210" s="22">
        <v>1</v>
      </c>
      <c r="M210" s="43">
        <v>1</v>
      </c>
      <c r="N210" s="22">
        <v>0</v>
      </c>
      <c r="O210" s="43">
        <v>0</v>
      </c>
      <c r="P210" s="4226"/>
      <c r="Q210" s="2320"/>
      <c r="R210" s="2320"/>
      <c r="S210" s="2320"/>
      <c r="T210" s="2320"/>
      <c r="U210" s="2320"/>
      <c r="V210" s="2320"/>
      <c r="W210" s="2320"/>
      <c r="X210" s="2320"/>
      <c r="Y210" s="2320"/>
      <c r="Z210" s="2320"/>
      <c r="AA210" s="2320"/>
      <c r="AB210" s="2320"/>
      <c r="AC210" s="2320"/>
      <c r="AD210" s="2320"/>
      <c r="AE210" s="2320"/>
      <c r="AF210" s="2320"/>
      <c r="AG210" s="2320"/>
      <c r="AH210" s="2320"/>
      <c r="AI210" s="2320"/>
      <c r="AJ210" s="2320"/>
      <c r="AK210" s="2320"/>
      <c r="AL210" s="2320"/>
      <c r="AM210" s="2789"/>
      <c r="AN210" s="200">
        <v>0</v>
      </c>
      <c r="AO210" s="1970"/>
      <c r="AP210" s="22">
        <v>0</v>
      </c>
      <c r="AQ210" s="43">
        <v>0</v>
      </c>
      <c r="AR210" s="43">
        <v>0</v>
      </c>
      <c r="AS210" s="43">
        <v>0</v>
      </c>
      <c r="AT210" s="141">
        <v>0</v>
      </c>
      <c r="AU210" s="26">
        <v>0</v>
      </c>
      <c r="AV210" s="141">
        <v>0</v>
      </c>
      <c r="AW210" s="26"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4093" t="s">
        <v>219</v>
      </c>
      <c r="B211" s="4227" t="s">
        <v>220</v>
      </c>
      <c r="C211" s="335">
        <f t="shared" si="126"/>
        <v>2</v>
      </c>
      <c r="D211" s="336">
        <f t="shared" ref="D211:E230" si="131">SUM(F211+H211+J211+L211+N211+P211+R211+T211+V211+X211+Z211+AB211+AD211+AF211+AH211+AJ211+AL211)</f>
        <v>0</v>
      </c>
      <c r="E211" s="2767">
        <f t="shared" si="131"/>
        <v>2</v>
      </c>
      <c r="F211" s="32">
        <v>0</v>
      </c>
      <c r="G211" s="35">
        <v>0</v>
      </c>
      <c r="H211" s="32">
        <v>0</v>
      </c>
      <c r="I211" s="35">
        <v>0</v>
      </c>
      <c r="J211" s="32">
        <v>0</v>
      </c>
      <c r="K211" s="35">
        <v>0</v>
      </c>
      <c r="L211" s="32">
        <v>0</v>
      </c>
      <c r="M211" s="35">
        <v>1</v>
      </c>
      <c r="N211" s="32">
        <v>0</v>
      </c>
      <c r="O211" s="35">
        <v>0</v>
      </c>
      <c r="P211" s="32">
        <v>0</v>
      </c>
      <c r="Q211" s="35">
        <v>1</v>
      </c>
      <c r="R211" s="32">
        <v>0</v>
      </c>
      <c r="S211" s="35">
        <v>0</v>
      </c>
      <c r="T211" s="32">
        <v>0</v>
      </c>
      <c r="U211" s="35">
        <v>0</v>
      </c>
      <c r="V211" s="32">
        <v>0</v>
      </c>
      <c r="W211" s="35">
        <v>0</v>
      </c>
      <c r="X211" s="32">
        <v>0</v>
      </c>
      <c r="Y211" s="35">
        <v>0</v>
      </c>
      <c r="Z211" s="32">
        <v>0</v>
      </c>
      <c r="AA211" s="35">
        <v>0</v>
      </c>
      <c r="AB211" s="32">
        <v>0</v>
      </c>
      <c r="AC211" s="35">
        <v>0</v>
      </c>
      <c r="AD211" s="32">
        <v>0</v>
      </c>
      <c r="AE211" s="35">
        <v>0</v>
      </c>
      <c r="AF211" s="32">
        <v>0</v>
      </c>
      <c r="AG211" s="35">
        <v>0</v>
      </c>
      <c r="AH211" s="32">
        <v>0</v>
      </c>
      <c r="AI211" s="35">
        <v>0</v>
      </c>
      <c r="AJ211" s="32">
        <v>0</v>
      </c>
      <c r="AK211" s="35">
        <v>0</v>
      </c>
      <c r="AL211" s="32">
        <v>0</v>
      </c>
      <c r="AM211" s="33">
        <v>0</v>
      </c>
      <c r="AN211" s="35">
        <v>0</v>
      </c>
      <c r="AO211" s="4215">
        <v>0</v>
      </c>
      <c r="AP211" s="4228">
        <v>0</v>
      </c>
      <c r="AQ211" s="35">
        <v>0</v>
      </c>
      <c r="AR211" s="35">
        <v>0</v>
      </c>
      <c r="AS211" s="35">
        <v>1</v>
      </c>
      <c r="AT211" s="271">
        <v>0</v>
      </c>
      <c r="AU211" s="291">
        <v>0</v>
      </c>
      <c r="AV211" s="290">
        <v>0</v>
      </c>
      <c r="AW211" s="291"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3228"/>
      <c r="B212" s="2766" t="s">
        <v>221</v>
      </c>
      <c r="C212" s="340">
        <f t="shared" si="126"/>
        <v>0</v>
      </c>
      <c r="D212" s="341">
        <f t="shared" si="131"/>
        <v>0</v>
      </c>
      <c r="E212" s="2761">
        <f t="shared" si="131"/>
        <v>0</v>
      </c>
      <c r="F212" s="16"/>
      <c r="G212" s="37"/>
      <c r="H212" s="16"/>
      <c r="I212" s="37"/>
      <c r="J212" s="16"/>
      <c r="K212" s="37"/>
      <c r="L212" s="16"/>
      <c r="M212" s="37"/>
      <c r="N212" s="16"/>
      <c r="O212" s="37"/>
      <c r="P212" s="16"/>
      <c r="Q212" s="37"/>
      <c r="R212" s="16"/>
      <c r="S212" s="37"/>
      <c r="T212" s="16"/>
      <c r="U212" s="37"/>
      <c r="V212" s="16"/>
      <c r="W212" s="37"/>
      <c r="X212" s="16"/>
      <c r="Y212" s="37"/>
      <c r="Z212" s="16"/>
      <c r="AA212" s="37"/>
      <c r="AB212" s="16"/>
      <c r="AC212" s="37"/>
      <c r="AD212" s="16"/>
      <c r="AE212" s="37"/>
      <c r="AF212" s="16"/>
      <c r="AG212" s="37"/>
      <c r="AH212" s="16"/>
      <c r="AI212" s="37"/>
      <c r="AJ212" s="16"/>
      <c r="AK212" s="37"/>
      <c r="AL212" s="16"/>
      <c r="AM212" s="19"/>
      <c r="AN212" s="37"/>
      <c r="AO212" s="137"/>
      <c r="AP212" s="36"/>
      <c r="AQ212" s="37"/>
      <c r="AR212" s="37"/>
      <c r="AS212" s="37"/>
      <c r="AT212" s="134"/>
      <c r="AU212" s="20"/>
      <c r="AV212" s="136"/>
      <c r="AW212" s="20"/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3228"/>
      <c r="B213" s="344" t="s">
        <v>222</v>
      </c>
      <c r="C213" s="340">
        <f t="shared" si="126"/>
        <v>0</v>
      </c>
      <c r="D213" s="341">
        <f t="shared" si="131"/>
        <v>0</v>
      </c>
      <c r="E213" s="2761">
        <f t="shared" si="131"/>
        <v>0</v>
      </c>
      <c r="F213" s="16"/>
      <c r="G213" s="37"/>
      <c r="H213" s="16"/>
      <c r="I213" s="37"/>
      <c r="J213" s="16"/>
      <c r="K213" s="37"/>
      <c r="L213" s="16"/>
      <c r="M213" s="37"/>
      <c r="N213" s="16"/>
      <c r="O213" s="37"/>
      <c r="P213" s="16"/>
      <c r="Q213" s="37"/>
      <c r="R213" s="16"/>
      <c r="S213" s="37"/>
      <c r="T213" s="16"/>
      <c r="U213" s="37"/>
      <c r="V213" s="16"/>
      <c r="W213" s="37"/>
      <c r="X213" s="16"/>
      <c r="Y213" s="37"/>
      <c r="Z213" s="16"/>
      <c r="AA213" s="37"/>
      <c r="AB213" s="16"/>
      <c r="AC213" s="37"/>
      <c r="AD213" s="16"/>
      <c r="AE213" s="37"/>
      <c r="AF213" s="16"/>
      <c r="AG213" s="37"/>
      <c r="AH213" s="16"/>
      <c r="AI213" s="37"/>
      <c r="AJ213" s="16"/>
      <c r="AK213" s="37"/>
      <c r="AL213" s="16"/>
      <c r="AM213" s="19"/>
      <c r="AN213" s="37"/>
      <c r="AO213" s="137"/>
      <c r="AP213" s="36"/>
      <c r="AQ213" s="37"/>
      <c r="AR213" s="37"/>
      <c r="AS213" s="37"/>
      <c r="AT213" s="134"/>
      <c r="AU213" s="20"/>
      <c r="AV213" s="136"/>
      <c r="AW213" s="20"/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3228"/>
      <c r="B214" s="344" t="s">
        <v>223</v>
      </c>
      <c r="C214" s="340">
        <f t="shared" si="126"/>
        <v>0</v>
      </c>
      <c r="D214" s="341">
        <f t="shared" si="131"/>
        <v>0</v>
      </c>
      <c r="E214" s="2761">
        <f t="shared" si="131"/>
        <v>0</v>
      </c>
      <c r="F214" s="16"/>
      <c r="G214" s="37"/>
      <c r="H214" s="16"/>
      <c r="I214" s="37"/>
      <c r="J214" s="16"/>
      <c r="K214" s="37"/>
      <c r="L214" s="16"/>
      <c r="M214" s="37"/>
      <c r="N214" s="16"/>
      <c r="O214" s="37"/>
      <c r="P214" s="16"/>
      <c r="Q214" s="37"/>
      <c r="R214" s="16"/>
      <c r="S214" s="37"/>
      <c r="T214" s="16"/>
      <c r="U214" s="37"/>
      <c r="V214" s="16"/>
      <c r="W214" s="37"/>
      <c r="X214" s="16"/>
      <c r="Y214" s="37"/>
      <c r="Z214" s="16"/>
      <c r="AA214" s="37"/>
      <c r="AB214" s="16"/>
      <c r="AC214" s="37"/>
      <c r="AD214" s="16"/>
      <c r="AE214" s="37"/>
      <c r="AF214" s="16"/>
      <c r="AG214" s="37"/>
      <c r="AH214" s="16"/>
      <c r="AI214" s="37"/>
      <c r="AJ214" s="16"/>
      <c r="AK214" s="37"/>
      <c r="AL214" s="16"/>
      <c r="AM214" s="19"/>
      <c r="AN214" s="37"/>
      <c r="AO214" s="137"/>
      <c r="AP214" s="36"/>
      <c r="AQ214" s="37"/>
      <c r="AR214" s="37"/>
      <c r="AS214" s="37"/>
      <c r="AT214" s="134"/>
      <c r="AU214" s="20"/>
      <c r="AV214" s="136"/>
      <c r="AW214" s="20"/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3660"/>
      <c r="B215" s="2322" t="s">
        <v>224</v>
      </c>
      <c r="C215" s="925">
        <f t="shared" si="126"/>
        <v>0</v>
      </c>
      <c r="D215" s="326">
        <f t="shared" si="131"/>
        <v>0</v>
      </c>
      <c r="E215" s="308">
        <f t="shared" si="131"/>
        <v>0</v>
      </c>
      <c r="F215" s="16"/>
      <c r="G215" s="37"/>
      <c r="H215" s="16"/>
      <c r="I215" s="37"/>
      <c r="J215" s="16"/>
      <c r="K215" s="37"/>
      <c r="L215" s="16"/>
      <c r="M215" s="37"/>
      <c r="N215" s="16"/>
      <c r="O215" s="37"/>
      <c r="P215" s="16"/>
      <c r="Q215" s="37"/>
      <c r="R215" s="16"/>
      <c r="S215" s="37"/>
      <c r="T215" s="16"/>
      <c r="U215" s="37"/>
      <c r="V215" s="16"/>
      <c r="W215" s="37"/>
      <c r="X215" s="16"/>
      <c r="Y215" s="37"/>
      <c r="Z215" s="16"/>
      <c r="AA215" s="37"/>
      <c r="AB215" s="16"/>
      <c r="AC215" s="37"/>
      <c r="AD215" s="16"/>
      <c r="AE215" s="37"/>
      <c r="AF215" s="16"/>
      <c r="AG215" s="37"/>
      <c r="AH215" s="16"/>
      <c r="AI215" s="37"/>
      <c r="AJ215" s="16"/>
      <c r="AK215" s="37"/>
      <c r="AL215" s="22"/>
      <c r="AM215" s="25"/>
      <c r="AN215" s="43"/>
      <c r="AO215" s="186"/>
      <c r="AP215" s="42"/>
      <c r="AQ215" s="43"/>
      <c r="AR215" s="43"/>
      <c r="AS215" s="43"/>
      <c r="AT215" s="141"/>
      <c r="AU215" s="26"/>
      <c r="AV215" s="143"/>
      <c r="AW215" s="26"/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4044" t="s">
        <v>225</v>
      </c>
      <c r="B216" s="4221" t="s">
        <v>226</v>
      </c>
      <c r="C216" s="4213">
        <f t="shared" si="126"/>
        <v>0</v>
      </c>
      <c r="D216" s="4214">
        <f t="shared" si="131"/>
        <v>0</v>
      </c>
      <c r="E216" s="4212">
        <f t="shared" si="131"/>
        <v>0</v>
      </c>
      <c r="F216" s="2830"/>
      <c r="G216" s="4182"/>
      <c r="H216" s="2830"/>
      <c r="I216" s="4182"/>
      <c r="J216" s="2830"/>
      <c r="K216" s="4182"/>
      <c r="L216" s="2830"/>
      <c r="M216" s="4182"/>
      <c r="N216" s="2830"/>
      <c r="O216" s="4182"/>
      <c r="P216" s="2830"/>
      <c r="Q216" s="4182"/>
      <c r="R216" s="2830"/>
      <c r="S216" s="4182"/>
      <c r="T216" s="2830"/>
      <c r="U216" s="4182"/>
      <c r="V216" s="2830"/>
      <c r="W216" s="4182"/>
      <c r="X216" s="2830"/>
      <c r="Y216" s="4182"/>
      <c r="Z216" s="2830"/>
      <c r="AA216" s="4182"/>
      <c r="AB216" s="2830"/>
      <c r="AC216" s="4182"/>
      <c r="AD216" s="2830"/>
      <c r="AE216" s="4182"/>
      <c r="AF216" s="2830"/>
      <c r="AG216" s="4182"/>
      <c r="AH216" s="2830"/>
      <c r="AI216" s="4182"/>
      <c r="AJ216" s="2830"/>
      <c r="AK216" s="4182"/>
      <c r="AL216" s="2830"/>
      <c r="AM216" s="2541"/>
      <c r="AN216" s="2661"/>
      <c r="AO216" s="367"/>
      <c r="AP216" s="4228"/>
      <c r="AQ216" s="353"/>
      <c r="AR216" s="353"/>
      <c r="AS216" s="353"/>
      <c r="AT216" s="354"/>
      <c r="AU216" s="4222"/>
      <c r="AV216" s="354"/>
      <c r="AW216" s="4222"/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3084"/>
      <c r="B217" s="344" t="s">
        <v>227</v>
      </c>
      <c r="C217" s="340">
        <f t="shared" si="126"/>
        <v>0</v>
      </c>
      <c r="D217" s="341">
        <f>SUM(F217+H217+J217+L217+N217+P217+R217+T217+V217+X217+Z217+AB217+AD217+AF217+AH217+AJ217+AL217)</f>
        <v>0</v>
      </c>
      <c r="E217" s="2761">
        <f t="shared" si="131"/>
        <v>0</v>
      </c>
      <c r="F217" s="16"/>
      <c r="G217" s="37"/>
      <c r="H217" s="16"/>
      <c r="I217" s="37"/>
      <c r="J217" s="16"/>
      <c r="K217" s="37"/>
      <c r="L217" s="16"/>
      <c r="M217" s="37"/>
      <c r="N217" s="16"/>
      <c r="O217" s="37"/>
      <c r="P217" s="16"/>
      <c r="Q217" s="37"/>
      <c r="R217" s="16"/>
      <c r="S217" s="37"/>
      <c r="T217" s="16"/>
      <c r="U217" s="37"/>
      <c r="V217" s="16"/>
      <c r="W217" s="37"/>
      <c r="X217" s="16"/>
      <c r="Y217" s="37"/>
      <c r="Z217" s="16"/>
      <c r="AA217" s="37"/>
      <c r="AB217" s="16"/>
      <c r="AC217" s="37"/>
      <c r="AD217" s="16"/>
      <c r="AE217" s="37"/>
      <c r="AF217" s="16"/>
      <c r="AG217" s="37"/>
      <c r="AH217" s="16"/>
      <c r="AI217" s="37"/>
      <c r="AJ217" s="16"/>
      <c r="AK217" s="37"/>
      <c r="AL217" s="16"/>
      <c r="AM217" s="19"/>
      <c r="AN217" s="368"/>
      <c r="AO217" s="369"/>
      <c r="AP217" s="16"/>
      <c r="AQ217" s="41"/>
      <c r="AR217" s="41"/>
      <c r="AS217" s="41"/>
      <c r="AT217" s="180"/>
      <c r="AU217" s="342"/>
      <c r="AV217" s="180"/>
      <c r="AW217" s="342"/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3638"/>
      <c r="B218" s="370" t="s">
        <v>228</v>
      </c>
      <c r="C218" s="355">
        <f t="shared" si="126"/>
        <v>0</v>
      </c>
      <c r="D218" s="356">
        <f t="shared" si="131"/>
        <v>0</v>
      </c>
      <c r="E218" s="2762">
        <f t="shared" si="131"/>
        <v>0</v>
      </c>
      <c r="F218" s="22"/>
      <c r="G218" s="43"/>
      <c r="H218" s="22"/>
      <c r="I218" s="43"/>
      <c r="J218" s="22"/>
      <c r="K218" s="43"/>
      <c r="L218" s="22"/>
      <c r="M218" s="43"/>
      <c r="N218" s="22"/>
      <c r="O218" s="43"/>
      <c r="P218" s="22"/>
      <c r="Q218" s="43"/>
      <c r="R218" s="22"/>
      <c r="S218" s="43"/>
      <c r="T218" s="22"/>
      <c r="U218" s="43"/>
      <c r="V218" s="22"/>
      <c r="W218" s="43"/>
      <c r="X218" s="22"/>
      <c r="Y218" s="43"/>
      <c r="Z218" s="22"/>
      <c r="AA218" s="43"/>
      <c r="AB218" s="22"/>
      <c r="AC218" s="43"/>
      <c r="AD218" s="22"/>
      <c r="AE218" s="43"/>
      <c r="AF218" s="22"/>
      <c r="AG218" s="43"/>
      <c r="AH218" s="22"/>
      <c r="AI218" s="43"/>
      <c r="AJ218" s="22"/>
      <c r="AK218" s="43"/>
      <c r="AL218" s="22"/>
      <c r="AM218" s="25"/>
      <c r="AN218" s="371"/>
      <c r="AO218" s="2790"/>
      <c r="AP218" s="22"/>
      <c r="AQ218" s="43"/>
      <c r="AR218" s="43"/>
      <c r="AS218" s="43"/>
      <c r="AT218" s="141"/>
      <c r="AU218" s="26"/>
      <c r="AV218" s="141"/>
      <c r="AW218" s="26"/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4229" t="s">
        <v>229</v>
      </c>
      <c r="B219" s="4230"/>
      <c r="C219" s="4213">
        <f>SUM(D219+E219)</f>
        <v>1</v>
      </c>
      <c r="D219" s="4214">
        <f>SUM(F219+H219+J219+L219+N219+P219+R219+T219+V219+X219+Z219+AB219+AD219+AF219+AH219+AJ219+AL219)</f>
        <v>1</v>
      </c>
      <c r="E219" s="4212">
        <f>SUM(G219+I219+K219+M219+O219+Q219+S219+U219+W219+Y219+AA219+AC219+AE219+AG219+AI219+AK219+AM219)</f>
        <v>0</v>
      </c>
      <c r="F219" s="2830">
        <v>0</v>
      </c>
      <c r="G219" s="4182">
        <v>0</v>
      </c>
      <c r="H219" s="2830">
        <v>0</v>
      </c>
      <c r="I219" s="4182">
        <v>0</v>
      </c>
      <c r="J219" s="2830">
        <v>0</v>
      </c>
      <c r="K219" s="4182">
        <v>0</v>
      </c>
      <c r="L219" s="2830">
        <v>0</v>
      </c>
      <c r="M219" s="4182">
        <v>0</v>
      </c>
      <c r="N219" s="2830">
        <v>0</v>
      </c>
      <c r="O219" s="4182">
        <v>0</v>
      </c>
      <c r="P219" s="2830">
        <v>0</v>
      </c>
      <c r="Q219" s="4182">
        <v>0</v>
      </c>
      <c r="R219" s="2830">
        <v>0</v>
      </c>
      <c r="S219" s="4182">
        <v>0</v>
      </c>
      <c r="T219" s="2830">
        <v>1</v>
      </c>
      <c r="U219" s="4182">
        <v>0</v>
      </c>
      <c r="V219" s="2830">
        <v>0</v>
      </c>
      <c r="W219" s="4182">
        <v>0</v>
      </c>
      <c r="X219" s="2830">
        <v>0</v>
      </c>
      <c r="Y219" s="4182">
        <v>0</v>
      </c>
      <c r="Z219" s="2830">
        <v>0</v>
      </c>
      <c r="AA219" s="4182">
        <v>0</v>
      </c>
      <c r="AB219" s="2830">
        <v>0</v>
      </c>
      <c r="AC219" s="4182">
        <v>0</v>
      </c>
      <c r="AD219" s="2830">
        <v>0</v>
      </c>
      <c r="AE219" s="4182">
        <v>0</v>
      </c>
      <c r="AF219" s="2830">
        <v>0</v>
      </c>
      <c r="AG219" s="4182">
        <v>0</v>
      </c>
      <c r="AH219" s="2830">
        <v>0</v>
      </c>
      <c r="AI219" s="4182">
        <v>0</v>
      </c>
      <c r="AJ219" s="2830">
        <v>0</v>
      </c>
      <c r="AK219" s="4182">
        <v>0</v>
      </c>
      <c r="AL219" s="2830">
        <v>0</v>
      </c>
      <c r="AM219" s="2541">
        <v>0</v>
      </c>
      <c r="AN219" s="195">
        <v>0</v>
      </c>
      <c r="AO219" s="137">
        <v>0</v>
      </c>
      <c r="AP219" s="2830">
        <v>0</v>
      </c>
      <c r="AQ219" s="4182">
        <v>0</v>
      </c>
      <c r="AR219" s="4182">
        <v>0</v>
      </c>
      <c r="AS219" s="4182">
        <v>0</v>
      </c>
      <c r="AT219" s="4183">
        <v>0</v>
      </c>
      <c r="AU219" s="2832">
        <v>0</v>
      </c>
      <c r="AV219" s="4183">
        <v>0</v>
      </c>
      <c r="AW219" s="2832">
        <v>0</v>
      </c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0</v>
      </c>
      <c r="D220" s="336">
        <f>SUM(F220+H220+J220+L220+N220+P220+R220+T220+V220+X220+Z220+AB220+AD220+AF220+AH220+AJ220+AL220)</f>
        <v>0</v>
      </c>
      <c r="E220" s="2767">
        <f>SUM(G220+I220+K220+M220+O220+Q220+S220+U220+W220+Y220+AA220+AC220+AE220+AG220+AI220+AK220+AM220)</f>
        <v>0</v>
      </c>
      <c r="F220" s="32">
        <v>0</v>
      </c>
      <c r="G220" s="35">
        <v>0</v>
      </c>
      <c r="H220" s="32">
        <v>0</v>
      </c>
      <c r="I220" s="35">
        <v>0</v>
      </c>
      <c r="J220" s="32">
        <v>0</v>
      </c>
      <c r="K220" s="35">
        <v>0</v>
      </c>
      <c r="L220" s="32">
        <v>0</v>
      </c>
      <c r="M220" s="35">
        <v>0</v>
      </c>
      <c r="N220" s="32">
        <v>0</v>
      </c>
      <c r="O220" s="35">
        <v>0</v>
      </c>
      <c r="P220" s="32">
        <v>0</v>
      </c>
      <c r="Q220" s="35">
        <v>0</v>
      </c>
      <c r="R220" s="32">
        <v>0</v>
      </c>
      <c r="S220" s="35">
        <v>0</v>
      </c>
      <c r="T220" s="32">
        <v>0</v>
      </c>
      <c r="U220" s="35">
        <v>0</v>
      </c>
      <c r="V220" s="32">
        <v>0</v>
      </c>
      <c r="W220" s="35">
        <v>0</v>
      </c>
      <c r="X220" s="32">
        <v>0</v>
      </c>
      <c r="Y220" s="35">
        <v>0</v>
      </c>
      <c r="Z220" s="32">
        <v>0</v>
      </c>
      <c r="AA220" s="35">
        <v>0</v>
      </c>
      <c r="AB220" s="32">
        <v>0</v>
      </c>
      <c r="AC220" s="35">
        <v>0</v>
      </c>
      <c r="AD220" s="32">
        <v>0</v>
      </c>
      <c r="AE220" s="35">
        <v>0</v>
      </c>
      <c r="AF220" s="32">
        <v>0</v>
      </c>
      <c r="AG220" s="35">
        <v>0</v>
      </c>
      <c r="AH220" s="32">
        <v>0</v>
      </c>
      <c r="AI220" s="35">
        <v>0</v>
      </c>
      <c r="AJ220" s="32">
        <v>0</v>
      </c>
      <c r="AK220" s="35">
        <v>0</v>
      </c>
      <c r="AL220" s="32">
        <v>0</v>
      </c>
      <c r="AM220" s="271">
        <v>0</v>
      </c>
      <c r="AN220" s="195">
        <v>0</v>
      </c>
      <c r="AO220" s="137">
        <v>0</v>
      </c>
      <c r="AP220" s="16">
        <v>0</v>
      </c>
      <c r="AQ220" s="37">
        <v>0</v>
      </c>
      <c r="AR220" s="37">
        <v>0</v>
      </c>
      <c r="AS220" s="37">
        <v>0</v>
      </c>
      <c r="AT220" s="134">
        <v>0</v>
      </c>
      <c r="AU220" s="20">
        <v>0</v>
      </c>
      <c r="AV220" s="134">
        <v>0</v>
      </c>
      <c r="AW220" s="20"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0</v>
      </c>
      <c r="D221" s="341">
        <f t="shared" si="131"/>
        <v>0</v>
      </c>
      <c r="E221" s="2761">
        <f t="shared" si="131"/>
        <v>0</v>
      </c>
      <c r="F221" s="16">
        <v>0</v>
      </c>
      <c r="G221" s="37">
        <v>0</v>
      </c>
      <c r="H221" s="16">
        <v>0</v>
      </c>
      <c r="I221" s="37">
        <v>0</v>
      </c>
      <c r="J221" s="16">
        <v>0</v>
      </c>
      <c r="K221" s="37">
        <v>0</v>
      </c>
      <c r="L221" s="16">
        <v>0</v>
      </c>
      <c r="M221" s="37">
        <v>0</v>
      </c>
      <c r="N221" s="16">
        <v>0</v>
      </c>
      <c r="O221" s="37">
        <v>0</v>
      </c>
      <c r="P221" s="16">
        <v>0</v>
      </c>
      <c r="Q221" s="37">
        <v>0</v>
      </c>
      <c r="R221" s="16">
        <v>0</v>
      </c>
      <c r="S221" s="37">
        <v>0</v>
      </c>
      <c r="T221" s="16">
        <v>0</v>
      </c>
      <c r="U221" s="37">
        <v>0</v>
      </c>
      <c r="V221" s="16">
        <v>0</v>
      </c>
      <c r="W221" s="37">
        <v>0</v>
      </c>
      <c r="X221" s="16">
        <v>0</v>
      </c>
      <c r="Y221" s="37">
        <v>0</v>
      </c>
      <c r="Z221" s="16">
        <v>0</v>
      </c>
      <c r="AA221" s="37">
        <v>0</v>
      </c>
      <c r="AB221" s="16">
        <v>0</v>
      </c>
      <c r="AC221" s="37">
        <v>0</v>
      </c>
      <c r="AD221" s="16">
        <v>0</v>
      </c>
      <c r="AE221" s="37">
        <v>0</v>
      </c>
      <c r="AF221" s="16">
        <v>0</v>
      </c>
      <c r="AG221" s="37">
        <v>0</v>
      </c>
      <c r="AH221" s="16">
        <v>0</v>
      </c>
      <c r="AI221" s="37">
        <v>0</v>
      </c>
      <c r="AJ221" s="16">
        <v>0</v>
      </c>
      <c r="AK221" s="37">
        <v>0</v>
      </c>
      <c r="AL221" s="16">
        <v>0</v>
      </c>
      <c r="AM221" s="134">
        <v>0</v>
      </c>
      <c r="AN221" s="195">
        <v>0</v>
      </c>
      <c r="AO221" s="137">
        <v>0</v>
      </c>
      <c r="AP221" s="16">
        <v>0</v>
      </c>
      <c r="AQ221" s="37">
        <v>0</v>
      </c>
      <c r="AR221" s="37">
        <v>0</v>
      </c>
      <c r="AS221" s="37">
        <v>0</v>
      </c>
      <c r="AT221" s="134">
        <v>0</v>
      </c>
      <c r="AU221" s="20">
        <v>0</v>
      </c>
      <c r="AV221" s="134">
        <v>0</v>
      </c>
      <c r="AW221" s="20"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2</v>
      </c>
      <c r="D222" s="341">
        <f t="shared" si="131"/>
        <v>1</v>
      </c>
      <c r="E222" s="2761">
        <f t="shared" si="131"/>
        <v>1</v>
      </c>
      <c r="F222" s="16">
        <v>0</v>
      </c>
      <c r="G222" s="37">
        <v>0</v>
      </c>
      <c r="H222" s="16">
        <v>0</v>
      </c>
      <c r="I222" s="37">
        <v>0</v>
      </c>
      <c r="J222" s="16">
        <v>0</v>
      </c>
      <c r="K222" s="37">
        <v>1</v>
      </c>
      <c r="L222" s="16">
        <v>1</v>
      </c>
      <c r="M222" s="37">
        <v>0</v>
      </c>
      <c r="N222" s="16">
        <v>0</v>
      </c>
      <c r="O222" s="37">
        <v>0</v>
      </c>
      <c r="P222" s="16">
        <v>0</v>
      </c>
      <c r="Q222" s="37">
        <v>0</v>
      </c>
      <c r="R222" s="16">
        <v>0</v>
      </c>
      <c r="S222" s="37">
        <v>0</v>
      </c>
      <c r="T222" s="16">
        <v>0</v>
      </c>
      <c r="U222" s="37">
        <v>0</v>
      </c>
      <c r="V222" s="16">
        <v>0</v>
      </c>
      <c r="W222" s="37">
        <v>0</v>
      </c>
      <c r="X222" s="16">
        <v>0</v>
      </c>
      <c r="Y222" s="37">
        <v>0</v>
      </c>
      <c r="Z222" s="16">
        <v>0</v>
      </c>
      <c r="AA222" s="37">
        <v>0</v>
      </c>
      <c r="AB222" s="16">
        <v>0</v>
      </c>
      <c r="AC222" s="37">
        <v>0</v>
      </c>
      <c r="AD222" s="16">
        <v>0</v>
      </c>
      <c r="AE222" s="37">
        <v>0</v>
      </c>
      <c r="AF222" s="16">
        <v>0</v>
      </c>
      <c r="AG222" s="37">
        <v>0</v>
      </c>
      <c r="AH222" s="16">
        <v>0</v>
      </c>
      <c r="AI222" s="37">
        <v>0</v>
      </c>
      <c r="AJ222" s="16">
        <v>0</v>
      </c>
      <c r="AK222" s="37">
        <v>0</v>
      </c>
      <c r="AL222" s="16">
        <v>0</v>
      </c>
      <c r="AM222" s="134">
        <v>0</v>
      </c>
      <c r="AN222" s="195">
        <v>0</v>
      </c>
      <c r="AO222" s="137">
        <v>0</v>
      </c>
      <c r="AP222" s="16">
        <v>0</v>
      </c>
      <c r="AQ222" s="37">
        <v>0</v>
      </c>
      <c r="AR222" s="37">
        <v>0</v>
      </c>
      <c r="AS222" s="37">
        <v>2</v>
      </c>
      <c r="AT222" s="134">
        <v>0</v>
      </c>
      <c r="AU222" s="20">
        <v>0</v>
      </c>
      <c r="AV222" s="134">
        <v>0</v>
      </c>
      <c r="AW222" s="20"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3</v>
      </c>
      <c r="D223" s="343">
        <f t="shared" si="131"/>
        <v>0</v>
      </c>
      <c r="E223" s="351">
        <f t="shared" si="131"/>
        <v>3</v>
      </c>
      <c r="F223" s="22">
        <v>0</v>
      </c>
      <c r="G223" s="43">
        <v>0</v>
      </c>
      <c r="H223" s="22">
        <v>0</v>
      </c>
      <c r="I223" s="43">
        <v>0</v>
      </c>
      <c r="J223" s="22">
        <v>0</v>
      </c>
      <c r="K223" s="43">
        <v>1</v>
      </c>
      <c r="L223" s="22">
        <v>0</v>
      </c>
      <c r="M223" s="43">
        <v>1</v>
      </c>
      <c r="N223" s="22">
        <v>0</v>
      </c>
      <c r="O223" s="43">
        <v>0</v>
      </c>
      <c r="P223" s="22">
        <v>0</v>
      </c>
      <c r="Q223" s="43">
        <v>0</v>
      </c>
      <c r="R223" s="22">
        <v>0</v>
      </c>
      <c r="S223" s="43">
        <v>1</v>
      </c>
      <c r="T223" s="22">
        <v>0</v>
      </c>
      <c r="U223" s="43">
        <v>0</v>
      </c>
      <c r="V223" s="22">
        <v>0</v>
      </c>
      <c r="W223" s="43">
        <v>0</v>
      </c>
      <c r="X223" s="22">
        <v>0</v>
      </c>
      <c r="Y223" s="43">
        <v>0</v>
      </c>
      <c r="Z223" s="22">
        <v>0</v>
      </c>
      <c r="AA223" s="43">
        <v>0</v>
      </c>
      <c r="AB223" s="22">
        <v>0</v>
      </c>
      <c r="AC223" s="43">
        <v>0</v>
      </c>
      <c r="AD223" s="22">
        <v>0</v>
      </c>
      <c r="AE223" s="43">
        <v>0</v>
      </c>
      <c r="AF223" s="22">
        <v>0</v>
      </c>
      <c r="AG223" s="43">
        <v>0</v>
      </c>
      <c r="AH223" s="22">
        <v>0</v>
      </c>
      <c r="AI223" s="43">
        <v>0</v>
      </c>
      <c r="AJ223" s="22">
        <v>0</v>
      </c>
      <c r="AK223" s="43">
        <v>0</v>
      </c>
      <c r="AL223" s="22">
        <v>0</v>
      </c>
      <c r="AM223" s="141">
        <v>0</v>
      </c>
      <c r="AN223" s="200">
        <v>0</v>
      </c>
      <c r="AO223" s="186">
        <v>0</v>
      </c>
      <c r="AP223" s="22">
        <v>0</v>
      </c>
      <c r="AQ223" s="43">
        <v>0</v>
      </c>
      <c r="AR223" s="43">
        <v>0</v>
      </c>
      <c r="AS223" s="43">
        <v>0</v>
      </c>
      <c r="AT223" s="141">
        <v>0</v>
      </c>
      <c r="AU223" s="26">
        <v>0</v>
      </c>
      <c r="AV223" s="141">
        <v>0</v>
      </c>
      <c r="AW223" s="26">
        <v>0</v>
      </c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4044" t="s">
        <v>234</v>
      </c>
      <c r="B224" s="4227" t="s">
        <v>235</v>
      </c>
      <c r="C224" s="4213">
        <f t="shared" si="126"/>
        <v>3</v>
      </c>
      <c r="D224" s="4214">
        <f t="shared" si="131"/>
        <v>2</v>
      </c>
      <c r="E224" s="4231">
        <f t="shared" si="131"/>
        <v>1</v>
      </c>
      <c r="F224" s="750">
        <v>0</v>
      </c>
      <c r="G224" s="75">
        <v>0</v>
      </c>
      <c r="H224" s="750">
        <v>0</v>
      </c>
      <c r="I224" s="75">
        <v>0</v>
      </c>
      <c r="J224" s="750">
        <v>2</v>
      </c>
      <c r="K224" s="75">
        <v>1</v>
      </c>
      <c r="L224" s="750">
        <v>0</v>
      </c>
      <c r="M224" s="75">
        <v>0</v>
      </c>
      <c r="N224" s="750">
        <v>0</v>
      </c>
      <c r="O224" s="75">
        <v>0</v>
      </c>
      <c r="P224" s="750">
        <v>0</v>
      </c>
      <c r="Q224" s="75">
        <v>0</v>
      </c>
      <c r="R224" s="750">
        <v>0</v>
      </c>
      <c r="S224" s="75">
        <v>0</v>
      </c>
      <c r="T224" s="750">
        <v>0</v>
      </c>
      <c r="U224" s="75">
        <v>0</v>
      </c>
      <c r="V224" s="750">
        <v>0</v>
      </c>
      <c r="W224" s="75">
        <v>0</v>
      </c>
      <c r="X224" s="750">
        <v>0</v>
      </c>
      <c r="Y224" s="75">
        <v>0</v>
      </c>
      <c r="Z224" s="750">
        <v>0</v>
      </c>
      <c r="AA224" s="75">
        <v>0</v>
      </c>
      <c r="AB224" s="750">
        <v>0</v>
      </c>
      <c r="AC224" s="75">
        <v>0</v>
      </c>
      <c r="AD224" s="750">
        <v>0</v>
      </c>
      <c r="AE224" s="75">
        <v>0</v>
      </c>
      <c r="AF224" s="750">
        <v>0</v>
      </c>
      <c r="AG224" s="75">
        <v>0</v>
      </c>
      <c r="AH224" s="750">
        <v>0</v>
      </c>
      <c r="AI224" s="75">
        <v>0</v>
      </c>
      <c r="AJ224" s="750">
        <v>0</v>
      </c>
      <c r="AK224" s="75">
        <v>0</v>
      </c>
      <c r="AL224" s="750">
        <v>0</v>
      </c>
      <c r="AM224" s="292">
        <v>0</v>
      </c>
      <c r="AN224" s="373">
        <v>0</v>
      </c>
      <c r="AO224" s="751">
        <v>0</v>
      </c>
      <c r="AP224" s="750">
        <v>0</v>
      </c>
      <c r="AQ224" s="75">
        <v>0</v>
      </c>
      <c r="AR224" s="75">
        <v>0</v>
      </c>
      <c r="AS224" s="75">
        <v>0</v>
      </c>
      <c r="AT224" s="292">
        <v>0</v>
      </c>
      <c r="AU224" s="338">
        <v>0</v>
      </c>
      <c r="AV224" s="292">
        <v>0</v>
      </c>
      <c r="AW224" s="338">
        <v>0</v>
      </c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3084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/>
      <c r="G225" s="41"/>
      <c r="H225" s="38"/>
      <c r="I225" s="41"/>
      <c r="J225" s="38"/>
      <c r="K225" s="41"/>
      <c r="L225" s="38"/>
      <c r="M225" s="41"/>
      <c r="N225" s="38"/>
      <c r="O225" s="41"/>
      <c r="P225" s="38"/>
      <c r="Q225" s="41"/>
      <c r="R225" s="38"/>
      <c r="S225" s="41"/>
      <c r="T225" s="38"/>
      <c r="U225" s="41"/>
      <c r="V225" s="38"/>
      <c r="W225" s="41"/>
      <c r="X225" s="38"/>
      <c r="Y225" s="41"/>
      <c r="Z225" s="38"/>
      <c r="AA225" s="41"/>
      <c r="AB225" s="38"/>
      <c r="AC225" s="41"/>
      <c r="AD225" s="38"/>
      <c r="AE225" s="41"/>
      <c r="AF225" s="38"/>
      <c r="AG225" s="41"/>
      <c r="AH225" s="38"/>
      <c r="AI225" s="41"/>
      <c r="AJ225" s="38"/>
      <c r="AK225" s="41"/>
      <c r="AL225" s="38"/>
      <c r="AM225" s="180"/>
      <c r="AN225" s="198"/>
      <c r="AO225" s="181"/>
      <c r="AP225" s="38"/>
      <c r="AQ225" s="41"/>
      <c r="AR225" s="41"/>
      <c r="AS225" s="41"/>
      <c r="AT225" s="180"/>
      <c r="AU225" s="342"/>
      <c r="AV225" s="180"/>
      <c r="AW225" s="342"/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3084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/>
      <c r="G226" s="41"/>
      <c r="H226" s="38"/>
      <c r="I226" s="41"/>
      <c r="J226" s="38"/>
      <c r="K226" s="41"/>
      <c r="L226" s="38"/>
      <c r="M226" s="41"/>
      <c r="N226" s="38"/>
      <c r="O226" s="41"/>
      <c r="P226" s="38"/>
      <c r="Q226" s="41"/>
      <c r="R226" s="38"/>
      <c r="S226" s="41"/>
      <c r="T226" s="38"/>
      <c r="U226" s="41"/>
      <c r="V226" s="38"/>
      <c r="W226" s="41"/>
      <c r="X226" s="38"/>
      <c r="Y226" s="41"/>
      <c r="Z226" s="38"/>
      <c r="AA226" s="41"/>
      <c r="AB226" s="38"/>
      <c r="AC226" s="41"/>
      <c r="AD226" s="38"/>
      <c r="AE226" s="41"/>
      <c r="AF226" s="38"/>
      <c r="AG226" s="41"/>
      <c r="AH226" s="38"/>
      <c r="AI226" s="41"/>
      <c r="AJ226" s="38"/>
      <c r="AK226" s="41"/>
      <c r="AL226" s="38"/>
      <c r="AM226" s="180"/>
      <c r="AN226" s="198"/>
      <c r="AO226" s="181"/>
      <c r="AP226" s="38"/>
      <c r="AQ226" s="41"/>
      <c r="AR226" s="41"/>
      <c r="AS226" s="41"/>
      <c r="AT226" s="180"/>
      <c r="AU226" s="342"/>
      <c r="AV226" s="180"/>
      <c r="AW226" s="342"/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3084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/>
      <c r="G227" s="41"/>
      <c r="H227" s="38"/>
      <c r="I227" s="41"/>
      <c r="J227" s="38"/>
      <c r="K227" s="41"/>
      <c r="L227" s="38"/>
      <c r="M227" s="41"/>
      <c r="N227" s="38"/>
      <c r="O227" s="41"/>
      <c r="P227" s="38"/>
      <c r="Q227" s="41"/>
      <c r="R227" s="38"/>
      <c r="S227" s="41"/>
      <c r="T227" s="38"/>
      <c r="U227" s="41"/>
      <c r="V227" s="38"/>
      <c r="W227" s="41"/>
      <c r="X227" s="38"/>
      <c r="Y227" s="41"/>
      <c r="Z227" s="38"/>
      <c r="AA227" s="41"/>
      <c r="AB227" s="38"/>
      <c r="AC227" s="41"/>
      <c r="AD227" s="38"/>
      <c r="AE227" s="41"/>
      <c r="AF227" s="38"/>
      <c r="AG227" s="41"/>
      <c r="AH227" s="38"/>
      <c r="AI227" s="41"/>
      <c r="AJ227" s="38"/>
      <c r="AK227" s="41"/>
      <c r="AL227" s="38"/>
      <c r="AM227" s="180"/>
      <c r="AN227" s="198"/>
      <c r="AO227" s="181"/>
      <c r="AP227" s="38"/>
      <c r="AQ227" s="41"/>
      <c r="AR227" s="41"/>
      <c r="AS227" s="41"/>
      <c r="AT227" s="180"/>
      <c r="AU227" s="342"/>
      <c r="AV227" s="180"/>
      <c r="AW227" s="342"/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3638"/>
      <c r="B228" s="375" t="s">
        <v>239</v>
      </c>
      <c r="C228" s="355">
        <f t="shared" si="126"/>
        <v>0</v>
      </c>
      <c r="D228" s="356">
        <f t="shared" si="131"/>
        <v>0</v>
      </c>
      <c r="E228" s="376">
        <f t="shared" si="131"/>
        <v>0</v>
      </c>
      <c r="F228" s="22"/>
      <c r="G228" s="43"/>
      <c r="H228" s="22"/>
      <c r="I228" s="43"/>
      <c r="J228" s="22"/>
      <c r="K228" s="43"/>
      <c r="L228" s="22"/>
      <c r="M228" s="43"/>
      <c r="N228" s="22"/>
      <c r="O228" s="43"/>
      <c r="P228" s="22"/>
      <c r="Q228" s="43"/>
      <c r="R228" s="22"/>
      <c r="S228" s="43"/>
      <c r="T228" s="22"/>
      <c r="U228" s="43"/>
      <c r="V228" s="22"/>
      <c r="W228" s="43"/>
      <c r="X228" s="22"/>
      <c r="Y228" s="43"/>
      <c r="Z228" s="22"/>
      <c r="AA228" s="43"/>
      <c r="AB228" s="22"/>
      <c r="AC228" s="43"/>
      <c r="AD228" s="22"/>
      <c r="AE228" s="43"/>
      <c r="AF228" s="22"/>
      <c r="AG228" s="43"/>
      <c r="AH228" s="22"/>
      <c r="AI228" s="43"/>
      <c r="AJ228" s="22"/>
      <c r="AK228" s="43"/>
      <c r="AL228" s="22"/>
      <c r="AM228" s="141"/>
      <c r="AN228" s="200"/>
      <c r="AO228" s="186"/>
      <c r="AP228" s="22"/>
      <c r="AQ228" s="43"/>
      <c r="AR228" s="43"/>
      <c r="AS228" s="43"/>
      <c r="AT228" s="141"/>
      <c r="AU228" s="26"/>
      <c r="AV228" s="141"/>
      <c r="AW228" s="26"/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925">
        <f t="shared" si="126"/>
        <v>0</v>
      </c>
      <c r="D229" s="326">
        <f t="shared" si="131"/>
        <v>0</v>
      </c>
      <c r="E229" s="308">
        <f t="shared" si="131"/>
        <v>0</v>
      </c>
      <c r="F229" s="750"/>
      <c r="G229" s="75"/>
      <c r="H229" s="750"/>
      <c r="I229" s="75"/>
      <c r="J229" s="750"/>
      <c r="K229" s="75"/>
      <c r="L229" s="750"/>
      <c r="M229" s="75"/>
      <c r="N229" s="750"/>
      <c r="O229" s="75"/>
      <c r="P229" s="750"/>
      <c r="Q229" s="75"/>
      <c r="R229" s="750"/>
      <c r="S229" s="75"/>
      <c r="T229" s="750"/>
      <c r="U229" s="75"/>
      <c r="V229" s="750"/>
      <c r="W229" s="75"/>
      <c r="X229" s="750"/>
      <c r="Y229" s="75"/>
      <c r="Z229" s="750"/>
      <c r="AA229" s="75"/>
      <c r="AB229" s="750"/>
      <c r="AC229" s="75"/>
      <c r="AD229" s="750"/>
      <c r="AE229" s="75"/>
      <c r="AF229" s="750"/>
      <c r="AG229" s="75"/>
      <c r="AH229" s="750"/>
      <c r="AI229" s="75"/>
      <c r="AJ229" s="750"/>
      <c r="AK229" s="75"/>
      <c r="AL229" s="750"/>
      <c r="AM229" s="292"/>
      <c r="AN229" s="373"/>
      <c r="AO229" s="751"/>
      <c r="AP229" s="750"/>
      <c r="AQ229" s="75"/>
      <c r="AR229" s="75"/>
      <c r="AS229" s="75"/>
      <c r="AT229" s="292"/>
      <c r="AU229" s="338"/>
      <c r="AV229" s="292"/>
      <c r="AW229" s="338"/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1</v>
      </c>
      <c r="D230" s="356">
        <f t="shared" si="131"/>
        <v>1</v>
      </c>
      <c r="E230" s="2762">
        <f t="shared" si="131"/>
        <v>0</v>
      </c>
      <c r="F230" s="22">
        <v>0</v>
      </c>
      <c r="G230" s="43">
        <v>0</v>
      </c>
      <c r="H230" s="22">
        <v>0</v>
      </c>
      <c r="I230" s="43">
        <v>0</v>
      </c>
      <c r="J230" s="22">
        <v>0</v>
      </c>
      <c r="K230" s="43">
        <v>0</v>
      </c>
      <c r="L230" s="22">
        <v>0</v>
      </c>
      <c r="M230" s="43">
        <v>0</v>
      </c>
      <c r="N230" s="22">
        <v>0</v>
      </c>
      <c r="O230" s="43">
        <v>0</v>
      </c>
      <c r="P230" s="22">
        <v>0</v>
      </c>
      <c r="Q230" s="43">
        <v>0</v>
      </c>
      <c r="R230" s="22">
        <v>0</v>
      </c>
      <c r="S230" s="43">
        <v>0</v>
      </c>
      <c r="T230" s="22">
        <v>0</v>
      </c>
      <c r="U230" s="43">
        <v>0</v>
      </c>
      <c r="V230" s="22">
        <v>0</v>
      </c>
      <c r="W230" s="43">
        <v>0</v>
      </c>
      <c r="X230" s="22">
        <v>0</v>
      </c>
      <c r="Y230" s="43">
        <v>0</v>
      </c>
      <c r="Z230" s="22">
        <v>1</v>
      </c>
      <c r="AA230" s="43">
        <v>0</v>
      </c>
      <c r="AB230" s="22">
        <v>0</v>
      </c>
      <c r="AC230" s="43">
        <v>0</v>
      </c>
      <c r="AD230" s="22">
        <v>0</v>
      </c>
      <c r="AE230" s="43">
        <v>0</v>
      </c>
      <c r="AF230" s="22">
        <v>0</v>
      </c>
      <c r="AG230" s="43">
        <v>0</v>
      </c>
      <c r="AH230" s="22">
        <v>0</v>
      </c>
      <c r="AI230" s="43">
        <v>0</v>
      </c>
      <c r="AJ230" s="22">
        <v>0</v>
      </c>
      <c r="AK230" s="43">
        <v>0</v>
      </c>
      <c r="AL230" s="22">
        <v>0</v>
      </c>
      <c r="AM230" s="141">
        <v>0</v>
      </c>
      <c r="AN230" s="380">
        <v>0</v>
      </c>
      <c r="AO230" s="381">
        <v>0</v>
      </c>
      <c r="AP230" s="22">
        <v>0</v>
      </c>
      <c r="AQ230" s="43">
        <v>0</v>
      </c>
      <c r="AR230" s="43">
        <v>0</v>
      </c>
      <c r="AS230" s="43">
        <v>0</v>
      </c>
      <c r="AT230" s="141">
        <v>0</v>
      </c>
      <c r="AU230" s="26">
        <v>0</v>
      </c>
      <c r="AV230" s="141">
        <v>0</v>
      </c>
      <c r="AW230" s="26">
        <v>0</v>
      </c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4047" t="s">
        <v>243</v>
      </c>
      <c r="B232" s="2847"/>
      <c r="C232" s="4194" t="s">
        <v>76</v>
      </c>
      <c r="D232" s="4194"/>
      <c r="E232" s="4194"/>
      <c r="F232" s="4194" t="s">
        <v>178</v>
      </c>
      <c r="G232" s="4194"/>
      <c r="H232" s="4194" t="s">
        <v>179</v>
      </c>
      <c r="I232" s="4194"/>
      <c r="J232" s="4194" t="s">
        <v>180</v>
      </c>
      <c r="K232" s="4194"/>
      <c r="L232" s="4194" t="s">
        <v>12</v>
      </c>
      <c r="M232" s="4194"/>
      <c r="N232" s="4061" t="s">
        <v>13</v>
      </c>
      <c r="O232" s="4062"/>
      <c r="P232" s="4195" t="s">
        <v>14</v>
      </c>
      <c r="Q232" s="4195"/>
      <c r="R232" s="4195" t="s">
        <v>15</v>
      </c>
      <c r="S232" s="4195"/>
      <c r="T232" s="4195" t="s">
        <v>16</v>
      </c>
      <c r="U232" s="4195"/>
      <c r="V232" s="4195" t="s">
        <v>17</v>
      </c>
      <c r="W232" s="4195"/>
      <c r="X232" s="4195" t="s">
        <v>18</v>
      </c>
      <c r="Y232" s="4195"/>
      <c r="Z232" s="4195" t="s">
        <v>19</v>
      </c>
      <c r="AA232" s="4195"/>
      <c r="AB232" s="4195" t="s">
        <v>48</v>
      </c>
      <c r="AC232" s="4195"/>
      <c r="AD232" s="4195" t="s">
        <v>49</v>
      </c>
      <c r="AE232" s="4195"/>
      <c r="AF232" s="4195" t="s">
        <v>50</v>
      </c>
      <c r="AG232" s="4195"/>
      <c r="AH232" s="4195" t="s">
        <v>126</v>
      </c>
      <c r="AI232" s="4195"/>
      <c r="AJ232" s="4195" t="s">
        <v>127</v>
      </c>
      <c r="AK232" s="4195"/>
      <c r="AL232" s="4195" t="s">
        <v>128</v>
      </c>
      <c r="AM232" s="4038"/>
      <c r="AN232" s="4177" t="s">
        <v>244</v>
      </c>
      <c r="AO232" s="4040"/>
      <c r="AP232" s="4043"/>
      <c r="AQ232" s="4232" t="s">
        <v>181</v>
      </c>
      <c r="AR232" s="4197" t="s">
        <v>182</v>
      </c>
      <c r="AS232" s="4195" t="s">
        <v>7</v>
      </c>
      <c r="AT232" s="4195"/>
      <c r="AU232" s="4037" t="s">
        <v>183</v>
      </c>
      <c r="AV232" s="4037" t="s">
        <v>245</v>
      </c>
      <c r="AW232" s="4037" t="s">
        <v>8</v>
      </c>
      <c r="AX232" s="4037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4112"/>
      <c r="B233" s="3912"/>
      <c r="C233" s="4164" t="s">
        <v>96</v>
      </c>
      <c r="D233" s="4083" t="s">
        <v>65</v>
      </c>
      <c r="E233" s="2773" t="s">
        <v>97</v>
      </c>
      <c r="F233" s="4198" t="s">
        <v>65</v>
      </c>
      <c r="G233" s="2773" t="s">
        <v>97</v>
      </c>
      <c r="H233" s="4198" t="s">
        <v>65</v>
      </c>
      <c r="I233" s="2773" t="s">
        <v>97</v>
      </c>
      <c r="J233" s="4198" t="s">
        <v>65</v>
      </c>
      <c r="K233" s="2773" t="s">
        <v>97</v>
      </c>
      <c r="L233" s="4198" t="s">
        <v>65</v>
      </c>
      <c r="M233" s="2773" t="s">
        <v>97</v>
      </c>
      <c r="N233" s="4198" t="s">
        <v>65</v>
      </c>
      <c r="O233" s="2773" t="s">
        <v>97</v>
      </c>
      <c r="P233" s="4198" t="s">
        <v>65</v>
      </c>
      <c r="Q233" s="2773" t="s">
        <v>97</v>
      </c>
      <c r="R233" s="4198" t="s">
        <v>65</v>
      </c>
      <c r="S233" s="2773" t="s">
        <v>97</v>
      </c>
      <c r="T233" s="4198" t="s">
        <v>65</v>
      </c>
      <c r="U233" s="2773" t="s">
        <v>97</v>
      </c>
      <c r="V233" s="4198" t="s">
        <v>65</v>
      </c>
      <c r="W233" s="2773" t="s">
        <v>97</v>
      </c>
      <c r="X233" s="4198" t="s">
        <v>65</v>
      </c>
      <c r="Y233" s="2773" t="s">
        <v>97</v>
      </c>
      <c r="Z233" s="4198" t="s">
        <v>65</v>
      </c>
      <c r="AA233" s="2773" t="s">
        <v>97</v>
      </c>
      <c r="AB233" s="4198" t="s">
        <v>65</v>
      </c>
      <c r="AC233" s="2773" t="s">
        <v>97</v>
      </c>
      <c r="AD233" s="4198" t="s">
        <v>65</v>
      </c>
      <c r="AE233" s="2773" t="s">
        <v>97</v>
      </c>
      <c r="AF233" s="4198" t="s">
        <v>65</v>
      </c>
      <c r="AG233" s="2773" t="s">
        <v>97</v>
      </c>
      <c r="AH233" s="4198" t="s">
        <v>65</v>
      </c>
      <c r="AI233" s="2773" t="s">
        <v>97</v>
      </c>
      <c r="AJ233" s="4198" t="s">
        <v>65</v>
      </c>
      <c r="AK233" s="2773" t="s">
        <v>97</v>
      </c>
      <c r="AL233" s="4198" t="s">
        <v>65</v>
      </c>
      <c r="AM233" s="2770" t="s">
        <v>97</v>
      </c>
      <c r="AN233" s="4178" t="s">
        <v>141</v>
      </c>
      <c r="AO233" s="2817" t="s">
        <v>143</v>
      </c>
      <c r="AP233" s="2828" t="s">
        <v>247</v>
      </c>
      <c r="AQ233" s="2964"/>
      <c r="AR233" s="2966"/>
      <c r="AS233" s="4198" t="s">
        <v>65</v>
      </c>
      <c r="AT233" s="2773" t="s">
        <v>97</v>
      </c>
      <c r="AU233" s="3637"/>
      <c r="AV233" s="3637"/>
      <c r="AW233" s="3637"/>
      <c r="AX233" s="3637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4233" t="s">
        <v>248</v>
      </c>
      <c r="B234" s="4201"/>
      <c r="C234" s="4202">
        <f>SUM(D234+E234)</f>
        <v>24</v>
      </c>
      <c r="D234" s="4203">
        <f>SUM(F234+H234+J234+L234+N234+P234+R234+T234+V234+X234+Z234+AB234+AD234+AF234+AH234+AJ234+AL234)</f>
        <v>4</v>
      </c>
      <c r="E234" s="308">
        <f>SUM(G234+I234+K234+M234+O234+Q234+S234+U234+W234+Y234+AA234+AC234+AE234+AG234+AI234+AK234+AM234)</f>
        <v>20</v>
      </c>
      <c r="F234" s="4204">
        <v>0</v>
      </c>
      <c r="G234" s="2811">
        <v>0</v>
      </c>
      <c r="H234" s="4204">
        <v>0</v>
      </c>
      <c r="I234" s="2811">
        <v>1</v>
      </c>
      <c r="J234" s="4204">
        <v>1</v>
      </c>
      <c r="K234" s="2811">
        <v>2</v>
      </c>
      <c r="L234" s="4204">
        <v>1</v>
      </c>
      <c r="M234" s="2811">
        <v>8</v>
      </c>
      <c r="N234" s="4204">
        <v>0</v>
      </c>
      <c r="O234" s="2811">
        <v>0</v>
      </c>
      <c r="P234" s="4204">
        <v>0</v>
      </c>
      <c r="Q234" s="2811">
        <v>2</v>
      </c>
      <c r="R234" s="4204">
        <v>0</v>
      </c>
      <c r="S234" s="2811">
        <v>1</v>
      </c>
      <c r="T234" s="4204">
        <v>1</v>
      </c>
      <c r="U234" s="2811">
        <v>0</v>
      </c>
      <c r="V234" s="4204">
        <v>0</v>
      </c>
      <c r="W234" s="2811">
        <v>0</v>
      </c>
      <c r="X234" s="4204">
        <v>1</v>
      </c>
      <c r="Y234" s="2811">
        <v>3</v>
      </c>
      <c r="Z234" s="4204">
        <v>0</v>
      </c>
      <c r="AA234" s="2811">
        <v>0</v>
      </c>
      <c r="AB234" s="4204">
        <v>0</v>
      </c>
      <c r="AC234" s="2811">
        <v>1</v>
      </c>
      <c r="AD234" s="4204">
        <v>0</v>
      </c>
      <c r="AE234" s="2811">
        <v>0</v>
      </c>
      <c r="AF234" s="4204">
        <v>0</v>
      </c>
      <c r="AG234" s="2811">
        <v>0</v>
      </c>
      <c r="AH234" s="4204">
        <v>0</v>
      </c>
      <c r="AI234" s="2811">
        <v>1</v>
      </c>
      <c r="AJ234" s="4204">
        <v>0</v>
      </c>
      <c r="AK234" s="2811">
        <v>1</v>
      </c>
      <c r="AL234" s="4204">
        <v>0</v>
      </c>
      <c r="AM234" s="2812">
        <v>0</v>
      </c>
      <c r="AN234" s="384">
        <v>6</v>
      </c>
      <c r="AO234" s="2722">
        <v>3</v>
      </c>
      <c r="AP234" s="142">
        <v>7</v>
      </c>
      <c r="AQ234" s="2811">
        <v>0</v>
      </c>
      <c r="AR234" s="4216">
        <v>0</v>
      </c>
      <c r="AS234" s="4204">
        <v>0</v>
      </c>
      <c r="AT234" s="2811">
        <v>0</v>
      </c>
      <c r="AU234" s="2811">
        <v>0</v>
      </c>
      <c r="AV234" s="2811">
        <v>1</v>
      </c>
      <c r="AW234" s="2811">
        <v>0</v>
      </c>
      <c r="AX234" s="2811">
        <v>2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4207" t="s">
        <v>190</v>
      </c>
      <c r="B235" s="4208"/>
      <c r="C235" s="4234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4235"/>
      <c r="AN235" s="4235"/>
      <c r="AO235" s="4235"/>
      <c r="AP235" s="4236"/>
      <c r="AQ235" s="4235"/>
      <c r="AR235" s="4235"/>
      <c r="AS235" s="4235"/>
      <c r="AT235" s="4235"/>
      <c r="AU235" s="4235"/>
      <c r="AV235" s="4235"/>
      <c r="AW235" s="4235"/>
      <c r="AX235" s="4237"/>
    </row>
    <row r="236" spans="1:89" x14ac:dyDescent="0.25">
      <c r="A236" s="4044" t="s">
        <v>191</v>
      </c>
      <c r="B236" s="4212" t="s">
        <v>192</v>
      </c>
      <c r="C236" s="4213">
        <f>SUM(D236+E236)</f>
        <v>3</v>
      </c>
      <c r="D236" s="4214">
        <f t="shared" ref="D236:E244" si="135">SUM(F236+H236+J236+L236+N236+P236+R236+T236+V236+X236+Z236+AB236+AD236+AF236+AH236+AJ236+AL236)</f>
        <v>0</v>
      </c>
      <c r="E236" s="4212">
        <f t="shared" si="135"/>
        <v>3</v>
      </c>
      <c r="F236" s="2830">
        <v>0</v>
      </c>
      <c r="G236" s="4182">
        <v>0</v>
      </c>
      <c r="H236" s="2830">
        <v>0</v>
      </c>
      <c r="I236" s="4182">
        <v>0</v>
      </c>
      <c r="J236" s="2830">
        <v>0</v>
      </c>
      <c r="K236" s="4182">
        <v>1</v>
      </c>
      <c r="L236" s="2830">
        <v>0</v>
      </c>
      <c r="M236" s="4182">
        <v>2</v>
      </c>
      <c r="N236" s="2830">
        <v>0</v>
      </c>
      <c r="O236" s="4182">
        <v>0</v>
      </c>
      <c r="P236" s="2830">
        <v>0</v>
      </c>
      <c r="Q236" s="4182">
        <v>0</v>
      </c>
      <c r="R236" s="2830">
        <v>0</v>
      </c>
      <c r="S236" s="4182">
        <v>0</v>
      </c>
      <c r="T236" s="2830">
        <v>0</v>
      </c>
      <c r="U236" s="4182">
        <v>0</v>
      </c>
      <c r="V236" s="2830">
        <v>0</v>
      </c>
      <c r="W236" s="4182">
        <v>0</v>
      </c>
      <c r="X236" s="2830">
        <v>0</v>
      </c>
      <c r="Y236" s="4182">
        <v>0</v>
      </c>
      <c r="Z236" s="2830">
        <v>0</v>
      </c>
      <c r="AA236" s="4182">
        <v>0</v>
      </c>
      <c r="AB236" s="2830">
        <v>0</v>
      </c>
      <c r="AC236" s="4182">
        <v>0</v>
      </c>
      <c r="AD236" s="2830">
        <v>0</v>
      </c>
      <c r="AE236" s="4182">
        <v>0</v>
      </c>
      <c r="AF236" s="2830">
        <v>0</v>
      </c>
      <c r="AG236" s="4182">
        <v>0</v>
      </c>
      <c r="AH236" s="2830">
        <v>0</v>
      </c>
      <c r="AI236" s="4182">
        <v>0</v>
      </c>
      <c r="AJ236" s="2830">
        <v>0</v>
      </c>
      <c r="AK236" s="4182">
        <v>0</v>
      </c>
      <c r="AL236" s="2830">
        <v>0</v>
      </c>
      <c r="AM236" s="4183">
        <v>0</v>
      </c>
      <c r="AN236" s="2781">
        <v>0</v>
      </c>
      <c r="AO236" s="4228">
        <v>0</v>
      </c>
      <c r="AP236" s="4186">
        <v>3</v>
      </c>
      <c r="AQ236" s="2811">
        <v>0</v>
      </c>
      <c r="AR236" s="4216">
        <v>0</v>
      </c>
      <c r="AS236" s="4204">
        <v>0</v>
      </c>
      <c r="AT236" s="2811">
        <v>0</v>
      </c>
      <c r="AU236" s="2811">
        <v>0</v>
      </c>
      <c r="AV236" s="2811">
        <v>1</v>
      </c>
      <c r="AW236" s="2811">
        <v>0</v>
      </c>
      <c r="AX236" s="2811">
        <v>1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3638"/>
      <c r="B237" s="2762" t="s">
        <v>193</v>
      </c>
      <c r="C237" s="355">
        <f>SUM(D237+E237)</f>
        <v>0</v>
      </c>
      <c r="D237" s="356">
        <f t="shared" si="135"/>
        <v>0</v>
      </c>
      <c r="E237" s="2762">
        <f t="shared" si="135"/>
        <v>0</v>
      </c>
      <c r="F237" s="22">
        <v>0</v>
      </c>
      <c r="G237" s="43">
        <v>0</v>
      </c>
      <c r="H237" s="22">
        <v>0</v>
      </c>
      <c r="I237" s="43">
        <v>0</v>
      </c>
      <c r="J237" s="22">
        <v>0</v>
      </c>
      <c r="K237" s="43">
        <v>0</v>
      </c>
      <c r="L237" s="22">
        <v>0</v>
      </c>
      <c r="M237" s="43">
        <v>0</v>
      </c>
      <c r="N237" s="22">
        <v>0</v>
      </c>
      <c r="O237" s="43">
        <v>0</v>
      </c>
      <c r="P237" s="22">
        <v>0</v>
      </c>
      <c r="Q237" s="43">
        <v>0</v>
      </c>
      <c r="R237" s="22">
        <v>0</v>
      </c>
      <c r="S237" s="43">
        <v>0</v>
      </c>
      <c r="T237" s="22">
        <v>0</v>
      </c>
      <c r="U237" s="43">
        <v>0</v>
      </c>
      <c r="V237" s="22">
        <v>0</v>
      </c>
      <c r="W237" s="43">
        <v>0</v>
      </c>
      <c r="X237" s="22">
        <v>0</v>
      </c>
      <c r="Y237" s="43">
        <v>0</v>
      </c>
      <c r="Z237" s="22">
        <v>0</v>
      </c>
      <c r="AA237" s="43">
        <v>0</v>
      </c>
      <c r="AB237" s="22">
        <v>0</v>
      </c>
      <c r="AC237" s="43">
        <v>0</v>
      </c>
      <c r="AD237" s="22">
        <v>0</v>
      </c>
      <c r="AE237" s="43">
        <v>0</v>
      </c>
      <c r="AF237" s="22">
        <v>0</v>
      </c>
      <c r="AG237" s="43">
        <v>0</v>
      </c>
      <c r="AH237" s="22">
        <v>0</v>
      </c>
      <c r="AI237" s="43">
        <v>0</v>
      </c>
      <c r="AJ237" s="38">
        <v>0</v>
      </c>
      <c r="AK237" s="41">
        <v>0</v>
      </c>
      <c r="AL237" s="2830">
        <v>0</v>
      </c>
      <c r="AM237" s="4183">
        <v>0</v>
      </c>
      <c r="AN237" s="2781">
        <v>0</v>
      </c>
      <c r="AO237" s="4228">
        <v>0</v>
      </c>
      <c r="AP237" s="4186">
        <v>0</v>
      </c>
      <c r="AQ237" s="2811">
        <v>0</v>
      </c>
      <c r="AR237" s="4216">
        <v>0</v>
      </c>
      <c r="AS237" s="4204">
        <v>0</v>
      </c>
      <c r="AT237" s="2811">
        <v>0</v>
      </c>
      <c r="AU237" s="2811">
        <v>0</v>
      </c>
      <c r="AV237" s="2811">
        <v>0</v>
      </c>
      <c r="AW237" s="2811">
        <v>0</v>
      </c>
      <c r="AX237" s="2811">
        <v>0</v>
      </c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4128" t="s">
        <v>194</v>
      </c>
      <c r="B238" s="4129"/>
      <c r="C238" s="2798">
        <f t="shared" ref="C238:C277" si="152">SUM(D238+E238)</f>
        <v>2</v>
      </c>
      <c r="D238" s="4203">
        <f t="shared" si="135"/>
        <v>0</v>
      </c>
      <c r="E238" s="2797">
        <f t="shared" si="135"/>
        <v>2</v>
      </c>
      <c r="F238" s="4204">
        <v>0</v>
      </c>
      <c r="G238" s="2811">
        <v>0</v>
      </c>
      <c r="H238" s="4204">
        <v>0</v>
      </c>
      <c r="I238" s="2811">
        <v>0</v>
      </c>
      <c r="J238" s="4204">
        <v>0</v>
      </c>
      <c r="K238" s="2811">
        <v>1</v>
      </c>
      <c r="L238" s="4204">
        <v>0</v>
      </c>
      <c r="M238" s="2811">
        <v>1</v>
      </c>
      <c r="N238" s="4204">
        <v>0</v>
      </c>
      <c r="O238" s="2811">
        <v>0</v>
      </c>
      <c r="P238" s="4204">
        <v>0</v>
      </c>
      <c r="Q238" s="2811">
        <v>0</v>
      </c>
      <c r="R238" s="4204">
        <v>0</v>
      </c>
      <c r="S238" s="2811">
        <v>0</v>
      </c>
      <c r="T238" s="4204">
        <v>0</v>
      </c>
      <c r="U238" s="2811">
        <v>0</v>
      </c>
      <c r="V238" s="4204">
        <v>0</v>
      </c>
      <c r="W238" s="2811">
        <v>0</v>
      </c>
      <c r="X238" s="4204">
        <v>0</v>
      </c>
      <c r="Y238" s="2811">
        <v>0</v>
      </c>
      <c r="Z238" s="4204">
        <v>0</v>
      </c>
      <c r="AA238" s="2811">
        <v>0</v>
      </c>
      <c r="AB238" s="4204">
        <v>0</v>
      </c>
      <c r="AC238" s="2811">
        <v>0</v>
      </c>
      <c r="AD238" s="4204">
        <v>0</v>
      </c>
      <c r="AE238" s="2811">
        <v>0</v>
      </c>
      <c r="AF238" s="4204">
        <v>0</v>
      </c>
      <c r="AG238" s="2811">
        <v>0</v>
      </c>
      <c r="AH238" s="4204">
        <v>0</v>
      </c>
      <c r="AI238" s="2811">
        <v>0</v>
      </c>
      <c r="AJ238" s="4204">
        <v>0</v>
      </c>
      <c r="AK238" s="2811">
        <v>0</v>
      </c>
      <c r="AL238" s="2830">
        <v>0</v>
      </c>
      <c r="AM238" s="4183">
        <v>0</v>
      </c>
      <c r="AN238" s="2781">
        <v>0</v>
      </c>
      <c r="AO238" s="4228">
        <v>0</v>
      </c>
      <c r="AP238" s="4186">
        <v>2</v>
      </c>
      <c r="AQ238" s="2811">
        <v>0</v>
      </c>
      <c r="AR238" s="4216">
        <v>0</v>
      </c>
      <c r="AS238" s="4204">
        <v>0</v>
      </c>
      <c r="AT238" s="2811">
        <v>0</v>
      </c>
      <c r="AU238" s="2811">
        <v>0</v>
      </c>
      <c r="AV238" s="2811">
        <v>2</v>
      </c>
      <c r="AW238" s="2811">
        <v>0</v>
      </c>
      <c r="AX238" s="2811">
        <v>0</v>
      </c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4044" t="s">
        <v>195</v>
      </c>
      <c r="B239" s="4212" t="s">
        <v>196</v>
      </c>
      <c r="C239" s="4213">
        <f t="shared" si="152"/>
        <v>1</v>
      </c>
      <c r="D239" s="4214">
        <f>SUM(H239+J239+L239+N239+P239+R239+T239+V239+X239+Z239+AB239+AD239+AF239+AH239+AJ239+AL239)</f>
        <v>0</v>
      </c>
      <c r="E239" s="4212">
        <f>SUM(I239+K239+M239+O239+Q239+S239+U239+W239+Y239+AA239+AC239+AE239+AG239+AI239+AK239+AM239)</f>
        <v>1</v>
      </c>
      <c r="F239" s="4217"/>
      <c r="G239" s="4218"/>
      <c r="H239" s="2830">
        <v>0</v>
      </c>
      <c r="I239" s="4182">
        <v>0</v>
      </c>
      <c r="J239" s="2830">
        <v>0</v>
      </c>
      <c r="K239" s="4182">
        <v>1</v>
      </c>
      <c r="L239" s="2830">
        <v>0</v>
      </c>
      <c r="M239" s="4182">
        <v>0</v>
      </c>
      <c r="N239" s="2830">
        <v>0</v>
      </c>
      <c r="O239" s="4182">
        <v>0</v>
      </c>
      <c r="P239" s="2830">
        <v>0</v>
      </c>
      <c r="Q239" s="4182">
        <v>0</v>
      </c>
      <c r="R239" s="2830">
        <v>0</v>
      </c>
      <c r="S239" s="4182">
        <v>0</v>
      </c>
      <c r="T239" s="2830">
        <v>0</v>
      </c>
      <c r="U239" s="4182">
        <v>0</v>
      </c>
      <c r="V239" s="2830">
        <v>0</v>
      </c>
      <c r="W239" s="4182">
        <v>0</v>
      </c>
      <c r="X239" s="2830">
        <v>0</v>
      </c>
      <c r="Y239" s="4182">
        <v>0</v>
      </c>
      <c r="Z239" s="2830">
        <v>0</v>
      </c>
      <c r="AA239" s="4182">
        <v>0</v>
      </c>
      <c r="AB239" s="2830">
        <v>0</v>
      </c>
      <c r="AC239" s="4182">
        <v>0</v>
      </c>
      <c r="AD239" s="2830">
        <v>0</v>
      </c>
      <c r="AE239" s="4182">
        <v>0</v>
      </c>
      <c r="AF239" s="2830">
        <v>0</v>
      </c>
      <c r="AG239" s="4182">
        <v>0</v>
      </c>
      <c r="AH239" s="2830">
        <v>0</v>
      </c>
      <c r="AI239" s="4182">
        <v>0</v>
      </c>
      <c r="AJ239" s="2830">
        <v>0</v>
      </c>
      <c r="AK239" s="4182">
        <v>0</v>
      </c>
      <c r="AL239" s="2830">
        <v>0</v>
      </c>
      <c r="AM239" s="4183">
        <v>0</v>
      </c>
      <c r="AN239" s="2781">
        <v>0</v>
      </c>
      <c r="AO239" s="4228">
        <v>0</v>
      </c>
      <c r="AP239" s="4186">
        <v>1</v>
      </c>
      <c r="AQ239" s="2811">
        <v>0</v>
      </c>
      <c r="AR239" s="4216">
        <v>0</v>
      </c>
      <c r="AS239" s="4204">
        <v>0</v>
      </c>
      <c r="AT239" s="2811">
        <v>0</v>
      </c>
      <c r="AU239" s="2811">
        <v>0</v>
      </c>
      <c r="AV239" s="2811">
        <v>0</v>
      </c>
      <c r="AW239" s="2811">
        <v>0</v>
      </c>
      <c r="AX239" s="2811">
        <v>0</v>
      </c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3638"/>
      <c r="B240" s="2762" t="s">
        <v>197</v>
      </c>
      <c r="C240" s="325">
        <f t="shared" si="152"/>
        <v>2</v>
      </c>
      <c r="D240" s="326">
        <f>SUM(H240+J240+L240+N240+P240+R240+T240+V240+X240+Z240+AB240+AD240+AF240+AH240+AJ240+AL240)</f>
        <v>0</v>
      </c>
      <c r="E240" s="308">
        <f>SUM(I240+K240+M240+O240+Q240+S240+U240+W240+Y240+AA240+AC240+AE240+AG240+AI240+AK240+AM240)</f>
        <v>2</v>
      </c>
      <c r="F240" s="327"/>
      <c r="G240" s="328"/>
      <c r="H240" s="329">
        <v>0</v>
      </c>
      <c r="I240" s="75">
        <v>0</v>
      </c>
      <c r="J240" s="329">
        <v>0</v>
      </c>
      <c r="K240" s="75">
        <v>0</v>
      </c>
      <c r="L240" s="329">
        <v>0</v>
      </c>
      <c r="M240" s="75">
        <v>2</v>
      </c>
      <c r="N240" s="329">
        <v>0</v>
      </c>
      <c r="O240" s="75">
        <v>0</v>
      </c>
      <c r="P240" s="329">
        <v>0</v>
      </c>
      <c r="Q240" s="75">
        <v>0</v>
      </c>
      <c r="R240" s="329">
        <v>0</v>
      </c>
      <c r="S240" s="75">
        <v>0</v>
      </c>
      <c r="T240" s="329">
        <v>0</v>
      </c>
      <c r="U240" s="75">
        <v>0</v>
      </c>
      <c r="V240" s="329">
        <v>0</v>
      </c>
      <c r="W240" s="75">
        <v>0</v>
      </c>
      <c r="X240" s="329">
        <v>0</v>
      </c>
      <c r="Y240" s="75">
        <v>0</v>
      </c>
      <c r="Z240" s="329">
        <v>0</v>
      </c>
      <c r="AA240" s="75">
        <v>0</v>
      </c>
      <c r="AB240" s="329">
        <v>0</v>
      </c>
      <c r="AC240" s="75">
        <v>0</v>
      </c>
      <c r="AD240" s="329">
        <v>0</v>
      </c>
      <c r="AE240" s="75">
        <v>0</v>
      </c>
      <c r="AF240" s="329">
        <v>0</v>
      </c>
      <c r="AG240" s="75">
        <v>0</v>
      </c>
      <c r="AH240" s="329">
        <v>0</v>
      </c>
      <c r="AI240" s="75">
        <v>0</v>
      </c>
      <c r="AJ240" s="1915">
        <v>0</v>
      </c>
      <c r="AK240" s="2723">
        <v>0</v>
      </c>
      <c r="AL240" s="2830">
        <v>0</v>
      </c>
      <c r="AM240" s="4183">
        <v>0</v>
      </c>
      <c r="AN240" s="2781">
        <v>0</v>
      </c>
      <c r="AO240" s="4228">
        <v>0</v>
      </c>
      <c r="AP240" s="4186">
        <v>2</v>
      </c>
      <c r="AQ240" s="2811">
        <v>0</v>
      </c>
      <c r="AR240" s="4216">
        <v>0</v>
      </c>
      <c r="AS240" s="4204">
        <v>0</v>
      </c>
      <c r="AT240" s="2811">
        <v>0</v>
      </c>
      <c r="AU240" s="2811">
        <v>0</v>
      </c>
      <c r="AV240" s="2811">
        <v>0</v>
      </c>
      <c r="AW240" s="2811">
        <v>0</v>
      </c>
      <c r="AX240" s="2811">
        <v>0</v>
      </c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4219" t="s">
        <v>198</v>
      </c>
      <c r="B241" s="4220"/>
      <c r="C241" s="4171">
        <f t="shared" si="152"/>
        <v>24</v>
      </c>
      <c r="D241" s="4172">
        <f t="shared" si="135"/>
        <v>4</v>
      </c>
      <c r="E241" s="2809">
        <f t="shared" si="135"/>
        <v>20</v>
      </c>
      <c r="F241" s="4238">
        <v>0</v>
      </c>
      <c r="G241" s="4239">
        <v>0</v>
      </c>
      <c r="H241" s="4238">
        <v>0</v>
      </c>
      <c r="I241" s="4239">
        <v>1</v>
      </c>
      <c r="J241" s="4238">
        <v>1</v>
      </c>
      <c r="K241" s="4239">
        <v>2</v>
      </c>
      <c r="L241" s="4238">
        <v>1</v>
      </c>
      <c r="M241" s="4239">
        <v>8</v>
      </c>
      <c r="N241" s="4238">
        <v>0</v>
      </c>
      <c r="O241" s="4239">
        <v>0</v>
      </c>
      <c r="P241" s="4238">
        <v>0</v>
      </c>
      <c r="Q241" s="4239">
        <v>2</v>
      </c>
      <c r="R241" s="4238">
        <v>0</v>
      </c>
      <c r="S241" s="4239">
        <v>1</v>
      </c>
      <c r="T241" s="4238">
        <v>1</v>
      </c>
      <c r="U241" s="4239">
        <v>0</v>
      </c>
      <c r="V241" s="4238">
        <v>0</v>
      </c>
      <c r="W241" s="4239">
        <v>0</v>
      </c>
      <c r="X241" s="4238">
        <v>1</v>
      </c>
      <c r="Y241" s="4239">
        <v>3</v>
      </c>
      <c r="Z241" s="4238">
        <v>0</v>
      </c>
      <c r="AA241" s="4239">
        <v>0</v>
      </c>
      <c r="AB241" s="4238">
        <v>0</v>
      </c>
      <c r="AC241" s="4239">
        <v>1</v>
      </c>
      <c r="AD241" s="4238">
        <v>0</v>
      </c>
      <c r="AE241" s="4239">
        <v>0</v>
      </c>
      <c r="AF241" s="4238">
        <v>0</v>
      </c>
      <c r="AG241" s="4239">
        <v>0</v>
      </c>
      <c r="AH241" s="4238">
        <v>0</v>
      </c>
      <c r="AI241" s="4239">
        <v>1</v>
      </c>
      <c r="AJ241" s="4238">
        <v>0</v>
      </c>
      <c r="AK241" s="4239">
        <v>1</v>
      </c>
      <c r="AL241" s="2830">
        <v>0</v>
      </c>
      <c r="AM241" s="4183">
        <v>0</v>
      </c>
      <c r="AN241" s="2781">
        <v>6</v>
      </c>
      <c r="AO241" s="4228">
        <v>3</v>
      </c>
      <c r="AP241" s="4186">
        <v>7</v>
      </c>
      <c r="AQ241" s="2811">
        <v>0</v>
      </c>
      <c r="AR241" s="4216">
        <v>0</v>
      </c>
      <c r="AS241" s="4204">
        <v>0</v>
      </c>
      <c r="AT241" s="2811">
        <v>0</v>
      </c>
      <c r="AU241" s="2811">
        <v>0</v>
      </c>
      <c r="AV241" s="2811">
        <v>1</v>
      </c>
      <c r="AW241" s="2811">
        <v>0</v>
      </c>
      <c r="AX241" s="2811">
        <v>2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4044" t="s">
        <v>199</v>
      </c>
      <c r="B242" s="2767" t="s">
        <v>200</v>
      </c>
      <c r="C242" s="335">
        <f t="shared" si="152"/>
        <v>1</v>
      </c>
      <c r="D242" s="336">
        <f t="shared" si="135"/>
        <v>0</v>
      </c>
      <c r="E242" s="2767">
        <f t="shared" si="135"/>
        <v>1</v>
      </c>
      <c r="F242" s="32">
        <v>0</v>
      </c>
      <c r="G242" s="35">
        <v>0</v>
      </c>
      <c r="H242" s="32">
        <v>0</v>
      </c>
      <c r="I242" s="35">
        <v>0</v>
      </c>
      <c r="J242" s="32">
        <v>0</v>
      </c>
      <c r="K242" s="35">
        <v>0</v>
      </c>
      <c r="L242" s="32">
        <v>0</v>
      </c>
      <c r="M242" s="35">
        <v>0</v>
      </c>
      <c r="N242" s="32">
        <v>0</v>
      </c>
      <c r="O242" s="35">
        <v>0</v>
      </c>
      <c r="P242" s="32">
        <v>0</v>
      </c>
      <c r="Q242" s="35">
        <v>0</v>
      </c>
      <c r="R242" s="32">
        <v>0</v>
      </c>
      <c r="S242" s="35">
        <v>0</v>
      </c>
      <c r="T242" s="32">
        <v>0</v>
      </c>
      <c r="U242" s="35">
        <v>0</v>
      </c>
      <c r="V242" s="32">
        <v>0</v>
      </c>
      <c r="W242" s="35">
        <v>0</v>
      </c>
      <c r="X242" s="32">
        <v>0</v>
      </c>
      <c r="Y242" s="35">
        <v>0</v>
      </c>
      <c r="Z242" s="32">
        <v>0</v>
      </c>
      <c r="AA242" s="35">
        <v>0</v>
      </c>
      <c r="AB242" s="32">
        <v>0</v>
      </c>
      <c r="AC242" s="35">
        <v>0</v>
      </c>
      <c r="AD242" s="32">
        <v>0</v>
      </c>
      <c r="AE242" s="35">
        <v>0</v>
      </c>
      <c r="AF242" s="32">
        <v>0</v>
      </c>
      <c r="AG242" s="35">
        <v>0</v>
      </c>
      <c r="AH242" s="32">
        <v>0</v>
      </c>
      <c r="AI242" s="35">
        <v>0</v>
      </c>
      <c r="AJ242" s="32">
        <v>0</v>
      </c>
      <c r="AK242" s="35">
        <v>1</v>
      </c>
      <c r="AL242" s="2830">
        <v>0</v>
      </c>
      <c r="AM242" s="4183">
        <v>0</v>
      </c>
      <c r="AN242" s="2781">
        <v>0</v>
      </c>
      <c r="AO242" s="4228">
        <v>0</v>
      </c>
      <c r="AP242" s="4186">
        <v>0</v>
      </c>
      <c r="AQ242" s="2811">
        <v>0</v>
      </c>
      <c r="AR242" s="4216">
        <v>0</v>
      </c>
      <c r="AS242" s="4204">
        <v>0</v>
      </c>
      <c r="AT242" s="2811">
        <v>0</v>
      </c>
      <c r="AU242" s="2811">
        <v>0</v>
      </c>
      <c r="AV242" s="2811">
        <v>0</v>
      </c>
      <c r="AW242" s="2811">
        <v>0</v>
      </c>
      <c r="AX242" s="2811">
        <v>0</v>
      </c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2761" t="s">
        <v>201</v>
      </c>
      <c r="C243" s="340">
        <f t="shared" si="152"/>
        <v>0</v>
      </c>
      <c r="D243" s="341">
        <f t="shared" si="135"/>
        <v>0</v>
      </c>
      <c r="E243" s="2761">
        <f t="shared" si="135"/>
        <v>0</v>
      </c>
      <c r="F243" s="16"/>
      <c r="G243" s="37"/>
      <c r="H243" s="16"/>
      <c r="I243" s="37"/>
      <c r="J243" s="16"/>
      <c r="K243" s="37"/>
      <c r="L243" s="16"/>
      <c r="M243" s="37"/>
      <c r="N243" s="16"/>
      <c r="O243" s="37"/>
      <c r="P243" s="16"/>
      <c r="Q243" s="37"/>
      <c r="R243" s="16"/>
      <c r="S243" s="37"/>
      <c r="T243" s="16"/>
      <c r="U243" s="37"/>
      <c r="V243" s="16"/>
      <c r="W243" s="37"/>
      <c r="X243" s="16"/>
      <c r="Y243" s="37"/>
      <c r="Z243" s="16"/>
      <c r="AA243" s="37"/>
      <c r="AB243" s="16"/>
      <c r="AC243" s="37"/>
      <c r="AD243" s="16"/>
      <c r="AE243" s="37"/>
      <c r="AF243" s="16"/>
      <c r="AG243" s="37"/>
      <c r="AH243" s="16"/>
      <c r="AI243" s="37"/>
      <c r="AJ243" s="16"/>
      <c r="AK243" s="37"/>
      <c r="AL243" s="2830"/>
      <c r="AM243" s="4183"/>
      <c r="AN243" s="2781">
        <v>0</v>
      </c>
      <c r="AO243" s="4228">
        <v>2</v>
      </c>
      <c r="AP243" s="4186">
        <v>0</v>
      </c>
      <c r="AQ243" s="2811"/>
      <c r="AR243" s="4216"/>
      <c r="AS243" s="4204"/>
      <c r="AT243" s="2811"/>
      <c r="AU243" s="2811"/>
      <c r="AV243" s="2811"/>
      <c r="AW243" s="2811"/>
      <c r="AX243" s="2811"/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2761" t="s">
        <v>202</v>
      </c>
      <c r="C244" s="340">
        <f t="shared" si="152"/>
        <v>0</v>
      </c>
      <c r="D244" s="341">
        <f t="shared" si="135"/>
        <v>0</v>
      </c>
      <c r="E244" s="2761">
        <f>SUM(G244+I244+K244+M244+O244+Q244+S244+U244+W244+Y244+AA244+AC244+AE244+AG244+AI244+AK244+AM244)</f>
        <v>0</v>
      </c>
      <c r="F244" s="16"/>
      <c r="G244" s="37"/>
      <c r="H244" s="16"/>
      <c r="I244" s="37"/>
      <c r="J244" s="16"/>
      <c r="K244" s="37"/>
      <c r="L244" s="16"/>
      <c r="M244" s="37"/>
      <c r="N244" s="16"/>
      <c r="O244" s="37"/>
      <c r="P244" s="16"/>
      <c r="Q244" s="37"/>
      <c r="R244" s="16"/>
      <c r="S244" s="37"/>
      <c r="T244" s="16"/>
      <c r="U244" s="37"/>
      <c r="V244" s="16"/>
      <c r="W244" s="37"/>
      <c r="X244" s="16"/>
      <c r="Y244" s="37"/>
      <c r="Z244" s="16"/>
      <c r="AA244" s="37"/>
      <c r="AB244" s="16"/>
      <c r="AC244" s="37"/>
      <c r="AD244" s="16"/>
      <c r="AE244" s="37"/>
      <c r="AF244" s="16"/>
      <c r="AG244" s="37"/>
      <c r="AH244" s="16"/>
      <c r="AI244" s="37"/>
      <c r="AJ244" s="16"/>
      <c r="AK244" s="37"/>
      <c r="AL244" s="2830"/>
      <c r="AM244" s="4183"/>
      <c r="AN244" s="2781">
        <v>0</v>
      </c>
      <c r="AO244" s="4228">
        <v>0</v>
      </c>
      <c r="AP244" s="4186">
        <v>0</v>
      </c>
      <c r="AQ244" s="2811"/>
      <c r="AR244" s="4216"/>
      <c r="AS244" s="4204"/>
      <c r="AT244" s="2811"/>
      <c r="AU244" s="2811"/>
      <c r="AV244" s="2811"/>
      <c r="AW244" s="2811"/>
      <c r="AX244" s="2811"/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2761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>
        <v>0</v>
      </c>
      <c r="AO245" s="34">
        <v>0</v>
      </c>
      <c r="AP245" s="226">
        <v>0</v>
      </c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2761" t="s">
        <v>204</v>
      </c>
      <c r="C246" s="340">
        <f t="shared" si="152"/>
        <v>1</v>
      </c>
      <c r="D246" s="341">
        <f t="shared" ref="D246:E254" si="153">SUM(F246+H246+J246+L246+N246+P246+R246+T246+V246+X246+Z246+AB246+AD246+AF246+AH246+AJ246+AL246)</f>
        <v>0</v>
      </c>
      <c r="E246" s="2761">
        <f t="shared" si="153"/>
        <v>1</v>
      </c>
      <c r="F246" s="16">
        <v>0</v>
      </c>
      <c r="G246" s="37">
        <v>0</v>
      </c>
      <c r="H246" s="16">
        <v>0</v>
      </c>
      <c r="I246" s="37">
        <v>0</v>
      </c>
      <c r="J246" s="16">
        <v>0</v>
      </c>
      <c r="K246" s="37">
        <v>0</v>
      </c>
      <c r="L246" s="16">
        <v>0</v>
      </c>
      <c r="M246" s="37">
        <v>0</v>
      </c>
      <c r="N246" s="16">
        <v>0</v>
      </c>
      <c r="O246" s="37">
        <v>0</v>
      </c>
      <c r="P246" s="16">
        <v>0</v>
      </c>
      <c r="Q246" s="37">
        <v>1</v>
      </c>
      <c r="R246" s="16">
        <v>0</v>
      </c>
      <c r="S246" s="37">
        <v>0</v>
      </c>
      <c r="T246" s="16">
        <v>0</v>
      </c>
      <c r="U246" s="37">
        <v>0</v>
      </c>
      <c r="V246" s="16">
        <v>0</v>
      </c>
      <c r="W246" s="37">
        <v>0</v>
      </c>
      <c r="X246" s="16">
        <v>0</v>
      </c>
      <c r="Y246" s="37">
        <v>0</v>
      </c>
      <c r="Z246" s="16">
        <v>0</v>
      </c>
      <c r="AA246" s="37">
        <v>0</v>
      </c>
      <c r="AB246" s="16">
        <v>0</v>
      </c>
      <c r="AC246" s="37">
        <v>0</v>
      </c>
      <c r="AD246" s="16">
        <v>0</v>
      </c>
      <c r="AE246" s="37">
        <v>0</v>
      </c>
      <c r="AF246" s="16">
        <v>0</v>
      </c>
      <c r="AG246" s="37">
        <v>0</v>
      </c>
      <c r="AH246" s="16">
        <v>0</v>
      </c>
      <c r="AI246" s="37">
        <v>0</v>
      </c>
      <c r="AJ246" s="16">
        <v>0</v>
      </c>
      <c r="AK246" s="37">
        <v>0</v>
      </c>
      <c r="AL246" s="16">
        <v>0</v>
      </c>
      <c r="AM246" s="134">
        <v>0</v>
      </c>
      <c r="AN246" s="272">
        <v>0</v>
      </c>
      <c r="AO246" s="34">
        <v>0</v>
      </c>
      <c r="AP246" s="226">
        <v>1</v>
      </c>
      <c r="AQ246" s="37">
        <v>0</v>
      </c>
      <c r="AR246" s="137">
        <v>0</v>
      </c>
      <c r="AS246" s="16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2761">
        <f t="shared" si="153"/>
        <v>0</v>
      </c>
      <c r="F247" s="16">
        <v>0</v>
      </c>
      <c r="G247" s="37">
        <v>0</v>
      </c>
      <c r="H247" s="16">
        <v>0</v>
      </c>
      <c r="I247" s="37">
        <v>0</v>
      </c>
      <c r="J247" s="16">
        <v>0</v>
      </c>
      <c r="K247" s="37">
        <v>0</v>
      </c>
      <c r="L247" s="16">
        <v>0</v>
      </c>
      <c r="M247" s="37">
        <v>0</v>
      </c>
      <c r="N247" s="16">
        <v>0</v>
      </c>
      <c r="O247" s="37">
        <v>0</v>
      </c>
      <c r="P247" s="16">
        <v>0</v>
      </c>
      <c r="Q247" s="37">
        <v>0</v>
      </c>
      <c r="R247" s="16">
        <v>0</v>
      </c>
      <c r="S247" s="37">
        <v>0</v>
      </c>
      <c r="T247" s="16">
        <v>0</v>
      </c>
      <c r="U247" s="37">
        <v>0</v>
      </c>
      <c r="V247" s="16">
        <v>0</v>
      </c>
      <c r="W247" s="37">
        <v>0</v>
      </c>
      <c r="X247" s="16">
        <v>0</v>
      </c>
      <c r="Y247" s="37">
        <v>0</v>
      </c>
      <c r="Z247" s="16">
        <v>0</v>
      </c>
      <c r="AA247" s="37">
        <v>0</v>
      </c>
      <c r="AB247" s="16">
        <v>0</v>
      </c>
      <c r="AC247" s="37">
        <v>0</v>
      </c>
      <c r="AD247" s="16">
        <v>0</v>
      </c>
      <c r="AE247" s="37">
        <v>0</v>
      </c>
      <c r="AF247" s="16">
        <v>0</v>
      </c>
      <c r="AG247" s="37">
        <v>0</v>
      </c>
      <c r="AH247" s="16">
        <v>0</v>
      </c>
      <c r="AI247" s="37">
        <v>0</v>
      </c>
      <c r="AJ247" s="16">
        <v>0</v>
      </c>
      <c r="AK247" s="37">
        <v>0</v>
      </c>
      <c r="AL247" s="16">
        <v>0</v>
      </c>
      <c r="AM247" s="134">
        <v>0</v>
      </c>
      <c r="AN247" s="272">
        <v>0</v>
      </c>
      <c r="AO247" s="34">
        <v>0</v>
      </c>
      <c r="AP247" s="226">
        <v>0</v>
      </c>
      <c r="AQ247" s="37">
        <v>0</v>
      </c>
      <c r="AR247" s="137">
        <v>0</v>
      </c>
      <c r="AS247" s="16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1</v>
      </c>
      <c r="D248" s="341">
        <f t="shared" si="153"/>
        <v>0</v>
      </c>
      <c r="E248" s="2761">
        <f t="shared" si="153"/>
        <v>1</v>
      </c>
      <c r="F248" s="16">
        <v>0</v>
      </c>
      <c r="G248" s="37">
        <v>0</v>
      </c>
      <c r="H248" s="16">
        <v>0</v>
      </c>
      <c r="I248" s="37">
        <v>0</v>
      </c>
      <c r="J248" s="16">
        <v>0</v>
      </c>
      <c r="K248" s="37">
        <v>0</v>
      </c>
      <c r="L248" s="16">
        <v>0</v>
      </c>
      <c r="M248" s="37">
        <v>1</v>
      </c>
      <c r="N248" s="16">
        <v>0</v>
      </c>
      <c r="O248" s="37">
        <v>0</v>
      </c>
      <c r="P248" s="16">
        <v>0</v>
      </c>
      <c r="Q248" s="37">
        <v>0</v>
      </c>
      <c r="R248" s="16">
        <v>0</v>
      </c>
      <c r="S248" s="37">
        <v>0</v>
      </c>
      <c r="T248" s="16">
        <v>0</v>
      </c>
      <c r="U248" s="37">
        <v>0</v>
      </c>
      <c r="V248" s="16">
        <v>0</v>
      </c>
      <c r="W248" s="37">
        <v>0</v>
      </c>
      <c r="X248" s="16">
        <v>0</v>
      </c>
      <c r="Y248" s="37">
        <v>0</v>
      </c>
      <c r="Z248" s="16">
        <v>0</v>
      </c>
      <c r="AA248" s="37">
        <v>0</v>
      </c>
      <c r="AB248" s="16">
        <v>0</v>
      </c>
      <c r="AC248" s="37">
        <v>0</v>
      </c>
      <c r="AD248" s="16">
        <v>0</v>
      </c>
      <c r="AE248" s="37">
        <v>0</v>
      </c>
      <c r="AF248" s="16">
        <v>0</v>
      </c>
      <c r="AG248" s="37">
        <v>0</v>
      </c>
      <c r="AH248" s="16">
        <v>0</v>
      </c>
      <c r="AI248" s="37">
        <v>0</v>
      </c>
      <c r="AJ248" s="16">
        <v>0</v>
      </c>
      <c r="AK248" s="37">
        <v>0</v>
      </c>
      <c r="AL248" s="16">
        <v>0</v>
      </c>
      <c r="AM248" s="134">
        <v>0</v>
      </c>
      <c r="AN248" s="272">
        <v>1</v>
      </c>
      <c r="AO248" s="34">
        <v>0</v>
      </c>
      <c r="AP248" s="226">
        <v>0</v>
      </c>
      <c r="AQ248" s="37">
        <v>0</v>
      </c>
      <c r="AR248" s="137">
        <v>0</v>
      </c>
      <c r="AS248" s="16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3638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>
        <v>0</v>
      </c>
      <c r="G249" s="41">
        <v>0</v>
      </c>
      <c r="H249" s="38">
        <v>0</v>
      </c>
      <c r="I249" s="41">
        <v>0</v>
      </c>
      <c r="J249" s="38">
        <v>0</v>
      </c>
      <c r="K249" s="41">
        <v>0</v>
      </c>
      <c r="L249" s="38">
        <v>0</v>
      </c>
      <c r="M249" s="41">
        <v>0</v>
      </c>
      <c r="N249" s="38">
        <v>0</v>
      </c>
      <c r="O249" s="41">
        <v>0</v>
      </c>
      <c r="P249" s="38">
        <v>0</v>
      </c>
      <c r="Q249" s="41">
        <v>0</v>
      </c>
      <c r="R249" s="38">
        <v>0</v>
      </c>
      <c r="S249" s="41">
        <v>0</v>
      </c>
      <c r="T249" s="38">
        <v>0</v>
      </c>
      <c r="U249" s="41">
        <v>0</v>
      </c>
      <c r="V249" s="38">
        <v>0</v>
      </c>
      <c r="W249" s="41">
        <v>0</v>
      </c>
      <c r="X249" s="38">
        <v>0</v>
      </c>
      <c r="Y249" s="41">
        <v>0</v>
      </c>
      <c r="Z249" s="38">
        <v>0</v>
      </c>
      <c r="AA249" s="41">
        <v>0</v>
      </c>
      <c r="AB249" s="38">
        <v>0</v>
      </c>
      <c r="AC249" s="41">
        <v>0</v>
      </c>
      <c r="AD249" s="38">
        <v>0</v>
      </c>
      <c r="AE249" s="41">
        <v>0</v>
      </c>
      <c r="AF249" s="38">
        <v>0</v>
      </c>
      <c r="AG249" s="41">
        <v>0</v>
      </c>
      <c r="AH249" s="38">
        <v>0</v>
      </c>
      <c r="AI249" s="41">
        <v>0</v>
      </c>
      <c r="AJ249" s="38">
        <v>0</v>
      </c>
      <c r="AK249" s="41">
        <v>0</v>
      </c>
      <c r="AL249" s="38">
        <v>0</v>
      </c>
      <c r="AM249" s="180">
        <v>0</v>
      </c>
      <c r="AN249" s="391">
        <v>0</v>
      </c>
      <c r="AO249" s="42">
        <v>0</v>
      </c>
      <c r="AP249" s="142">
        <v>0</v>
      </c>
      <c r="AQ249" s="41">
        <v>0</v>
      </c>
      <c r="AR249" s="181">
        <v>0</v>
      </c>
      <c r="AS249" s="38">
        <v>0</v>
      </c>
      <c r="AT249" s="41">
        <v>0</v>
      </c>
      <c r="AU249" s="41">
        <v>0</v>
      </c>
      <c r="AV249" s="41">
        <v>0</v>
      </c>
      <c r="AW249" s="41">
        <v>0</v>
      </c>
      <c r="AX249" s="41">
        <v>0</v>
      </c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4044" t="s">
        <v>208</v>
      </c>
      <c r="B250" s="4221" t="s">
        <v>209</v>
      </c>
      <c r="C250" s="4213">
        <f t="shared" si="152"/>
        <v>0</v>
      </c>
      <c r="D250" s="4214">
        <f t="shared" si="153"/>
        <v>0</v>
      </c>
      <c r="E250" s="4212">
        <f t="shared" si="153"/>
        <v>0</v>
      </c>
      <c r="F250" s="2830"/>
      <c r="G250" s="4182"/>
      <c r="H250" s="2830"/>
      <c r="I250" s="4182"/>
      <c r="J250" s="2830"/>
      <c r="K250" s="4182"/>
      <c r="L250" s="2830"/>
      <c r="M250" s="4182"/>
      <c r="N250" s="2830"/>
      <c r="O250" s="4182"/>
      <c r="P250" s="2830"/>
      <c r="Q250" s="4182"/>
      <c r="R250" s="2830"/>
      <c r="S250" s="4182"/>
      <c r="T250" s="2830"/>
      <c r="U250" s="4182"/>
      <c r="V250" s="2830"/>
      <c r="W250" s="4182"/>
      <c r="X250" s="2830"/>
      <c r="Y250" s="4182"/>
      <c r="Z250" s="2830"/>
      <c r="AA250" s="4182"/>
      <c r="AB250" s="2830"/>
      <c r="AC250" s="4182"/>
      <c r="AD250" s="2830"/>
      <c r="AE250" s="4182"/>
      <c r="AF250" s="2830"/>
      <c r="AG250" s="4182"/>
      <c r="AH250" s="2830"/>
      <c r="AI250" s="4182"/>
      <c r="AJ250" s="4240"/>
      <c r="AK250" s="353"/>
      <c r="AL250" s="2830"/>
      <c r="AM250" s="4183"/>
      <c r="AN250" s="272"/>
      <c r="AO250" s="34"/>
      <c r="AP250" s="226"/>
      <c r="AQ250" s="4182">
        <v>0</v>
      </c>
      <c r="AR250" s="4215">
        <v>0</v>
      </c>
      <c r="AS250" s="2830">
        <v>0</v>
      </c>
      <c r="AT250" s="4182">
        <v>0</v>
      </c>
      <c r="AU250" s="4182">
        <v>0</v>
      </c>
      <c r="AV250" s="4182">
        <v>0</v>
      </c>
      <c r="AW250" s="4182">
        <v>0</v>
      </c>
      <c r="AX250" s="4182">
        <v>0</v>
      </c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2761" t="s">
        <v>210</v>
      </c>
      <c r="C251" s="340">
        <f t="shared" si="152"/>
        <v>0</v>
      </c>
      <c r="D251" s="341">
        <f t="shared" si="153"/>
        <v>0</v>
      </c>
      <c r="E251" s="2761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>
        <v>0</v>
      </c>
      <c r="AR251" s="137">
        <v>0</v>
      </c>
      <c r="AS251" s="16">
        <v>0</v>
      </c>
      <c r="AT251" s="37">
        <v>0</v>
      </c>
      <c r="AU251" s="37">
        <v>0</v>
      </c>
      <c r="AV251" s="37">
        <v>0</v>
      </c>
      <c r="AW251" s="37">
        <v>0</v>
      </c>
      <c r="AX251" s="37">
        <v>0</v>
      </c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>
        <v>0</v>
      </c>
      <c r="AR252" s="181">
        <v>0</v>
      </c>
      <c r="AS252" s="38">
        <v>0</v>
      </c>
      <c r="AT252" s="41">
        <v>0</v>
      </c>
      <c r="AU252" s="41">
        <v>0</v>
      </c>
      <c r="AV252" s="41">
        <v>0</v>
      </c>
      <c r="AW252" s="41">
        <v>0</v>
      </c>
      <c r="AX252" s="41">
        <v>0</v>
      </c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0</v>
      </c>
      <c r="D253" s="343">
        <f>SUM(F253+H253+J253+L253+N253+P253+R253+T253+V253+X253+Z253+AB253+AD253+AF253+AH253+AJ253+AL253)</f>
        <v>0</v>
      </c>
      <c r="E253" s="351">
        <f>SUM(G253+I253+K253+M253+O253+Q253+S253+U253+W253+Y253+AA253+AC253+AE253+AG253+AI253+AK253+AM253)</f>
        <v>0</v>
      </c>
      <c r="F253" s="38"/>
      <c r="G253" s="41"/>
      <c r="H253" s="38"/>
      <c r="I253" s="41"/>
      <c r="J253" s="38"/>
      <c r="K253" s="41"/>
      <c r="L253" s="38"/>
      <c r="M253" s="41"/>
      <c r="N253" s="38"/>
      <c r="O253" s="41"/>
      <c r="P253" s="38"/>
      <c r="Q253" s="41"/>
      <c r="R253" s="38"/>
      <c r="S253" s="41"/>
      <c r="T253" s="38"/>
      <c r="U253" s="41"/>
      <c r="V253" s="38"/>
      <c r="W253" s="41"/>
      <c r="X253" s="38"/>
      <c r="Y253" s="41"/>
      <c r="Z253" s="38"/>
      <c r="AA253" s="41"/>
      <c r="AB253" s="38"/>
      <c r="AC253" s="41"/>
      <c r="AD253" s="38"/>
      <c r="AE253" s="41"/>
      <c r="AF253" s="38"/>
      <c r="AG253" s="41"/>
      <c r="AH253" s="38"/>
      <c r="AI253" s="41"/>
      <c r="AJ253" s="38"/>
      <c r="AK253" s="41"/>
      <c r="AL253" s="38"/>
      <c r="AM253" s="180"/>
      <c r="AN253" s="392"/>
      <c r="AO253" s="393"/>
      <c r="AP253" s="394"/>
      <c r="AQ253" s="41">
        <v>0</v>
      </c>
      <c r="AR253" s="181">
        <v>0</v>
      </c>
      <c r="AS253" s="38">
        <v>0</v>
      </c>
      <c r="AT253" s="41">
        <v>0</v>
      </c>
      <c r="AU253" s="41">
        <v>0</v>
      </c>
      <c r="AV253" s="41">
        <v>0</v>
      </c>
      <c r="AW253" s="41">
        <v>0</v>
      </c>
      <c r="AX253" s="41">
        <v>0</v>
      </c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3638"/>
      <c r="B254" s="2762" t="s">
        <v>213</v>
      </c>
      <c r="C254" s="355">
        <f t="shared" si="152"/>
        <v>0</v>
      </c>
      <c r="D254" s="356">
        <f t="shared" si="153"/>
        <v>0</v>
      </c>
      <c r="E254" s="2762">
        <f t="shared" si="153"/>
        <v>0</v>
      </c>
      <c r="F254" s="22"/>
      <c r="G254" s="43"/>
      <c r="H254" s="22"/>
      <c r="I254" s="43"/>
      <c r="J254" s="22"/>
      <c r="K254" s="43"/>
      <c r="L254" s="22"/>
      <c r="M254" s="43"/>
      <c r="N254" s="22"/>
      <c r="O254" s="43"/>
      <c r="P254" s="22"/>
      <c r="Q254" s="43"/>
      <c r="R254" s="22"/>
      <c r="S254" s="43"/>
      <c r="T254" s="22"/>
      <c r="U254" s="43"/>
      <c r="V254" s="22"/>
      <c r="W254" s="43"/>
      <c r="X254" s="22"/>
      <c r="Y254" s="43"/>
      <c r="Z254" s="22"/>
      <c r="AA254" s="43"/>
      <c r="AB254" s="22"/>
      <c r="AC254" s="43"/>
      <c r="AD254" s="22"/>
      <c r="AE254" s="43"/>
      <c r="AF254" s="22"/>
      <c r="AG254" s="43"/>
      <c r="AH254" s="22"/>
      <c r="AI254" s="43"/>
      <c r="AJ254" s="22"/>
      <c r="AK254" s="43"/>
      <c r="AL254" s="22"/>
      <c r="AM254" s="141"/>
      <c r="AN254" s="391"/>
      <c r="AO254" s="42"/>
      <c r="AP254" s="142"/>
      <c r="AQ254" s="43">
        <v>0</v>
      </c>
      <c r="AR254" s="186">
        <v>0</v>
      </c>
      <c r="AS254" s="22">
        <v>0</v>
      </c>
      <c r="AT254" s="43">
        <v>0</v>
      </c>
      <c r="AU254" s="43">
        <v>0</v>
      </c>
      <c r="AV254" s="43">
        <v>0</v>
      </c>
      <c r="AW254" s="43">
        <v>0</v>
      </c>
      <c r="AX254" s="43">
        <v>0</v>
      </c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4044" t="s">
        <v>250</v>
      </c>
      <c r="B255" s="4212" t="s">
        <v>215</v>
      </c>
      <c r="C255" s="4213">
        <f t="shared" si="152"/>
        <v>0</v>
      </c>
      <c r="D255" s="4214">
        <f>SUM(F255+H255+J255+L255+N255)</f>
        <v>0</v>
      </c>
      <c r="E255" s="4212">
        <f>SUM(G255+I255+K255+M255+O255)</f>
        <v>0</v>
      </c>
      <c r="F255" s="2830"/>
      <c r="G255" s="4182"/>
      <c r="H255" s="2830"/>
      <c r="I255" s="4182"/>
      <c r="J255" s="2830"/>
      <c r="K255" s="4182"/>
      <c r="L255" s="2830"/>
      <c r="M255" s="4182"/>
      <c r="N255" s="2830"/>
      <c r="O255" s="4182"/>
      <c r="P255" s="4223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4224"/>
      <c r="AN255" s="2781"/>
      <c r="AO255" s="4228"/>
      <c r="AP255" s="4186"/>
      <c r="AQ255" s="4182">
        <v>0</v>
      </c>
      <c r="AR255" s="4225"/>
      <c r="AS255" s="2830">
        <v>0</v>
      </c>
      <c r="AT255" s="4182">
        <v>0</v>
      </c>
      <c r="AU255" s="4182">
        <v>0</v>
      </c>
      <c r="AV255" s="4182">
        <v>0</v>
      </c>
      <c r="AW255" s="4182">
        <v>0</v>
      </c>
      <c r="AX255" s="4182">
        <v>0</v>
      </c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2761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2761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>
        <v>0</v>
      </c>
      <c r="AR256" s="361"/>
      <c r="AS256" s="16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2761" t="s">
        <v>217</v>
      </c>
      <c r="C257" s="340">
        <f t="shared" si="152"/>
        <v>0</v>
      </c>
      <c r="D257" s="341">
        <f t="shared" si="154"/>
        <v>0</v>
      </c>
      <c r="E257" s="2761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>
        <v>0</v>
      </c>
      <c r="AR257" s="361"/>
      <c r="AS257" s="16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3638"/>
      <c r="B258" s="2762" t="s">
        <v>218</v>
      </c>
      <c r="C258" s="355">
        <f t="shared" si="152"/>
        <v>1</v>
      </c>
      <c r="D258" s="356">
        <f t="shared" si="154"/>
        <v>0</v>
      </c>
      <c r="E258" s="2762">
        <f t="shared" si="154"/>
        <v>1</v>
      </c>
      <c r="F258" s="22">
        <v>0</v>
      </c>
      <c r="G258" s="43">
        <v>0</v>
      </c>
      <c r="H258" s="22">
        <v>0</v>
      </c>
      <c r="I258" s="43">
        <v>0</v>
      </c>
      <c r="J258" s="22">
        <v>0</v>
      </c>
      <c r="K258" s="43">
        <v>1</v>
      </c>
      <c r="L258" s="22">
        <v>0</v>
      </c>
      <c r="M258" s="43">
        <v>0</v>
      </c>
      <c r="N258" s="22">
        <v>0</v>
      </c>
      <c r="O258" s="43">
        <v>0</v>
      </c>
      <c r="P258" s="4226"/>
      <c r="Q258" s="2320"/>
      <c r="R258" s="2320"/>
      <c r="S258" s="2320"/>
      <c r="T258" s="2320"/>
      <c r="U258" s="2320"/>
      <c r="V258" s="2320"/>
      <c r="W258" s="2320"/>
      <c r="X258" s="2320"/>
      <c r="Y258" s="2320"/>
      <c r="Z258" s="2320"/>
      <c r="AA258" s="2320"/>
      <c r="AB258" s="2320"/>
      <c r="AC258" s="2320"/>
      <c r="AD258" s="2320"/>
      <c r="AE258" s="2320"/>
      <c r="AF258" s="2320"/>
      <c r="AG258" s="2320"/>
      <c r="AH258" s="2320"/>
      <c r="AI258" s="2320"/>
      <c r="AJ258" s="2320"/>
      <c r="AK258" s="2320"/>
      <c r="AL258" s="2320"/>
      <c r="AM258" s="2789"/>
      <c r="AN258" s="272">
        <v>1</v>
      </c>
      <c r="AO258" s="34">
        <v>0</v>
      </c>
      <c r="AP258" s="25">
        <v>0</v>
      </c>
      <c r="AQ258" s="42">
        <v>0</v>
      </c>
      <c r="AR258" s="1970"/>
      <c r="AS258" s="22">
        <v>0</v>
      </c>
      <c r="AT258" s="43">
        <v>0</v>
      </c>
      <c r="AU258" s="43">
        <v>0</v>
      </c>
      <c r="AV258" s="43">
        <v>0</v>
      </c>
      <c r="AW258" s="43">
        <v>0</v>
      </c>
      <c r="AX258" s="43">
        <v>0</v>
      </c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4093" t="s">
        <v>251</v>
      </c>
      <c r="B259" s="4227" t="s">
        <v>220</v>
      </c>
      <c r="C259" s="335">
        <f t="shared" si="152"/>
        <v>1</v>
      </c>
      <c r="D259" s="336">
        <f t="shared" ref="D259:E277" si="155">SUM(F259+H259+J259+L259+N259+P259+R259+T259+V259+X259+Z259+AB259+AD259+AF259+AH259+AJ259+AL259)</f>
        <v>0</v>
      </c>
      <c r="E259" s="2767">
        <f>SUM(G259+I259+K259+M259+O259+Q259+S259+U259+W259+Y259+AA259+AC259+AE259+AG259+AI259+AK259+AM259)</f>
        <v>1</v>
      </c>
      <c r="F259" s="32">
        <v>0</v>
      </c>
      <c r="G259" s="35">
        <v>0</v>
      </c>
      <c r="H259" s="32">
        <v>0</v>
      </c>
      <c r="I259" s="35">
        <v>0</v>
      </c>
      <c r="J259" s="32">
        <v>0</v>
      </c>
      <c r="K259" s="35">
        <v>0</v>
      </c>
      <c r="L259" s="32">
        <v>0</v>
      </c>
      <c r="M259" s="35">
        <v>1</v>
      </c>
      <c r="N259" s="32">
        <v>0</v>
      </c>
      <c r="O259" s="35">
        <v>0</v>
      </c>
      <c r="P259" s="32">
        <v>0</v>
      </c>
      <c r="Q259" s="35">
        <v>0</v>
      </c>
      <c r="R259" s="32">
        <v>0</v>
      </c>
      <c r="S259" s="35">
        <v>0</v>
      </c>
      <c r="T259" s="32">
        <v>0</v>
      </c>
      <c r="U259" s="35">
        <v>0</v>
      </c>
      <c r="V259" s="32">
        <v>0</v>
      </c>
      <c r="W259" s="35">
        <v>0</v>
      </c>
      <c r="X259" s="32">
        <v>0</v>
      </c>
      <c r="Y259" s="35">
        <v>0</v>
      </c>
      <c r="Z259" s="32">
        <v>0</v>
      </c>
      <c r="AA259" s="35">
        <v>0</v>
      </c>
      <c r="AB259" s="32">
        <v>0</v>
      </c>
      <c r="AC259" s="35">
        <v>0</v>
      </c>
      <c r="AD259" s="32">
        <v>0</v>
      </c>
      <c r="AE259" s="35">
        <v>0</v>
      </c>
      <c r="AF259" s="32">
        <v>0</v>
      </c>
      <c r="AG259" s="35">
        <v>0</v>
      </c>
      <c r="AH259" s="32">
        <v>0</v>
      </c>
      <c r="AI259" s="35">
        <v>0</v>
      </c>
      <c r="AJ259" s="32">
        <v>0</v>
      </c>
      <c r="AK259" s="35">
        <v>0</v>
      </c>
      <c r="AL259" s="32">
        <v>0</v>
      </c>
      <c r="AM259" s="2541">
        <v>0</v>
      </c>
      <c r="AN259" s="4228">
        <v>0</v>
      </c>
      <c r="AO259" s="821">
        <v>0</v>
      </c>
      <c r="AP259" s="2541">
        <v>1</v>
      </c>
      <c r="AQ259" s="35">
        <v>0</v>
      </c>
      <c r="AR259" s="35">
        <v>0</v>
      </c>
      <c r="AS259" s="2830">
        <v>0</v>
      </c>
      <c r="AT259" s="37">
        <v>0</v>
      </c>
      <c r="AU259" s="37">
        <v>0</v>
      </c>
      <c r="AV259" s="37">
        <v>1</v>
      </c>
      <c r="AW259" s="37">
        <v>0</v>
      </c>
      <c r="AX259" s="37">
        <v>0</v>
      </c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2766" t="s">
        <v>221</v>
      </c>
      <c r="C260" s="340">
        <f t="shared" si="152"/>
        <v>0</v>
      </c>
      <c r="D260" s="341">
        <f t="shared" si="155"/>
        <v>0</v>
      </c>
      <c r="E260" s="2761">
        <f t="shared" si="155"/>
        <v>0</v>
      </c>
      <c r="F260" s="16">
        <v>0</v>
      </c>
      <c r="G260" s="37">
        <v>0</v>
      </c>
      <c r="H260" s="16">
        <v>0</v>
      </c>
      <c r="I260" s="37">
        <v>0</v>
      </c>
      <c r="J260" s="16">
        <v>0</v>
      </c>
      <c r="K260" s="37">
        <v>0</v>
      </c>
      <c r="L260" s="16">
        <v>0</v>
      </c>
      <c r="M260" s="37">
        <v>0</v>
      </c>
      <c r="N260" s="16">
        <v>0</v>
      </c>
      <c r="O260" s="37">
        <v>0</v>
      </c>
      <c r="P260" s="16">
        <v>0</v>
      </c>
      <c r="Q260" s="37">
        <v>0</v>
      </c>
      <c r="R260" s="16">
        <v>0</v>
      </c>
      <c r="S260" s="37">
        <v>0</v>
      </c>
      <c r="T260" s="16">
        <v>0</v>
      </c>
      <c r="U260" s="37">
        <v>0</v>
      </c>
      <c r="V260" s="16">
        <v>0</v>
      </c>
      <c r="W260" s="37">
        <v>0</v>
      </c>
      <c r="X260" s="16">
        <v>0</v>
      </c>
      <c r="Y260" s="37">
        <v>0</v>
      </c>
      <c r="Z260" s="16">
        <v>0</v>
      </c>
      <c r="AA260" s="37">
        <v>0</v>
      </c>
      <c r="AB260" s="16">
        <v>0</v>
      </c>
      <c r="AC260" s="37">
        <v>0</v>
      </c>
      <c r="AD260" s="16">
        <v>0</v>
      </c>
      <c r="AE260" s="37">
        <v>0</v>
      </c>
      <c r="AF260" s="16">
        <v>0</v>
      </c>
      <c r="AG260" s="37">
        <v>0</v>
      </c>
      <c r="AH260" s="16">
        <v>0</v>
      </c>
      <c r="AI260" s="37">
        <v>0</v>
      </c>
      <c r="AJ260" s="16">
        <v>0</v>
      </c>
      <c r="AK260" s="37">
        <v>0</v>
      </c>
      <c r="AL260" s="16">
        <v>0</v>
      </c>
      <c r="AM260" s="19">
        <v>0</v>
      </c>
      <c r="AN260" s="36">
        <v>0</v>
      </c>
      <c r="AO260" s="17">
        <v>0</v>
      </c>
      <c r="AP260" s="19">
        <v>0</v>
      </c>
      <c r="AQ260" s="37">
        <v>0</v>
      </c>
      <c r="AR260" s="37">
        <v>0</v>
      </c>
      <c r="AS260" s="16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2761">
        <f t="shared" si="155"/>
        <v>0</v>
      </c>
      <c r="F261" s="16">
        <v>0</v>
      </c>
      <c r="G261" s="37">
        <v>0</v>
      </c>
      <c r="H261" s="16">
        <v>0</v>
      </c>
      <c r="I261" s="37">
        <v>0</v>
      </c>
      <c r="J261" s="16">
        <v>0</v>
      </c>
      <c r="K261" s="37">
        <v>0</v>
      </c>
      <c r="L261" s="16">
        <v>0</v>
      </c>
      <c r="M261" s="37">
        <v>0</v>
      </c>
      <c r="N261" s="16">
        <v>0</v>
      </c>
      <c r="O261" s="37">
        <v>0</v>
      </c>
      <c r="P261" s="16">
        <v>0</v>
      </c>
      <c r="Q261" s="37">
        <v>0</v>
      </c>
      <c r="R261" s="16">
        <v>0</v>
      </c>
      <c r="S261" s="37">
        <v>0</v>
      </c>
      <c r="T261" s="16">
        <v>0</v>
      </c>
      <c r="U261" s="37">
        <v>0</v>
      </c>
      <c r="V261" s="16">
        <v>0</v>
      </c>
      <c r="W261" s="37">
        <v>0</v>
      </c>
      <c r="X261" s="16">
        <v>0</v>
      </c>
      <c r="Y261" s="37">
        <v>0</v>
      </c>
      <c r="Z261" s="16">
        <v>0</v>
      </c>
      <c r="AA261" s="37">
        <v>0</v>
      </c>
      <c r="AB261" s="16">
        <v>0</v>
      </c>
      <c r="AC261" s="37">
        <v>0</v>
      </c>
      <c r="AD261" s="16">
        <v>0</v>
      </c>
      <c r="AE261" s="37">
        <v>0</v>
      </c>
      <c r="AF261" s="16">
        <v>0</v>
      </c>
      <c r="AG261" s="37">
        <v>0</v>
      </c>
      <c r="AH261" s="16">
        <v>0</v>
      </c>
      <c r="AI261" s="37">
        <v>0</v>
      </c>
      <c r="AJ261" s="16">
        <v>0</v>
      </c>
      <c r="AK261" s="37">
        <v>0</v>
      </c>
      <c r="AL261" s="16">
        <v>0</v>
      </c>
      <c r="AM261" s="19">
        <v>0</v>
      </c>
      <c r="AN261" s="36">
        <v>0</v>
      </c>
      <c r="AO261" s="17">
        <v>0</v>
      </c>
      <c r="AP261" s="19">
        <v>0</v>
      </c>
      <c r="AQ261" s="37">
        <v>0</v>
      </c>
      <c r="AR261" s="37">
        <v>0</v>
      </c>
      <c r="AS261" s="16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1</v>
      </c>
      <c r="D262" s="336">
        <f t="shared" si="155"/>
        <v>0</v>
      </c>
      <c r="E262" s="2767">
        <f t="shared" si="155"/>
        <v>1</v>
      </c>
      <c r="F262" s="16">
        <v>0</v>
      </c>
      <c r="G262" s="37">
        <v>0</v>
      </c>
      <c r="H262" s="16">
        <v>0</v>
      </c>
      <c r="I262" s="37">
        <v>0</v>
      </c>
      <c r="J262" s="16">
        <v>0</v>
      </c>
      <c r="K262" s="37">
        <v>0</v>
      </c>
      <c r="L262" s="16">
        <v>0</v>
      </c>
      <c r="M262" s="37">
        <v>1</v>
      </c>
      <c r="N262" s="16">
        <v>0</v>
      </c>
      <c r="O262" s="37">
        <v>0</v>
      </c>
      <c r="P262" s="16">
        <v>0</v>
      </c>
      <c r="Q262" s="37">
        <v>0</v>
      </c>
      <c r="R262" s="16">
        <v>0</v>
      </c>
      <c r="S262" s="37">
        <v>0</v>
      </c>
      <c r="T262" s="16">
        <v>0</v>
      </c>
      <c r="U262" s="37">
        <v>0</v>
      </c>
      <c r="V262" s="16">
        <v>0</v>
      </c>
      <c r="W262" s="37">
        <v>0</v>
      </c>
      <c r="X262" s="16">
        <v>0</v>
      </c>
      <c r="Y262" s="37">
        <v>0</v>
      </c>
      <c r="Z262" s="16">
        <v>0</v>
      </c>
      <c r="AA262" s="37">
        <v>0</v>
      </c>
      <c r="AB262" s="16">
        <v>0</v>
      </c>
      <c r="AC262" s="37">
        <v>0</v>
      </c>
      <c r="AD262" s="16">
        <v>0</v>
      </c>
      <c r="AE262" s="37">
        <v>0</v>
      </c>
      <c r="AF262" s="16">
        <v>0</v>
      </c>
      <c r="AG262" s="37">
        <v>0</v>
      </c>
      <c r="AH262" s="16">
        <v>0</v>
      </c>
      <c r="AI262" s="37">
        <v>0</v>
      </c>
      <c r="AJ262" s="16">
        <v>0</v>
      </c>
      <c r="AK262" s="37">
        <v>0</v>
      </c>
      <c r="AL262" s="16">
        <v>0</v>
      </c>
      <c r="AM262" s="19">
        <v>0</v>
      </c>
      <c r="AN262" s="36">
        <v>1</v>
      </c>
      <c r="AO262" s="17">
        <v>0</v>
      </c>
      <c r="AP262" s="19">
        <v>0</v>
      </c>
      <c r="AQ262" s="37">
        <v>0</v>
      </c>
      <c r="AR262" s="37">
        <v>0</v>
      </c>
      <c r="AS262" s="16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3660"/>
      <c r="B263" s="2322" t="s">
        <v>224</v>
      </c>
      <c r="C263" s="325">
        <f t="shared" si="152"/>
        <v>1</v>
      </c>
      <c r="D263" s="326">
        <f t="shared" si="155"/>
        <v>0</v>
      </c>
      <c r="E263" s="308">
        <f t="shared" si="155"/>
        <v>1</v>
      </c>
      <c r="F263" s="16">
        <v>0</v>
      </c>
      <c r="G263" s="37">
        <v>0</v>
      </c>
      <c r="H263" s="16">
        <v>0</v>
      </c>
      <c r="I263" s="37">
        <v>0</v>
      </c>
      <c r="J263" s="16">
        <v>0</v>
      </c>
      <c r="K263" s="37">
        <v>0</v>
      </c>
      <c r="L263" s="16">
        <v>0</v>
      </c>
      <c r="M263" s="37">
        <v>1</v>
      </c>
      <c r="N263" s="16">
        <v>0</v>
      </c>
      <c r="O263" s="37">
        <v>0</v>
      </c>
      <c r="P263" s="16">
        <v>0</v>
      </c>
      <c r="Q263" s="37">
        <v>0</v>
      </c>
      <c r="R263" s="16">
        <v>0</v>
      </c>
      <c r="S263" s="37">
        <v>0</v>
      </c>
      <c r="T263" s="16">
        <v>0</v>
      </c>
      <c r="U263" s="37">
        <v>0</v>
      </c>
      <c r="V263" s="16">
        <v>0</v>
      </c>
      <c r="W263" s="37">
        <v>0</v>
      </c>
      <c r="X263" s="16">
        <v>0</v>
      </c>
      <c r="Y263" s="37">
        <v>0</v>
      </c>
      <c r="Z263" s="16">
        <v>0</v>
      </c>
      <c r="AA263" s="37">
        <v>0</v>
      </c>
      <c r="AB263" s="16">
        <v>0</v>
      </c>
      <c r="AC263" s="37">
        <v>0</v>
      </c>
      <c r="AD263" s="16">
        <v>0</v>
      </c>
      <c r="AE263" s="37">
        <v>0</v>
      </c>
      <c r="AF263" s="16">
        <v>0</v>
      </c>
      <c r="AG263" s="37">
        <v>0</v>
      </c>
      <c r="AH263" s="16">
        <v>0</v>
      </c>
      <c r="AI263" s="37">
        <v>0</v>
      </c>
      <c r="AJ263" s="16">
        <v>0</v>
      </c>
      <c r="AK263" s="37">
        <v>0</v>
      </c>
      <c r="AL263" s="22">
        <v>0</v>
      </c>
      <c r="AM263" s="25">
        <v>0</v>
      </c>
      <c r="AN263" s="42">
        <v>0</v>
      </c>
      <c r="AO263" s="23">
        <v>1</v>
      </c>
      <c r="AP263" s="25">
        <v>0</v>
      </c>
      <c r="AQ263" s="43">
        <v>0</v>
      </c>
      <c r="AR263" s="43">
        <v>0</v>
      </c>
      <c r="AS263" s="16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4044" t="s">
        <v>225</v>
      </c>
      <c r="B264" s="4221" t="s">
        <v>226</v>
      </c>
      <c r="C264" s="4213">
        <f t="shared" si="152"/>
        <v>0</v>
      </c>
      <c r="D264" s="4214">
        <f t="shared" si="155"/>
        <v>0</v>
      </c>
      <c r="E264" s="4212">
        <f t="shared" si="155"/>
        <v>0</v>
      </c>
      <c r="F264" s="2830">
        <v>0</v>
      </c>
      <c r="G264" s="4182">
        <v>0</v>
      </c>
      <c r="H264" s="2830">
        <v>0</v>
      </c>
      <c r="I264" s="4182">
        <v>0</v>
      </c>
      <c r="J264" s="2830">
        <v>0</v>
      </c>
      <c r="K264" s="4182">
        <v>0</v>
      </c>
      <c r="L264" s="2830">
        <v>0</v>
      </c>
      <c r="M264" s="4182">
        <v>0</v>
      </c>
      <c r="N264" s="2830">
        <v>0</v>
      </c>
      <c r="O264" s="4182">
        <v>0</v>
      </c>
      <c r="P264" s="2830">
        <v>0</v>
      </c>
      <c r="Q264" s="4182">
        <v>0</v>
      </c>
      <c r="R264" s="2830">
        <v>0</v>
      </c>
      <c r="S264" s="4182">
        <v>0</v>
      </c>
      <c r="T264" s="2830">
        <v>0</v>
      </c>
      <c r="U264" s="4182">
        <v>0</v>
      </c>
      <c r="V264" s="2830">
        <v>0</v>
      </c>
      <c r="W264" s="4182">
        <v>0</v>
      </c>
      <c r="X264" s="2830">
        <v>0</v>
      </c>
      <c r="Y264" s="4182">
        <v>0</v>
      </c>
      <c r="Z264" s="2830">
        <v>0</v>
      </c>
      <c r="AA264" s="4182">
        <v>0</v>
      </c>
      <c r="AB264" s="2830">
        <v>0</v>
      </c>
      <c r="AC264" s="4182">
        <v>0</v>
      </c>
      <c r="AD264" s="2830">
        <v>0</v>
      </c>
      <c r="AE264" s="4182">
        <v>0</v>
      </c>
      <c r="AF264" s="2830">
        <v>0</v>
      </c>
      <c r="AG264" s="4182">
        <v>0</v>
      </c>
      <c r="AH264" s="2830">
        <v>0</v>
      </c>
      <c r="AI264" s="4182">
        <v>0</v>
      </c>
      <c r="AJ264" s="2830">
        <v>0</v>
      </c>
      <c r="AK264" s="4182">
        <v>0</v>
      </c>
      <c r="AL264" s="2830">
        <v>0</v>
      </c>
      <c r="AM264" s="4183">
        <v>0</v>
      </c>
      <c r="AN264" s="272">
        <v>0</v>
      </c>
      <c r="AO264" s="34">
        <v>0</v>
      </c>
      <c r="AP264" s="226">
        <v>0</v>
      </c>
      <c r="AQ264" s="357"/>
      <c r="AR264" s="367"/>
      <c r="AS264" s="2830">
        <v>0</v>
      </c>
      <c r="AT264" s="4182">
        <v>0</v>
      </c>
      <c r="AU264" s="4182">
        <v>0</v>
      </c>
      <c r="AV264" s="4182">
        <v>0</v>
      </c>
      <c r="AW264" s="4182">
        <v>0</v>
      </c>
      <c r="AX264" s="4182">
        <v>0</v>
      </c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0</v>
      </c>
      <c r="D265" s="336">
        <f t="shared" si="155"/>
        <v>0</v>
      </c>
      <c r="E265" s="2767">
        <f t="shared" si="155"/>
        <v>0</v>
      </c>
      <c r="F265" s="32">
        <v>0</v>
      </c>
      <c r="G265" s="35">
        <v>0</v>
      </c>
      <c r="H265" s="32">
        <v>0</v>
      </c>
      <c r="I265" s="35">
        <v>0</v>
      </c>
      <c r="J265" s="32">
        <v>0</v>
      </c>
      <c r="K265" s="35">
        <v>0</v>
      </c>
      <c r="L265" s="32">
        <v>0</v>
      </c>
      <c r="M265" s="35">
        <v>0</v>
      </c>
      <c r="N265" s="32">
        <v>0</v>
      </c>
      <c r="O265" s="35">
        <v>0</v>
      </c>
      <c r="P265" s="32">
        <v>0</v>
      </c>
      <c r="Q265" s="35">
        <v>0</v>
      </c>
      <c r="R265" s="32">
        <v>0</v>
      </c>
      <c r="S265" s="35">
        <v>0</v>
      </c>
      <c r="T265" s="32">
        <v>0</v>
      </c>
      <c r="U265" s="35">
        <v>0</v>
      </c>
      <c r="V265" s="32">
        <v>0</v>
      </c>
      <c r="W265" s="35">
        <v>0</v>
      </c>
      <c r="X265" s="32">
        <v>0</v>
      </c>
      <c r="Y265" s="35">
        <v>0</v>
      </c>
      <c r="Z265" s="32">
        <v>0</v>
      </c>
      <c r="AA265" s="35">
        <v>0</v>
      </c>
      <c r="AB265" s="32">
        <v>0</v>
      </c>
      <c r="AC265" s="35">
        <v>0</v>
      </c>
      <c r="AD265" s="32">
        <v>0</v>
      </c>
      <c r="AE265" s="35">
        <v>0</v>
      </c>
      <c r="AF265" s="32">
        <v>0</v>
      </c>
      <c r="AG265" s="35">
        <v>0</v>
      </c>
      <c r="AH265" s="32">
        <v>0</v>
      </c>
      <c r="AI265" s="35">
        <v>0</v>
      </c>
      <c r="AJ265" s="32">
        <v>0</v>
      </c>
      <c r="AK265" s="35">
        <v>0</v>
      </c>
      <c r="AL265" s="32">
        <v>0</v>
      </c>
      <c r="AM265" s="271">
        <v>0</v>
      </c>
      <c r="AN265" s="272">
        <v>0</v>
      </c>
      <c r="AO265" s="34">
        <v>0</v>
      </c>
      <c r="AP265" s="226">
        <v>0</v>
      </c>
      <c r="AQ265" s="359"/>
      <c r="AR265" s="369"/>
      <c r="AS265" s="32">
        <v>0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3638"/>
      <c r="B266" s="370" t="s">
        <v>228</v>
      </c>
      <c r="C266" s="1963">
        <f t="shared" si="152"/>
        <v>0</v>
      </c>
      <c r="D266" s="320">
        <f t="shared" si="155"/>
        <v>0</v>
      </c>
      <c r="E266" s="2715">
        <f t="shared" si="155"/>
        <v>0</v>
      </c>
      <c r="F266" s="1915">
        <v>0</v>
      </c>
      <c r="G266" s="2723">
        <v>0</v>
      </c>
      <c r="H266" s="1915">
        <v>0</v>
      </c>
      <c r="I266" s="2723">
        <v>0</v>
      </c>
      <c r="J266" s="1915">
        <v>0</v>
      </c>
      <c r="K266" s="2723">
        <v>0</v>
      </c>
      <c r="L266" s="1915">
        <v>0</v>
      </c>
      <c r="M266" s="2723">
        <v>0</v>
      </c>
      <c r="N266" s="1915">
        <v>0</v>
      </c>
      <c r="O266" s="2723">
        <v>0</v>
      </c>
      <c r="P266" s="1915">
        <v>0</v>
      </c>
      <c r="Q266" s="2723">
        <v>0</v>
      </c>
      <c r="R266" s="1915">
        <v>0</v>
      </c>
      <c r="S266" s="2723">
        <v>0</v>
      </c>
      <c r="T266" s="1915">
        <v>0</v>
      </c>
      <c r="U266" s="2723">
        <v>0</v>
      </c>
      <c r="V266" s="1915">
        <v>0</v>
      </c>
      <c r="W266" s="2723">
        <v>0</v>
      </c>
      <c r="X266" s="1915">
        <v>0</v>
      </c>
      <c r="Y266" s="2723">
        <v>0</v>
      </c>
      <c r="Z266" s="1915">
        <v>0</v>
      </c>
      <c r="AA266" s="2723">
        <v>0</v>
      </c>
      <c r="AB266" s="1915">
        <v>0</v>
      </c>
      <c r="AC266" s="2723">
        <v>0</v>
      </c>
      <c r="AD266" s="1915">
        <v>0</v>
      </c>
      <c r="AE266" s="2723">
        <v>0</v>
      </c>
      <c r="AF266" s="1915">
        <v>0</v>
      </c>
      <c r="AG266" s="2723">
        <v>0</v>
      </c>
      <c r="AH266" s="1915">
        <v>0</v>
      </c>
      <c r="AI266" s="2723">
        <v>0</v>
      </c>
      <c r="AJ266" s="1915">
        <v>0</v>
      </c>
      <c r="AK266" s="2723">
        <v>0</v>
      </c>
      <c r="AL266" s="1915">
        <v>0</v>
      </c>
      <c r="AM266" s="2308">
        <v>0</v>
      </c>
      <c r="AN266" s="384">
        <v>0</v>
      </c>
      <c r="AO266" s="2722">
        <v>0</v>
      </c>
      <c r="AP266" s="2724">
        <v>0</v>
      </c>
      <c r="AQ266" s="2320"/>
      <c r="AR266" s="2790"/>
      <c r="AS266" s="1915">
        <v>0</v>
      </c>
      <c r="AT266" s="2723">
        <v>0</v>
      </c>
      <c r="AU266" s="2723">
        <v>0</v>
      </c>
      <c r="AV266" s="2723">
        <v>0</v>
      </c>
      <c r="AW266" s="2723">
        <v>0</v>
      </c>
      <c r="AX266" s="2723">
        <v>0</v>
      </c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4229" t="s">
        <v>229</v>
      </c>
      <c r="B267" s="4230"/>
      <c r="C267" s="4213">
        <f>SUM(D267+E267)</f>
        <v>2</v>
      </c>
      <c r="D267" s="4214">
        <f>SUM(F267+H267+J267+L267+N267+P267+R267+T267+V267+X267+Z267+AB267+AD267+AF267+AH267+AJ267+AL267)</f>
        <v>1</v>
      </c>
      <c r="E267" s="4212">
        <f>SUM(G267+I267+K267+M267+O267+Q267+S267+U267+W267+Y267+AA267+AC267+AE267+AG267+AI267+AK267+AM267)</f>
        <v>1</v>
      </c>
      <c r="F267" s="2830">
        <v>0</v>
      </c>
      <c r="G267" s="4182">
        <v>0</v>
      </c>
      <c r="H267" s="2830">
        <v>0</v>
      </c>
      <c r="I267" s="4182">
        <v>0</v>
      </c>
      <c r="J267" s="2830">
        <v>0</v>
      </c>
      <c r="K267" s="4182">
        <v>0</v>
      </c>
      <c r="L267" s="2830">
        <v>0</v>
      </c>
      <c r="M267" s="4182">
        <v>1</v>
      </c>
      <c r="N267" s="2830">
        <v>0</v>
      </c>
      <c r="O267" s="4182">
        <v>0</v>
      </c>
      <c r="P267" s="2830">
        <v>0</v>
      </c>
      <c r="Q267" s="4182">
        <v>0</v>
      </c>
      <c r="R267" s="2830">
        <v>0</v>
      </c>
      <c r="S267" s="4182">
        <v>0</v>
      </c>
      <c r="T267" s="2830">
        <v>1</v>
      </c>
      <c r="U267" s="4182">
        <v>0</v>
      </c>
      <c r="V267" s="2830">
        <v>0</v>
      </c>
      <c r="W267" s="4182">
        <v>0</v>
      </c>
      <c r="X267" s="2830">
        <v>0</v>
      </c>
      <c r="Y267" s="4182">
        <v>0</v>
      </c>
      <c r="Z267" s="2830">
        <v>0</v>
      </c>
      <c r="AA267" s="4182">
        <v>0</v>
      </c>
      <c r="AB267" s="2830">
        <v>0</v>
      </c>
      <c r="AC267" s="4182">
        <v>0</v>
      </c>
      <c r="AD267" s="2830">
        <v>0</v>
      </c>
      <c r="AE267" s="4182">
        <v>0</v>
      </c>
      <c r="AF267" s="2830">
        <v>0</v>
      </c>
      <c r="AG267" s="4182">
        <v>0</v>
      </c>
      <c r="AH267" s="2830">
        <v>0</v>
      </c>
      <c r="AI267" s="4182">
        <v>0</v>
      </c>
      <c r="AJ267" s="2830">
        <v>0</v>
      </c>
      <c r="AK267" s="4182">
        <v>0</v>
      </c>
      <c r="AL267" s="2830">
        <v>0</v>
      </c>
      <c r="AM267" s="4183">
        <v>0</v>
      </c>
      <c r="AN267" s="2781">
        <v>1</v>
      </c>
      <c r="AO267" s="4228">
        <v>0</v>
      </c>
      <c r="AP267" s="4186">
        <v>0</v>
      </c>
      <c r="AQ267" s="4182">
        <v>0</v>
      </c>
      <c r="AR267" s="4182">
        <v>0</v>
      </c>
      <c r="AS267" s="2830">
        <v>0</v>
      </c>
      <c r="AT267" s="4182">
        <v>0</v>
      </c>
      <c r="AU267" s="4182">
        <v>0</v>
      </c>
      <c r="AV267" s="4182">
        <v>0</v>
      </c>
      <c r="AW267" s="4182">
        <v>0</v>
      </c>
      <c r="AX267" s="4182">
        <v>0</v>
      </c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1</v>
      </c>
      <c r="D268" s="341">
        <f>SUM(F268+H268+J268+L268+N268+P268+R268+T268+V268+X268+Z268+AB268+AD268+AF268+AH268+AJ268+AL268)</f>
        <v>0</v>
      </c>
      <c r="E268" s="2761">
        <f>SUM(G268+I268+K268+M268+O268+Q268+S268+U268+W268+Y268+AA268+AC268+AE268+AG268+AI268+AK268+AM268)</f>
        <v>1</v>
      </c>
      <c r="F268" s="32">
        <v>0</v>
      </c>
      <c r="G268" s="35">
        <v>0</v>
      </c>
      <c r="H268" s="32">
        <v>0</v>
      </c>
      <c r="I268" s="35">
        <v>0</v>
      </c>
      <c r="J268" s="32">
        <v>0</v>
      </c>
      <c r="K268" s="35">
        <v>0</v>
      </c>
      <c r="L268" s="32">
        <v>0</v>
      </c>
      <c r="M268" s="35">
        <v>0</v>
      </c>
      <c r="N268" s="32">
        <v>0</v>
      </c>
      <c r="O268" s="35">
        <v>0</v>
      </c>
      <c r="P268" s="32">
        <v>0</v>
      </c>
      <c r="Q268" s="35">
        <v>1</v>
      </c>
      <c r="R268" s="32">
        <v>0</v>
      </c>
      <c r="S268" s="35">
        <v>0</v>
      </c>
      <c r="T268" s="32">
        <v>0</v>
      </c>
      <c r="U268" s="35">
        <v>0</v>
      </c>
      <c r="V268" s="32">
        <v>0</v>
      </c>
      <c r="W268" s="35">
        <v>0</v>
      </c>
      <c r="X268" s="32">
        <v>0</v>
      </c>
      <c r="Y268" s="35">
        <v>0</v>
      </c>
      <c r="Z268" s="32">
        <v>0</v>
      </c>
      <c r="AA268" s="35">
        <v>0</v>
      </c>
      <c r="AB268" s="32">
        <v>0</v>
      </c>
      <c r="AC268" s="35">
        <v>0</v>
      </c>
      <c r="AD268" s="32">
        <v>0</v>
      </c>
      <c r="AE268" s="35">
        <v>0</v>
      </c>
      <c r="AF268" s="32">
        <v>0</v>
      </c>
      <c r="AG268" s="35">
        <v>0</v>
      </c>
      <c r="AH268" s="32">
        <v>0</v>
      </c>
      <c r="AI268" s="35">
        <v>0</v>
      </c>
      <c r="AJ268" s="32">
        <v>0</v>
      </c>
      <c r="AK268" s="35">
        <v>0</v>
      </c>
      <c r="AL268" s="32">
        <v>0</v>
      </c>
      <c r="AM268" s="271">
        <v>0</v>
      </c>
      <c r="AN268" s="272">
        <v>0</v>
      </c>
      <c r="AO268" s="34">
        <v>0</v>
      </c>
      <c r="AP268" s="226">
        <v>0</v>
      </c>
      <c r="AQ268" s="35">
        <v>0</v>
      </c>
      <c r="AR268" s="35">
        <v>0</v>
      </c>
      <c r="AS268" s="32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0</v>
      </c>
      <c r="D269" s="341">
        <f t="shared" si="155"/>
        <v>0</v>
      </c>
      <c r="E269" s="2761">
        <f t="shared" si="155"/>
        <v>0</v>
      </c>
      <c r="F269" s="16">
        <v>0</v>
      </c>
      <c r="G269" s="37">
        <v>0</v>
      </c>
      <c r="H269" s="16">
        <v>0</v>
      </c>
      <c r="I269" s="37">
        <v>0</v>
      </c>
      <c r="J269" s="16">
        <v>0</v>
      </c>
      <c r="K269" s="37">
        <v>0</v>
      </c>
      <c r="L269" s="16">
        <v>0</v>
      </c>
      <c r="M269" s="37">
        <v>0</v>
      </c>
      <c r="N269" s="16">
        <v>0</v>
      </c>
      <c r="O269" s="37">
        <v>0</v>
      </c>
      <c r="P269" s="16">
        <v>0</v>
      </c>
      <c r="Q269" s="37">
        <v>0</v>
      </c>
      <c r="R269" s="16">
        <v>0</v>
      </c>
      <c r="S269" s="37">
        <v>0</v>
      </c>
      <c r="T269" s="16">
        <v>0</v>
      </c>
      <c r="U269" s="37">
        <v>0</v>
      </c>
      <c r="V269" s="16">
        <v>0</v>
      </c>
      <c r="W269" s="37">
        <v>0</v>
      </c>
      <c r="X269" s="16">
        <v>0</v>
      </c>
      <c r="Y269" s="37">
        <v>0</v>
      </c>
      <c r="Z269" s="16">
        <v>0</v>
      </c>
      <c r="AA269" s="37">
        <v>0</v>
      </c>
      <c r="AB269" s="16">
        <v>0</v>
      </c>
      <c r="AC269" s="37">
        <v>0</v>
      </c>
      <c r="AD269" s="16">
        <v>0</v>
      </c>
      <c r="AE269" s="37">
        <v>0</v>
      </c>
      <c r="AF269" s="16">
        <v>0</v>
      </c>
      <c r="AG269" s="37">
        <v>0</v>
      </c>
      <c r="AH269" s="16">
        <v>0</v>
      </c>
      <c r="AI269" s="37">
        <v>0</v>
      </c>
      <c r="AJ269" s="16">
        <v>0</v>
      </c>
      <c r="AK269" s="37">
        <v>0</v>
      </c>
      <c r="AL269" s="16">
        <v>0</v>
      </c>
      <c r="AM269" s="134">
        <v>0</v>
      </c>
      <c r="AN269" s="272">
        <v>0</v>
      </c>
      <c r="AO269" s="34">
        <v>0</v>
      </c>
      <c r="AP269" s="226">
        <v>0</v>
      </c>
      <c r="AQ269" s="37">
        <v>0</v>
      </c>
      <c r="AR269" s="137">
        <v>0</v>
      </c>
      <c r="AS269" s="16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0</v>
      </c>
      <c r="D270" s="341">
        <f t="shared" si="155"/>
        <v>0</v>
      </c>
      <c r="E270" s="2761">
        <f t="shared" si="155"/>
        <v>0</v>
      </c>
      <c r="F270" s="16">
        <v>0</v>
      </c>
      <c r="G270" s="37">
        <v>0</v>
      </c>
      <c r="H270" s="16">
        <v>0</v>
      </c>
      <c r="I270" s="37">
        <v>0</v>
      </c>
      <c r="J270" s="16">
        <v>0</v>
      </c>
      <c r="K270" s="37">
        <v>0</v>
      </c>
      <c r="L270" s="16">
        <v>0</v>
      </c>
      <c r="M270" s="37">
        <v>0</v>
      </c>
      <c r="N270" s="16">
        <v>0</v>
      </c>
      <c r="O270" s="37">
        <v>0</v>
      </c>
      <c r="P270" s="16">
        <v>0</v>
      </c>
      <c r="Q270" s="37">
        <v>0</v>
      </c>
      <c r="R270" s="16">
        <v>0</v>
      </c>
      <c r="S270" s="37">
        <v>0</v>
      </c>
      <c r="T270" s="16">
        <v>0</v>
      </c>
      <c r="U270" s="37">
        <v>0</v>
      </c>
      <c r="V270" s="16">
        <v>0</v>
      </c>
      <c r="W270" s="37">
        <v>0</v>
      </c>
      <c r="X270" s="16">
        <v>0</v>
      </c>
      <c r="Y270" s="37">
        <v>0</v>
      </c>
      <c r="Z270" s="16">
        <v>0</v>
      </c>
      <c r="AA270" s="37">
        <v>0</v>
      </c>
      <c r="AB270" s="16">
        <v>0</v>
      </c>
      <c r="AC270" s="37">
        <v>0</v>
      </c>
      <c r="AD270" s="16">
        <v>0</v>
      </c>
      <c r="AE270" s="37">
        <v>0</v>
      </c>
      <c r="AF270" s="16">
        <v>0</v>
      </c>
      <c r="AG270" s="37">
        <v>0</v>
      </c>
      <c r="AH270" s="16">
        <v>0</v>
      </c>
      <c r="AI270" s="37">
        <v>0</v>
      </c>
      <c r="AJ270" s="16">
        <v>0</v>
      </c>
      <c r="AK270" s="37">
        <v>0</v>
      </c>
      <c r="AL270" s="16">
        <v>0</v>
      </c>
      <c r="AM270" s="134">
        <v>0</v>
      </c>
      <c r="AN270" s="272">
        <v>0</v>
      </c>
      <c r="AO270" s="34">
        <v>0</v>
      </c>
      <c r="AP270" s="226">
        <v>0</v>
      </c>
      <c r="AQ270" s="37">
        <v>0</v>
      </c>
      <c r="AR270" s="137">
        <v>0</v>
      </c>
      <c r="AS270" s="16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2</v>
      </c>
      <c r="D271" s="356">
        <f t="shared" si="155"/>
        <v>0</v>
      </c>
      <c r="E271" s="2762">
        <f t="shared" si="155"/>
        <v>2</v>
      </c>
      <c r="F271" s="16">
        <v>0</v>
      </c>
      <c r="G271" s="37">
        <v>0</v>
      </c>
      <c r="H271" s="16">
        <v>0</v>
      </c>
      <c r="I271" s="37">
        <v>0</v>
      </c>
      <c r="J271" s="16">
        <v>0</v>
      </c>
      <c r="K271" s="37">
        <v>1</v>
      </c>
      <c r="L271" s="16">
        <v>0</v>
      </c>
      <c r="M271" s="37">
        <v>0</v>
      </c>
      <c r="N271" s="16">
        <v>0</v>
      </c>
      <c r="O271" s="37">
        <v>0</v>
      </c>
      <c r="P271" s="16">
        <v>0</v>
      </c>
      <c r="Q271" s="37">
        <v>0</v>
      </c>
      <c r="R271" s="16">
        <v>0</v>
      </c>
      <c r="S271" s="37">
        <v>0</v>
      </c>
      <c r="T271" s="16">
        <v>0</v>
      </c>
      <c r="U271" s="37">
        <v>0</v>
      </c>
      <c r="V271" s="16">
        <v>0</v>
      </c>
      <c r="W271" s="37">
        <v>0</v>
      </c>
      <c r="X271" s="16">
        <v>0</v>
      </c>
      <c r="Y271" s="37">
        <v>1</v>
      </c>
      <c r="Z271" s="16">
        <v>0</v>
      </c>
      <c r="AA271" s="37">
        <v>0</v>
      </c>
      <c r="AB271" s="16">
        <v>0</v>
      </c>
      <c r="AC271" s="37">
        <v>0</v>
      </c>
      <c r="AD271" s="16">
        <v>0</v>
      </c>
      <c r="AE271" s="37">
        <v>0</v>
      </c>
      <c r="AF271" s="16">
        <v>0</v>
      </c>
      <c r="AG271" s="37">
        <v>0</v>
      </c>
      <c r="AH271" s="16">
        <v>0</v>
      </c>
      <c r="AI271" s="37">
        <v>0</v>
      </c>
      <c r="AJ271" s="16">
        <v>0</v>
      </c>
      <c r="AK271" s="37">
        <v>0</v>
      </c>
      <c r="AL271" s="16">
        <v>0</v>
      </c>
      <c r="AM271" s="134">
        <v>0</v>
      </c>
      <c r="AN271" s="272">
        <v>0</v>
      </c>
      <c r="AO271" s="34">
        <v>0</v>
      </c>
      <c r="AP271" s="226">
        <v>1</v>
      </c>
      <c r="AQ271" s="37">
        <v>0</v>
      </c>
      <c r="AR271" s="137">
        <v>0</v>
      </c>
      <c r="AS271" s="16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4044" t="s">
        <v>234</v>
      </c>
      <c r="B272" s="4227" t="s">
        <v>235</v>
      </c>
      <c r="C272" s="335">
        <f t="shared" si="152"/>
        <v>6</v>
      </c>
      <c r="D272" s="336">
        <f t="shared" si="155"/>
        <v>2</v>
      </c>
      <c r="E272" s="2767">
        <f t="shared" si="155"/>
        <v>4</v>
      </c>
      <c r="F272" s="38">
        <v>0</v>
      </c>
      <c r="G272" s="41">
        <v>0</v>
      </c>
      <c r="H272" s="38">
        <v>0</v>
      </c>
      <c r="I272" s="41">
        <v>1</v>
      </c>
      <c r="J272" s="38">
        <v>1</v>
      </c>
      <c r="K272" s="41">
        <v>0</v>
      </c>
      <c r="L272" s="38">
        <v>1</v>
      </c>
      <c r="M272" s="41">
        <v>3</v>
      </c>
      <c r="N272" s="38">
        <v>0</v>
      </c>
      <c r="O272" s="41">
        <v>0</v>
      </c>
      <c r="P272" s="38">
        <v>0</v>
      </c>
      <c r="Q272" s="41">
        <v>0</v>
      </c>
      <c r="R272" s="38">
        <v>0</v>
      </c>
      <c r="S272" s="41">
        <v>0</v>
      </c>
      <c r="T272" s="38">
        <v>0</v>
      </c>
      <c r="U272" s="41">
        <v>0</v>
      </c>
      <c r="V272" s="38">
        <v>0</v>
      </c>
      <c r="W272" s="41">
        <v>0</v>
      </c>
      <c r="X272" s="38">
        <v>0</v>
      </c>
      <c r="Y272" s="41">
        <v>0</v>
      </c>
      <c r="Z272" s="38">
        <v>0</v>
      </c>
      <c r="AA272" s="41">
        <v>0</v>
      </c>
      <c r="AB272" s="38">
        <v>0</v>
      </c>
      <c r="AC272" s="41">
        <v>0</v>
      </c>
      <c r="AD272" s="38">
        <v>0</v>
      </c>
      <c r="AE272" s="41">
        <v>0</v>
      </c>
      <c r="AF272" s="38">
        <v>0</v>
      </c>
      <c r="AG272" s="41">
        <v>0</v>
      </c>
      <c r="AH272" s="38">
        <v>0</v>
      </c>
      <c r="AI272" s="41">
        <v>0</v>
      </c>
      <c r="AJ272" s="38">
        <v>0</v>
      </c>
      <c r="AK272" s="41">
        <v>0</v>
      </c>
      <c r="AL272" s="38">
        <v>0</v>
      </c>
      <c r="AM272" s="180">
        <v>0</v>
      </c>
      <c r="AN272" s="272">
        <v>2</v>
      </c>
      <c r="AO272" s="34">
        <v>0</v>
      </c>
      <c r="AP272" s="226">
        <v>4</v>
      </c>
      <c r="AQ272" s="41">
        <v>0</v>
      </c>
      <c r="AR272" s="181">
        <v>0</v>
      </c>
      <c r="AS272" s="38">
        <v>0</v>
      </c>
      <c r="AT272" s="41">
        <v>0</v>
      </c>
      <c r="AU272" s="41">
        <v>0</v>
      </c>
      <c r="AV272" s="41">
        <v>0</v>
      </c>
      <c r="AW272" s="41">
        <v>0</v>
      </c>
      <c r="AX272" s="41">
        <v>2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1</v>
      </c>
      <c r="D273" s="341">
        <f t="shared" si="155"/>
        <v>1</v>
      </c>
      <c r="E273" s="2761">
        <f t="shared" si="155"/>
        <v>0</v>
      </c>
      <c r="F273" s="38">
        <v>0</v>
      </c>
      <c r="G273" s="41">
        <v>0</v>
      </c>
      <c r="H273" s="38">
        <v>0</v>
      </c>
      <c r="I273" s="41">
        <v>0</v>
      </c>
      <c r="J273" s="38">
        <v>0</v>
      </c>
      <c r="K273" s="41">
        <v>0</v>
      </c>
      <c r="L273" s="38">
        <v>0</v>
      </c>
      <c r="M273" s="41">
        <v>0</v>
      </c>
      <c r="N273" s="38">
        <v>0</v>
      </c>
      <c r="O273" s="41">
        <v>0</v>
      </c>
      <c r="P273" s="38">
        <v>0</v>
      </c>
      <c r="Q273" s="41">
        <v>0</v>
      </c>
      <c r="R273" s="38">
        <v>0</v>
      </c>
      <c r="S273" s="41">
        <v>0</v>
      </c>
      <c r="T273" s="38">
        <v>0</v>
      </c>
      <c r="U273" s="41">
        <v>0</v>
      </c>
      <c r="V273" s="38">
        <v>0</v>
      </c>
      <c r="W273" s="41">
        <v>0</v>
      </c>
      <c r="X273" s="38">
        <v>1</v>
      </c>
      <c r="Y273" s="41">
        <v>0</v>
      </c>
      <c r="Z273" s="38">
        <v>0</v>
      </c>
      <c r="AA273" s="41">
        <v>0</v>
      </c>
      <c r="AB273" s="38">
        <v>0</v>
      </c>
      <c r="AC273" s="41">
        <v>0</v>
      </c>
      <c r="AD273" s="38">
        <v>0</v>
      </c>
      <c r="AE273" s="41">
        <v>0</v>
      </c>
      <c r="AF273" s="38">
        <v>0</v>
      </c>
      <c r="AG273" s="41">
        <v>0</v>
      </c>
      <c r="AH273" s="38">
        <v>0</v>
      </c>
      <c r="AI273" s="41">
        <v>0</v>
      </c>
      <c r="AJ273" s="38">
        <v>0</v>
      </c>
      <c r="AK273" s="41">
        <v>0</v>
      </c>
      <c r="AL273" s="38">
        <v>0</v>
      </c>
      <c r="AM273" s="180">
        <v>0</v>
      </c>
      <c r="AN273" s="272">
        <v>0</v>
      </c>
      <c r="AO273" s="34">
        <v>0</v>
      </c>
      <c r="AP273" s="226">
        <v>0</v>
      </c>
      <c r="AQ273" s="41">
        <v>0</v>
      </c>
      <c r="AR273" s="181">
        <v>0</v>
      </c>
      <c r="AS273" s="38">
        <v>0</v>
      </c>
      <c r="AT273" s="41">
        <v>0</v>
      </c>
      <c r="AU273" s="41">
        <v>0</v>
      </c>
      <c r="AV273" s="41">
        <v>0</v>
      </c>
      <c r="AW273" s="41">
        <v>0</v>
      </c>
      <c r="AX273" s="41">
        <v>0</v>
      </c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2761">
        <f t="shared" si="155"/>
        <v>0</v>
      </c>
      <c r="F274" s="38">
        <v>0</v>
      </c>
      <c r="G274" s="41">
        <v>0</v>
      </c>
      <c r="H274" s="38">
        <v>0</v>
      </c>
      <c r="I274" s="41">
        <v>0</v>
      </c>
      <c r="J274" s="38">
        <v>0</v>
      </c>
      <c r="K274" s="41">
        <v>0</v>
      </c>
      <c r="L274" s="38">
        <v>0</v>
      </c>
      <c r="M274" s="41">
        <v>0</v>
      </c>
      <c r="N274" s="38">
        <v>0</v>
      </c>
      <c r="O274" s="41">
        <v>0</v>
      </c>
      <c r="P274" s="38">
        <v>0</v>
      </c>
      <c r="Q274" s="41">
        <v>0</v>
      </c>
      <c r="R274" s="38">
        <v>0</v>
      </c>
      <c r="S274" s="41">
        <v>0</v>
      </c>
      <c r="T274" s="38">
        <v>0</v>
      </c>
      <c r="U274" s="41">
        <v>0</v>
      </c>
      <c r="V274" s="38">
        <v>0</v>
      </c>
      <c r="W274" s="41">
        <v>0</v>
      </c>
      <c r="X274" s="38">
        <v>0</v>
      </c>
      <c r="Y274" s="41">
        <v>0</v>
      </c>
      <c r="Z274" s="38">
        <v>0</v>
      </c>
      <c r="AA274" s="41">
        <v>0</v>
      </c>
      <c r="AB274" s="38">
        <v>0</v>
      </c>
      <c r="AC274" s="41">
        <v>0</v>
      </c>
      <c r="AD274" s="38">
        <v>0</v>
      </c>
      <c r="AE274" s="41">
        <v>0</v>
      </c>
      <c r="AF274" s="38">
        <v>0</v>
      </c>
      <c r="AG274" s="41">
        <v>0</v>
      </c>
      <c r="AH274" s="38">
        <v>0</v>
      </c>
      <c r="AI274" s="41">
        <v>0</v>
      </c>
      <c r="AJ274" s="38">
        <v>0</v>
      </c>
      <c r="AK274" s="41">
        <v>0</v>
      </c>
      <c r="AL274" s="38">
        <v>0</v>
      </c>
      <c r="AM274" s="180">
        <v>0</v>
      </c>
      <c r="AN274" s="272">
        <v>0</v>
      </c>
      <c r="AO274" s="34">
        <v>0</v>
      </c>
      <c r="AP274" s="226">
        <v>0</v>
      </c>
      <c r="AQ274" s="41">
        <v>0</v>
      </c>
      <c r="AR274" s="181">
        <v>0</v>
      </c>
      <c r="AS274" s="38">
        <v>0</v>
      </c>
      <c r="AT274" s="41">
        <v>0</v>
      </c>
      <c r="AU274" s="41">
        <v>0</v>
      </c>
      <c r="AV274" s="41">
        <v>0</v>
      </c>
      <c r="AW274" s="41">
        <v>0</v>
      </c>
      <c r="AX274" s="41">
        <v>0</v>
      </c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2761">
        <f t="shared" si="155"/>
        <v>0</v>
      </c>
      <c r="F275" s="38">
        <v>0</v>
      </c>
      <c r="G275" s="41">
        <v>0</v>
      </c>
      <c r="H275" s="38">
        <v>0</v>
      </c>
      <c r="I275" s="41">
        <v>0</v>
      </c>
      <c r="J275" s="38">
        <v>0</v>
      </c>
      <c r="K275" s="41">
        <v>0</v>
      </c>
      <c r="L275" s="38">
        <v>0</v>
      </c>
      <c r="M275" s="41">
        <v>0</v>
      </c>
      <c r="N275" s="38">
        <v>0</v>
      </c>
      <c r="O275" s="41">
        <v>0</v>
      </c>
      <c r="P275" s="38">
        <v>0</v>
      </c>
      <c r="Q275" s="41">
        <v>0</v>
      </c>
      <c r="R275" s="38">
        <v>0</v>
      </c>
      <c r="S275" s="41">
        <v>0</v>
      </c>
      <c r="T275" s="38">
        <v>0</v>
      </c>
      <c r="U275" s="41">
        <v>0</v>
      </c>
      <c r="V275" s="38">
        <v>0</v>
      </c>
      <c r="W275" s="41">
        <v>0</v>
      </c>
      <c r="X275" s="38">
        <v>0</v>
      </c>
      <c r="Y275" s="41">
        <v>0</v>
      </c>
      <c r="Z275" s="38">
        <v>0</v>
      </c>
      <c r="AA275" s="41">
        <v>0</v>
      </c>
      <c r="AB275" s="38">
        <v>0</v>
      </c>
      <c r="AC275" s="41">
        <v>0</v>
      </c>
      <c r="AD275" s="38">
        <v>0</v>
      </c>
      <c r="AE275" s="41">
        <v>0</v>
      </c>
      <c r="AF275" s="38">
        <v>0</v>
      </c>
      <c r="AG275" s="41">
        <v>0</v>
      </c>
      <c r="AH275" s="38">
        <v>0</v>
      </c>
      <c r="AI275" s="41">
        <v>0</v>
      </c>
      <c r="AJ275" s="38">
        <v>0</v>
      </c>
      <c r="AK275" s="41">
        <v>0</v>
      </c>
      <c r="AL275" s="38">
        <v>0</v>
      </c>
      <c r="AM275" s="180">
        <v>0</v>
      </c>
      <c r="AN275" s="272">
        <v>0</v>
      </c>
      <c r="AO275" s="34">
        <v>0</v>
      </c>
      <c r="AP275" s="226">
        <v>0</v>
      </c>
      <c r="AQ275" s="41">
        <v>0</v>
      </c>
      <c r="AR275" s="181">
        <v>0</v>
      </c>
      <c r="AS275" s="38">
        <v>0</v>
      </c>
      <c r="AT275" s="41">
        <v>0</v>
      </c>
      <c r="AU275" s="41">
        <v>0</v>
      </c>
      <c r="AV275" s="41">
        <v>0</v>
      </c>
      <c r="AW275" s="41">
        <v>0</v>
      </c>
      <c r="AX275" s="41">
        <v>0</v>
      </c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3638"/>
      <c r="B276" s="375" t="s">
        <v>239</v>
      </c>
      <c r="C276" s="355">
        <f t="shared" si="152"/>
        <v>0</v>
      </c>
      <c r="D276" s="356">
        <f t="shared" si="155"/>
        <v>0</v>
      </c>
      <c r="E276" s="2762">
        <f t="shared" si="155"/>
        <v>0</v>
      </c>
      <c r="F276" s="22">
        <v>0</v>
      </c>
      <c r="G276" s="43">
        <v>0</v>
      </c>
      <c r="H276" s="22">
        <v>0</v>
      </c>
      <c r="I276" s="43">
        <v>0</v>
      </c>
      <c r="J276" s="22">
        <v>0</v>
      </c>
      <c r="K276" s="43">
        <v>0</v>
      </c>
      <c r="L276" s="22">
        <v>0</v>
      </c>
      <c r="M276" s="43">
        <v>0</v>
      </c>
      <c r="N276" s="22">
        <v>0</v>
      </c>
      <c r="O276" s="43">
        <v>0</v>
      </c>
      <c r="P276" s="22">
        <v>0</v>
      </c>
      <c r="Q276" s="43">
        <v>0</v>
      </c>
      <c r="R276" s="22">
        <v>0</v>
      </c>
      <c r="S276" s="43">
        <v>0</v>
      </c>
      <c r="T276" s="22">
        <v>0</v>
      </c>
      <c r="U276" s="43">
        <v>0</v>
      </c>
      <c r="V276" s="22">
        <v>0</v>
      </c>
      <c r="W276" s="43">
        <v>0</v>
      </c>
      <c r="X276" s="22">
        <v>0</v>
      </c>
      <c r="Y276" s="43">
        <v>0</v>
      </c>
      <c r="Z276" s="22">
        <v>0</v>
      </c>
      <c r="AA276" s="43">
        <v>0</v>
      </c>
      <c r="AB276" s="22">
        <v>0</v>
      </c>
      <c r="AC276" s="43">
        <v>0</v>
      </c>
      <c r="AD276" s="22">
        <v>0</v>
      </c>
      <c r="AE276" s="43">
        <v>0</v>
      </c>
      <c r="AF276" s="22">
        <v>0</v>
      </c>
      <c r="AG276" s="43">
        <v>0</v>
      </c>
      <c r="AH276" s="22">
        <v>0</v>
      </c>
      <c r="AI276" s="43">
        <v>0</v>
      </c>
      <c r="AJ276" s="22">
        <v>0</v>
      </c>
      <c r="AK276" s="43">
        <v>0</v>
      </c>
      <c r="AL276" s="22">
        <v>0</v>
      </c>
      <c r="AM276" s="141">
        <v>0</v>
      </c>
      <c r="AN276" s="391">
        <v>0</v>
      </c>
      <c r="AO276" s="42">
        <v>0</v>
      </c>
      <c r="AP276" s="142">
        <v>0</v>
      </c>
      <c r="AQ276" s="43">
        <v>0</v>
      </c>
      <c r="AR276" s="186">
        <v>0</v>
      </c>
      <c r="AS276" s="22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>
        <v>0</v>
      </c>
      <c r="G277" s="75">
        <v>0</v>
      </c>
      <c r="H277" s="329">
        <v>0</v>
      </c>
      <c r="I277" s="75">
        <v>0</v>
      </c>
      <c r="J277" s="329">
        <v>0</v>
      </c>
      <c r="K277" s="75">
        <v>0</v>
      </c>
      <c r="L277" s="329">
        <v>0</v>
      </c>
      <c r="M277" s="75">
        <v>0</v>
      </c>
      <c r="N277" s="329">
        <v>0</v>
      </c>
      <c r="O277" s="75">
        <v>0</v>
      </c>
      <c r="P277" s="329">
        <v>0</v>
      </c>
      <c r="Q277" s="75">
        <v>0</v>
      </c>
      <c r="R277" s="329">
        <v>0</v>
      </c>
      <c r="S277" s="75">
        <v>0</v>
      </c>
      <c r="T277" s="329">
        <v>0</v>
      </c>
      <c r="U277" s="75">
        <v>0</v>
      </c>
      <c r="V277" s="329">
        <v>0</v>
      </c>
      <c r="W277" s="75">
        <v>0</v>
      </c>
      <c r="X277" s="329">
        <v>0</v>
      </c>
      <c r="Y277" s="75">
        <v>0</v>
      </c>
      <c r="Z277" s="329">
        <v>0</v>
      </c>
      <c r="AA277" s="75">
        <v>0</v>
      </c>
      <c r="AB277" s="329">
        <v>0</v>
      </c>
      <c r="AC277" s="75">
        <v>0</v>
      </c>
      <c r="AD277" s="329">
        <v>0</v>
      </c>
      <c r="AE277" s="75">
        <v>0</v>
      </c>
      <c r="AF277" s="329">
        <v>0</v>
      </c>
      <c r="AG277" s="75">
        <v>0</v>
      </c>
      <c r="AH277" s="329">
        <v>0</v>
      </c>
      <c r="AI277" s="75">
        <v>0</v>
      </c>
      <c r="AJ277" s="329">
        <v>0</v>
      </c>
      <c r="AK277" s="75">
        <v>0</v>
      </c>
      <c r="AL277" s="329">
        <v>0</v>
      </c>
      <c r="AM277" s="292">
        <v>0</v>
      </c>
      <c r="AN277" s="272">
        <v>0</v>
      </c>
      <c r="AO277" s="34">
        <v>0</v>
      </c>
      <c r="AP277" s="226">
        <v>0</v>
      </c>
      <c r="AQ277" s="75">
        <v>0</v>
      </c>
      <c r="AR277" s="309">
        <v>0</v>
      </c>
      <c r="AS277" s="329">
        <v>0</v>
      </c>
      <c r="AT277" s="75">
        <v>0</v>
      </c>
      <c r="AU277" s="75">
        <v>0</v>
      </c>
      <c r="AV277" s="75">
        <v>0</v>
      </c>
      <c r="AW277" s="75">
        <v>0</v>
      </c>
      <c r="AX277" s="75">
        <v>0</v>
      </c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5</v>
      </c>
      <c r="D278" s="356">
        <f>SUM(F278+H278+J278+L278+N278+P278+R278+T278+V278+X278+Z278+AB278+AD278+AF278+AH278+AJ278+AL278)</f>
        <v>0</v>
      </c>
      <c r="E278" s="2762">
        <f t="shared" ref="E278" si="156">SUM(G278+I278+K278+M278+O278+Q278+S278+U278+W278+Y278+AA278+AC278+AE278+AG278+AI278+AK278+AM278)</f>
        <v>5</v>
      </c>
      <c r="F278" s="22">
        <v>0</v>
      </c>
      <c r="G278" s="43">
        <v>0</v>
      </c>
      <c r="H278" s="22">
        <v>0</v>
      </c>
      <c r="I278" s="43">
        <v>0</v>
      </c>
      <c r="J278" s="22">
        <v>0</v>
      </c>
      <c r="K278" s="43">
        <v>0</v>
      </c>
      <c r="L278" s="22">
        <v>0</v>
      </c>
      <c r="M278" s="43">
        <v>0</v>
      </c>
      <c r="N278" s="22">
        <v>0</v>
      </c>
      <c r="O278" s="43">
        <v>0</v>
      </c>
      <c r="P278" s="22">
        <v>0</v>
      </c>
      <c r="Q278" s="43">
        <v>0</v>
      </c>
      <c r="R278" s="22">
        <v>0</v>
      </c>
      <c r="S278" s="43">
        <v>1</v>
      </c>
      <c r="T278" s="22">
        <v>0</v>
      </c>
      <c r="U278" s="43">
        <v>0</v>
      </c>
      <c r="V278" s="22">
        <v>0</v>
      </c>
      <c r="W278" s="43">
        <v>0</v>
      </c>
      <c r="X278" s="22">
        <v>0</v>
      </c>
      <c r="Y278" s="43">
        <v>2</v>
      </c>
      <c r="Z278" s="22">
        <v>0</v>
      </c>
      <c r="AA278" s="43">
        <v>0</v>
      </c>
      <c r="AB278" s="22">
        <v>0</v>
      </c>
      <c r="AC278" s="43">
        <v>1</v>
      </c>
      <c r="AD278" s="22">
        <v>0</v>
      </c>
      <c r="AE278" s="43">
        <v>0</v>
      </c>
      <c r="AF278" s="22">
        <v>0</v>
      </c>
      <c r="AG278" s="43">
        <v>0</v>
      </c>
      <c r="AH278" s="22">
        <v>0</v>
      </c>
      <c r="AI278" s="43">
        <v>1</v>
      </c>
      <c r="AJ278" s="22">
        <v>0</v>
      </c>
      <c r="AK278" s="43">
        <v>0</v>
      </c>
      <c r="AL278" s="22">
        <v>0</v>
      </c>
      <c r="AM278" s="141">
        <v>0</v>
      </c>
      <c r="AN278" s="384">
        <v>0</v>
      </c>
      <c r="AO278" s="2722">
        <v>0</v>
      </c>
      <c r="AP278" s="2724">
        <v>0</v>
      </c>
      <c r="AQ278" s="395">
        <v>0</v>
      </c>
      <c r="AR278" s="381">
        <v>0</v>
      </c>
      <c r="AS278" s="22">
        <v>0</v>
      </c>
      <c r="AT278" s="43">
        <v>0</v>
      </c>
      <c r="AU278" s="43">
        <v>0</v>
      </c>
      <c r="AV278" s="43">
        <v>0</v>
      </c>
      <c r="AW278" s="43">
        <v>0</v>
      </c>
      <c r="AX278" s="43">
        <v>0</v>
      </c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4241" t="s">
        <v>253</v>
      </c>
      <c r="B280" s="4242" t="s">
        <v>254</v>
      </c>
      <c r="C280" s="4047" t="s">
        <v>4</v>
      </c>
      <c r="D280" s="2869"/>
      <c r="E280" s="2847"/>
      <c r="F280" s="4243" t="s">
        <v>117</v>
      </c>
      <c r="G280" s="4244"/>
      <c r="H280" s="4244"/>
      <c r="I280" s="4244"/>
      <c r="J280" s="4244"/>
      <c r="K280" s="4244"/>
      <c r="L280" s="4244"/>
      <c r="M280" s="4244"/>
      <c r="N280" s="4244"/>
      <c r="O280" s="4244"/>
      <c r="P280" s="4244"/>
      <c r="Q280" s="4244"/>
      <c r="R280" s="4244"/>
      <c r="S280" s="4244"/>
      <c r="T280" s="4244"/>
      <c r="U280" s="4244"/>
      <c r="V280" s="4244"/>
      <c r="W280" s="4244"/>
      <c r="X280" s="4244"/>
      <c r="Y280" s="4244"/>
      <c r="Z280" s="4244"/>
      <c r="AA280" s="4244"/>
      <c r="AB280" s="4244"/>
      <c r="AC280" s="4244"/>
      <c r="AD280" s="4244"/>
      <c r="AE280" s="4244"/>
      <c r="AF280" s="4244"/>
      <c r="AG280" s="4244"/>
      <c r="AH280" s="4244"/>
      <c r="AI280" s="4244"/>
      <c r="AJ280" s="4244"/>
      <c r="AK280" s="4245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4112"/>
      <c r="D281" s="3651"/>
      <c r="E281" s="3912"/>
      <c r="F281" s="4194" t="s">
        <v>179</v>
      </c>
      <c r="G281" s="4194"/>
      <c r="H281" s="4194" t="s">
        <v>180</v>
      </c>
      <c r="I281" s="4194"/>
      <c r="J281" s="4194" t="s">
        <v>12</v>
      </c>
      <c r="K281" s="4194"/>
      <c r="L281" s="4061" t="s">
        <v>13</v>
      </c>
      <c r="M281" s="4062"/>
      <c r="N281" s="4195" t="s">
        <v>14</v>
      </c>
      <c r="O281" s="4195"/>
      <c r="P281" s="4195" t="s">
        <v>15</v>
      </c>
      <c r="Q281" s="4195"/>
      <c r="R281" s="4195" t="s">
        <v>16</v>
      </c>
      <c r="S281" s="4195"/>
      <c r="T281" s="4195" t="s">
        <v>17</v>
      </c>
      <c r="U281" s="4195"/>
      <c r="V281" s="4195" t="s">
        <v>18</v>
      </c>
      <c r="W281" s="4195"/>
      <c r="X281" s="4195" t="s">
        <v>19</v>
      </c>
      <c r="Y281" s="4195"/>
      <c r="Z281" s="4195" t="s">
        <v>48</v>
      </c>
      <c r="AA281" s="4195"/>
      <c r="AB281" s="4195" t="s">
        <v>49</v>
      </c>
      <c r="AC281" s="4195"/>
      <c r="AD281" s="4195" t="s">
        <v>50</v>
      </c>
      <c r="AE281" s="4195"/>
      <c r="AF281" s="4195" t="s">
        <v>126</v>
      </c>
      <c r="AG281" s="4195"/>
      <c r="AH281" s="4195" t="s">
        <v>127</v>
      </c>
      <c r="AI281" s="4195"/>
      <c r="AJ281" s="4195" t="s">
        <v>128</v>
      </c>
      <c r="AK281" s="4246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3658"/>
      <c r="B282" s="3659"/>
      <c r="C282" s="4247" t="s">
        <v>96</v>
      </c>
      <c r="D282" s="4248" t="s">
        <v>65</v>
      </c>
      <c r="E282" s="2758" t="s">
        <v>97</v>
      </c>
      <c r="F282" s="4249" t="s">
        <v>65</v>
      </c>
      <c r="G282" s="400" t="s">
        <v>97</v>
      </c>
      <c r="H282" s="4249" t="s">
        <v>65</v>
      </c>
      <c r="I282" s="400" t="s">
        <v>97</v>
      </c>
      <c r="J282" s="4249" t="s">
        <v>65</v>
      </c>
      <c r="K282" s="400" t="s">
        <v>97</v>
      </c>
      <c r="L282" s="4249" t="s">
        <v>65</v>
      </c>
      <c r="M282" s="400" t="s">
        <v>97</v>
      </c>
      <c r="N282" s="4249" t="s">
        <v>65</v>
      </c>
      <c r="O282" s="400" t="s">
        <v>97</v>
      </c>
      <c r="P282" s="4249" t="s">
        <v>65</v>
      </c>
      <c r="Q282" s="400" t="s">
        <v>97</v>
      </c>
      <c r="R282" s="4249" t="s">
        <v>65</v>
      </c>
      <c r="S282" s="400" t="s">
        <v>97</v>
      </c>
      <c r="T282" s="4250" t="s">
        <v>65</v>
      </c>
      <c r="U282" s="4250" t="s">
        <v>97</v>
      </c>
      <c r="V282" s="4251" t="s">
        <v>65</v>
      </c>
      <c r="W282" s="400" t="s">
        <v>97</v>
      </c>
      <c r="X282" s="4249" t="s">
        <v>65</v>
      </c>
      <c r="Y282" s="400" t="s">
        <v>97</v>
      </c>
      <c r="Z282" s="4249" t="s">
        <v>65</v>
      </c>
      <c r="AA282" s="400" t="s">
        <v>97</v>
      </c>
      <c r="AB282" s="4249" t="s">
        <v>65</v>
      </c>
      <c r="AC282" s="400" t="s">
        <v>97</v>
      </c>
      <c r="AD282" s="4249" t="s">
        <v>65</v>
      </c>
      <c r="AE282" s="400" t="s">
        <v>97</v>
      </c>
      <c r="AF282" s="4249" t="s">
        <v>65</v>
      </c>
      <c r="AG282" s="400" t="s">
        <v>97</v>
      </c>
      <c r="AH282" s="4249" t="s">
        <v>65</v>
      </c>
      <c r="AI282" s="400" t="s">
        <v>97</v>
      </c>
      <c r="AJ282" s="4249" t="s">
        <v>65</v>
      </c>
      <c r="AK282" s="4252" t="s">
        <v>97</v>
      </c>
      <c r="AL282" s="3912"/>
      <c r="AM282" s="3912"/>
      <c r="AN282" s="3912"/>
      <c r="AO282" s="3912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4253" t="s">
        <v>255</v>
      </c>
      <c r="B283" s="4254" t="s">
        <v>77</v>
      </c>
      <c r="C283" s="4255">
        <f>SUM(D283+E283)</f>
        <v>0</v>
      </c>
      <c r="D283" s="4256">
        <f>SUM(F283+H283+J283+L283+N283+P283+R283+T283+V283+X283+Z283+AB283+AD283+AF283+AH283+AJ283)</f>
        <v>0</v>
      </c>
      <c r="E283" s="4181">
        <f>SUM(G283+I283+K283+M283+O283+Q283+S283+U283+W283+Y283+AA283+AC283+AE283+AG283+AI283+AK283)</f>
        <v>0</v>
      </c>
      <c r="F283" s="2830"/>
      <c r="G283" s="4182"/>
      <c r="H283" s="2830"/>
      <c r="I283" s="4182"/>
      <c r="J283" s="2830"/>
      <c r="K283" s="4182"/>
      <c r="L283" s="2830"/>
      <c r="M283" s="4182"/>
      <c r="N283" s="2830"/>
      <c r="O283" s="4182"/>
      <c r="P283" s="2830"/>
      <c r="Q283" s="4182"/>
      <c r="R283" s="2830"/>
      <c r="S283" s="4182"/>
      <c r="T283" s="2830"/>
      <c r="U283" s="4182"/>
      <c r="V283" s="2830"/>
      <c r="W283" s="4182"/>
      <c r="X283" s="2830"/>
      <c r="Y283" s="4182"/>
      <c r="Z283" s="2830"/>
      <c r="AA283" s="4182"/>
      <c r="AB283" s="2830"/>
      <c r="AC283" s="4182"/>
      <c r="AD283" s="2830"/>
      <c r="AE283" s="4182"/>
      <c r="AF283" s="2830"/>
      <c r="AG283" s="4182"/>
      <c r="AH283" s="2830"/>
      <c r="AI283" s="4182"/>
      <c r="AJ283" s="2830"/>
      <c r="AK283" s="4186"/>
      <c r="AL283" s="4182"/>
      <c r="AM283" s="4182"/>
      <c r="AN283" s="4182"/>
      <c r="AO283" s="4182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3656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4253" t="s">
        <v>256</v>
      </c>
      <c r="B285" s="4254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3656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2609"/>
    </row>
    <row r="288" spans="1:87" ht="15" customHeight="1" x14ac:dyDescent="0.25">
      <c r="A288" s="4047" t="s">
        <v>258</v>
      </c>
      <c r="B288" s="2847"/>
      <c r="C288" s="4194" t="s">
        <v>259</v>
      </c>
      <c r="D288" s="4194"/>
      <c r="E288" s="4194"/>
      <c r="F288" s="4061" t="s">
        <v>117</v>
      </c>
      <c r="G288" s="4063"/>
      <c r="H288" s="4063"/>
      <c r="I288" s="4063"/>
      <c r="J288" s="4063"/>
      <c r="K288" s="4063"/>
      <c r="L288" s="4063"/>
      <c r="M288" s="4063"/>
      <c r="N288" s="4063"/>
      <c r="O288" s="4063"/>
      <c r="P288" s="4063"/>
      <c r="Q288" s="4063"/>
      <c r="R288" s="4063"/>
      <c r="S288" s="4063"/>
      <c r="T288" s="4063"/>
      <c r="U288" s="4063"/>
      <c r="V288" s="4063"/>
      <c r="W288" s="4063"/>
      <c r="X288" s="4063"/>
      <c r="Y288" s="4063"/>
      <c r="Z288" s="4063"/>
      <c r="AA288" s="4063"/>
      <c r="AB288" s="4063"/>
      <c r="AC288" s="4063"/>
      <c r="AD288" s="4063"/>
      <c r="AE288" s="4063"/>
      <c r="AF288" s="4063"/>
      <c r="AG288" s="4063"/>
      <c r="AH288" s="4063"/>
      <c r="AI288" s="4063"/>
      <c r="AJ288" s="4063"/>
      <c r="AK288" s="4063"/>
      <c r="AL288" s="4063"/>
      <c r="AM288" s="4064"/>
      <c r="AN288" s="4040" t="s">
        <v>244</v>
      </c>
      <c r="AO288" s="4040"/>
      <c r="AP288" s="4039"/>
      <c r="AQ288" s="4047" t="s">
        <v>185</v>
      </c>
      <c r="AR288" s="2847"/>
      <c r="AS288" s="4037" t="s">
        <v>7</v>
      </c>
      <c r="AT288" s="4037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4194"/>
      <c r="D289" s="4194"/>
      <c r="E289" s="4194"/>
      <c r="F289" s="4194" t="s">
        <v>178</v>
      </c>
      <c r="G289" s="4194"/>
      <c r="H289" s="4194" t="s">
        <v>179</v>
      </c>
      <c r="I289" s="4194"/>
      <c r="J289" s="4194" t="s">
        <v>180</v>
      </c>
      <c r="K289" s="4194"/>
      <c r="L289" s="4194" t="s">
        <v>12</v>
      </c>
      <c r="M289" s="4194"/>
      <c r="N289" s="4061" t="s">
        <v>13</v>
      </c>
      <c r="O289" s="4062"/>
      <c r="P289" s="4195" t="s">
        <v>14</v>
      </c>
      <c r="Q289" s="4195"/>
      <c r="R289" s="4195" t="s">
        <v>15</v>
      </c>
      <c r="S289" s="4195"/>
      <c r="T289" s="4195" t="s">
        <v>16</v>
      </c>
      <c r="U289" s="4195"/>
      <c r="V289" s="4195" t="s">
        <v>17</v>
      </c>
      <c r="W289" s="4195"/>
      <c r="X289" s="4195" t="s">
        <v>18</v>
      </c>
      <c r="Y289" s="4195"/>
      <c r="Z289" s="4195" t="s">
        <v>19</v>
      </c>
      <c r="AA289" s="4195"/>
      <c r="AB289" s="4195" t="s">
        <v>48</v>
      </c>
      <c r="AC289" s="4195"/>
      <c r="AD289" s="4195" t="s">
        <v>49</v>
      </c>
      <c r="AE289" s="4195"/>
      <c r="AF289" s="4195" t="s">
        <v>50</v>
      </c>
      <c r="AG289" s="4195"/>
      <c r="AH289" s="4195" t="s">
        <v>126</v>
      </c>
      <c r="AI289" s="4195"/>
      <c r="AJ289" s="4195" t="s">
        <v>127</v>
      </c>
      <c r="AK289" s="4195"/>
      <c r="AL289" s="4195" t="s">
        <v>128</v>
      </c>
      <c r="AM289" s="4257"/>
      <c r="AN289" s="4055" t="s">
        <v>261</v>
      </c>
      <c r="AO289" s="4055" t="s">
        <v>262</v>
      </c>
      <c r="AP289" s="2847" t="s">
        <v>263</v>
      </c>
      <c r="AQ289" s="4112"/>
      <c r="AR289" s="3912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4112"/>
      <c r="B290" s="3912"/>
      <c r="C290" s="4164" t="s">
        <v>96</v>
      </c>
      <c r="D290" s="4165" t="s">
        <v>65</v>
      </c>
      <c r="E290" s="2795" t="s">
        <v>97</v>
      </c>
      <c r="F290" s="4164" t="s">
        <v>264</v>
      </c>
      <c r="G290" s="4258" t="s">
        <v>97</v>
      </c>
      <c r="H290" s="4164" t="s">
        <v>264</v>
      </c>
      <c r="I290" s="4258" t="s">
        <v>97</v>
      </c>
      <c r="J290" s="4164" t="s">
        <v>264</v>
      </c>
      <c r="K290" s="4258" t="s">
        <v>97</v>
      </c>
      <c r="L290" s="4164" t="s">
        <v>264</v>
      </c>
      <c r="M290" s="4258" t="s">
        <v>97</v>
      </c>
      <c r="N290" s="4164" t="s">
        <v>264</v>
      </c>
      <c r="O290" s="4258" t="s">
        <v>97</v>
      </c>
      <c r="P290" s="4164" t="s">
        <v>264</v>
      </c>
      <c r="Q290" s="4258" t="s">
        <v>97</v>
      </c>
      <c r="R290" s="4164" t="s">
        <v>264</v>
      </c>
      <c r="S290" s="4258" t="s">
        <v>97</v>
      </c>
      <c r="T290" s="4164" t="s">
        <v>264</v>
      </c>
      <c r="U290" s="4258" t="s">
        <v>97</v>
      </c>
      <c r="V290" s="4164" t="s">
        <v>264</v>
      </c>
      <c r="W290" s="4258" t="s">
        <v>97</v>
      </c>
      <c r="X290" s="4164" t="s">
        <v>264</v>
      </c>
      <c r="Y290" s="4258" t="s">
        <v>97</v>
      </c>
      <c r="Z290" s="4164" t="s">
        <v>264</v>
      </c>
      <c r="AA290" s="4258" t="s">
        <v>97</v>
      </c>
      <c r="AB290" s="4164" t="s">
        <v>264</v>
      </c>
      <c r="AC290" s="4258" t="s">
        <v>97</v>
      </c>
      <c r="AD290" s="4164" t="s">
        <v>264</v>
      </c>
      <c r="AE290" s="4258" t="s">
        <v>97</v>
      </c>
      <c r="AF290" s="4164" t="s">
        <v>264</v>
      </c>
      <c r="AG290" s="4258" t="s">
        <v>97</v>
      </c>
      <c r="AH290" s="4164" t="s">
        <v>264</v>
      </c>
      <c r="AI290" s="4258" t="s">
        <v>97</v>
      </c>
      <c r="AJ290" s="4164" t="s">
        <v>264</v>
      </c>
      <c r="AK290" s="4258" t="s">
        <v>97</v>
      </c>
      <c r="AL290" s="4164" t="s">
        <v>264</v>
      </c>
      <c r="AM290" s="4192" t="s">
        <v>97</v>
      </c>
      <c r="AN290" s="4070"/>
      <c r="AO290" s="4070"/>
      <c r="AP290" s="3912"/>
      <c r="AQ290" s="4164" t="s">
        <v>187</v>
      </c>
      <c r="AR290" s="2772" t="s">
        <v>188</v>
      </c>
      <c r="AS290" s="3637"/>
      <c r="AT290" s="3637"/>
      <c r="AU290" s="3912"/>
      <c r="AV290" s="3912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4038" t="s">
        <v>265</v>
      </c>
      <c r="B291" s="4039"/>
      <c r="C291" s="4202">
        <f>SUM(D291+E291)</f>
        <v>5</v>
      </c>
      <c r="D291" s="4203">
        <f>SUM(F291+H291+J291+L291+N291+P291+R291+T291+V291+X291+Z291+AB291+AD291+AF291+AH291+AJ291+AL291)</f>
        <v>1</v>
      </c>
      <c r="E291" s="2797">
        <f>SUM(G291+I291+K291+M291+O291+Q291+S291+U291+W291+Y291+AA291+AC291+AE291+AG291+AI291+AK291+AM291)</f>
        <v>4</v>
      </c>
      <c r="F291" s="4202">
        <f>SUM(F301:F309)</f>
        <v>0</v>
      </c>
      <c r="G291" s="4259">
        <f>SUM(G301:G309)</f>
        <v>0</v>
      </c>
      <c r="H291" s="4202">
        <f>SUM(H301:H309)</f>
        <v>0</v>
      </c>
      <c r="I291" s="4259">
        <f>SUM(I301:I309)</f>
        <v>0</v>
      </c>
      <c r="J291" s="4202">
        <f>SUM(J301:J309)</f>
        <v>0</v>
      </c>
      <c r="K291" s="4259">
        <f>SUM(K292:K309)</f>
        <v>0</v>
      </c>
      <c r="L291" s="4202">
        <f>SUM(L301:L309)</f>
        <v>0</v>
      </c>
      <c r="M291" s="4259">
        <f>SUM(M292:M309)</f>
        <v>0</v>
      </c>
      <c r="N291" s="4202">
        <f>SUM(N301:N309)</f>
        <v>0</v>
      </c>
      <c r="O291" s="4259">
        <f>SUM(O292:O309)</f>
        <v>0</v>
      </c>
      <c r="P291" s="4202">
        <f>SUM(P301:P309)</f>
        <v>0</v>
      </c>
      <c r="Q291" s="4259">
        <f>SUM(Q292:Q309)</f>
        <v>0</v>
      </c>
      <c r="R291" s="4202">
        <f>SUM(R301:R309)</f>
        <v>0</v>
      </c>
      <c r="S291" s="4259">
        <f>SUM(S292:S309)</f>
        <v>2</v>
      </c>
      <c r="T291" s="4202">
        <f>SUM(T301:T309)</f>
        <v>0</v>
      </c>
      <c r="U291" s="4259">
        <f>SUM(U292:U309)</f>
        <v>0</v>
      </c>
      <c r="V291" s="4202">
        <f>SUM(V301:V309)</f>
        <v>0</v>
      </c>
      <c r="W291" s="4259">
        <f>SUM(W292:W309)</f>
        <v>0</v>
      </c>
      <c r="X291" s="4202">
        <f>SUM(X301:X309)</f>
        <v>0</v>
      </c>
      <c r="Y291" s="4259">
        <f>SUM(Y292:Y309)</f>
        <v>0</v>
      </c>
      <c r="Z291" s="4202">
        <f>SUM(Z301:Z309)</f>
        <v>0</v>
      </c>
      <c r="AA291" s="4259">
        <f>SUM(AA292:AA309)</f>
        <v>1</v>
      </c>
      <c r="AB291" s="4202">
        <f t="shared" ref="AB291:AM291" si="167">SUM(AB301:AB309)</f>
        <v>0</v>
      </c>
      <c r="AC291" s="4259">
        <f>SUM(AC292:AC309)</f>
        <v>0</v>
      </c>
      <c r="AD291" s="4202">
        <f t="shared" si="167"/>
        <v>1</v>
      </c>
      <c r="AE291" s="4259">
        <f t="shared" si="167"/>
        <v>0</v>
      </c>
      <c r="AF291" s="4202">
        <f t="shared" si="167"/>
        <v>0</v>
      </c>
      <c r="AG291" s="4259">
        <f t="shared" si="167"/>
        <v>1</v>
      </c>
      <c r="AH291" s="4202">
        <f t="shared" si="167"/>
        <v>0</v>
      </c>
      <c r="AI291" s="4259">
        <f t="shared" si="167"/>
        <v>0</v>
      </c>
      <c r="AJ291" s="4202">
        <f t="shared" si="167"/>
        <v>0</v>
      </c>
      <c r="AK291" s="4259">
        <f t="shared" si="167"/>
        <v>0</v>
      </c>
      <c r="AL291" s="4202">
        <f>SUM(AL301:AL309)</f>
        <v>0</v>
      </c>
      <c r="AM291" s="4260">
        <f t="shared" si="167"/>
        <v>0</v>
      </c>
      <c r="AN291" s="2798">
        <f t="shared" ref="AN291:AU291" si="168">SUM(AN292:AN309)</f>
        <v>3</v>
      </c>
      <c r="AO291" s="2798">
        <f t="shared" si="168"/>
        <v>3</v>
      </c>
      <c r="AP291" s="2799">
        <f t="shared" si="168"/>
        <v>0</v>
      </c>
      <c r="AQ291" s="4202">
        <f t="shared" si="168"/>
        <v>0</v>
      </c>
      <c r="AR291" s="2799">
        <f t="shared" si="168"/>
        <v>0</v>
      </c>
      <c r="AS291" s="4261">
        <f t="shared" si="168"/>
        <v>0</v>
      </c>
      <c r="AT291" s="4261">
        <f t="shared" si="168"/>
        <v>0</v>
      </c>
      <c r="AU291" s="2797">
        <f t="shared" si="168"/>
        <v>0</v>
      </c>
      <c r="AV291" s="2797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0</v>
      </c>
      <c r="D292" s="426"/>
      <c r="E292" s="2767">
        <f t="shared" ref="E292:E300" si="169">SUM(K292+M292+O292+Q292+S292+U292+W292+Y292+AA292+AC292)</f>
        <v>0</v>
      </c>
      <c r="F292" s="358"/>
      <c r="G292" s="359"/>
      <c r="H292" s="359"/>
      <c r="I292" s="359"/>
      <c r="J292" s="427"/>
      <c r="K292" s="35"/>
      <c r="L292" s="509"/>
      <c r="M292" s="35"/>
      <c r="N292" s="509"/>
      <c r="O292" s="35"/>
      <c r="P292" s="509"/>
      <c r="Q292" s="35"/>
      <c r="R292" s="509"/>
      <c r="S292" s="35"/>
      <c r="T292" s="509"/>
      <c r="U292" s="35"/>
      <c r="V292" s="509"/>
      <c r="W292" s="35"/>
      <c r="X292" s="509"/>
      <c r="Y292" s="35"/>
      <c r="Z292" s="509"/>
      <c r="AA292" s="35"/>
      <c r="AB292" s="509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/>
      <c r="AO292" s="34"/>
      <c r="AP292" s="35"/>
      <c r="AQ292" s="32"/>
      <c r="AR292" s="359"/>
      <c r="AS292" s="337"/>
      <c r="AT292" s="337"/>
      <c r="AU292" s="35"/>
      <c r="AV292" s="35"/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2761">
        <f t="shared" si="169"/>
        <v>0</v>
      </c>
      <c r="F293" s="358"/>
      <c r="G293" s="359"/>
      <c r="H293" s="359"/>
      <c r="I293" s="359"/>
      <c r="J293" s="427"/>
      <c r="K293" s="35"/>
      <c r="L293" s="509"/>
      <c r="M293" s="35"/>
      <c r="N293" s="509"/>
      <c r="O293" s="35"/>
      <c r="P293" s="509"/>
      <c r="Q293" s="35"/>
      <c r="R293" s="509"/>
      <c r="S293" s="35"/>
      <c r="T293" s="509"/>
      <c r="U293" s="35"/>
      <c r="V293" s="509"/>
      <c r="W293" s="35"/>
      <c r="X293" s="509"/>
      <c r="Y293" s="35"/>
      <c r="Z293" s="509"/>
      <c r="AA293" s="35"/>
      <c r="AB293" s="509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0</v>
      </c>
      <c r="D294" s="426"/>
      <c r="E294" s="2761">
        <f t="shared" si="169"/>
        <v>0</v>
      </c>
      <c r="F294" s="358"/>
      <c r="G294" s="359"/>
      <c r="H294" s="359"/>
      <c r="I294" s="359"/>
      <c r="J294" s="427"/>
      <c r="K294" s="37"/>
      <c r="L294" s="509"/>
      <c r="M294" s="37"/>
      <c r="N294" s="509"/>
      <c r="O294" s="37"/>
      <c r="P294" s="509"/>
      <c r="Q294" s="37"/>
      <c r="R294" s="509"/>
      <c r="S294" s="37"/>
      <c r="T294" s="509"/>
      <c r="U294" s="37"/>
      <c r="V294" s="509"/>
      <c r="W294" s="37"/>
      <c r="X294" s="509"/>
      <c r="Y294" s="37"/>
      <c r="Z294" s="509"/>
      <c r="AA294" s="37"/>
      <c r="AB294" s="509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/>
      <c r="AO294" s="36"/>
      <c r="AP294" s="37"/>
      <c r="AQ294" s="16"/>
      <c r="AR294" s="359"/>
      <c r="AS294" s="137"/>
      <c r="AT294" s="137"/>
      <c r="AU294" s="37"/>
      <c r="AV294" s="37"/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2761">
        <f t="shared" si="169"/>
        <v>0</v>
      </c>
      <c r="F295" s="358"/>
      <c r="G295" s="359"/>
      <c r="H295" s="359"/>
      <c r="I295" s="359"/>
      <c r="J295" s="427"/>
      <c r="K295" s="37"/>
      <c r="L295" s="509"/>
      <c r="M295" s="37"/>
      <c r="N295" s="509"/>
      <c r="O295" s="37"/>
      <c r="P295" s="509"/>
      <c r="Q295" s="37"/>
      <c r="R295" s="509"/>
      <c r="S295" s="37"/>
      <c r="T295" s="509"/>
      <c r="U295" s="37"/>
      <c r="V295" s="509"/>
      <c r="W295" s="37"/>
      <c r="X295" s="509"/>
      <c r="Y295" s="37"/>
      <c r="Z295" s="509"/>
      <c r="AA295" s="37"/>
      <c r="AB295" s="509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2761">
        <f t="shared" si="169"/>
        <v>0</v>
      </c>
      <c r="F296" s="358"/>
      <c r="G296" s="359"/>
      <c r="H296" s="359"/>
      <c r="I296" s="359"/>
      <c r="J296" s="427"/>
      <c r="K296" s="37"/>
      <c r="L296" s="509"/>
      <c r="M296" s="37"/>
      <c r="N296" s="509"/>
      <c r="O296" s="37"/>
      <c r="P296" s="509"/>
      <c r="Q296" s="37"/>
      <c r="R296" s="509"/>
      <c r="S296" s="37"/>
      <c r="T296" s="509"/>
      <c r="U296" s="37"/>
      <c r="V296" s="509"/>
      <c r="W296" s="37"/>
      <c r="X296" s="509"/>
      <c r="Y296" s="37"/>
      <c r="Z296" s="509"/>
      <c r="AA296" s="37"/>
      <c r="AB296" s="509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2761">
        <f t="shared" si="169"/>
        <v>0</v>
      </c>
      <c r="F297" s="358"/>
      <c r="G297" s="359"/>
      <c r="H297" s="359"/>
      <c r="I297" s="359"/>
      <c r="J297" s="427"/>
      <c r="K297" s="37"/>
      <c r="L297" s="509"/>
      <c r="M297" s="37"/>
      <c r="N297" s="509"/>
      <c r="O297" s="37"/>
      <c r="P297" s="509"/>
      <c r="Q297" s="37"/>
      <c r="R297" s="509"/>
      <c r="S297" s="37"/>
      <c r="T297" s="509"/>
      <c r="U297" s="37"/>
      <c r="V297" s="509"/>
      <c r="W297" s="37"/>
      <c r="X297" s="509"/>
      <c r="Y297" s="37"/>
      <c r="Z297" s="509"/>
      <c r="AA297" s="37"/>
      <c r="AB297" s="509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2761">
        <f t="shared" si="169"/>
        <v>0</v>
      </c>
      <c r="F298" s="358"/>
      <c r="G298" s="359"/>
      <c r="H298" s="359"/>
      <c r="I298" s="359"/>
      <c r="J298" s="427"/>
      <c r="K298" s="37"/>
      <c r="L298" s="509"/>
      <c r="M298" s="37"/>
      <c r="N298" s="509"/>
      <c r="O298" s="37"/>
      <c r="P298" s="509"/>
      <c r="Q298" s="37"/>
      <c r="R298" s="509"/>
      <c r="S298" s="37"/>
      <c r="T298" s="509"/>
      <c r="U298" s="37"/>
      <c r="V298" s="509"/>
      <c r="W298" s="37"/>
      <c r="X298" s="509"/>
      <c r="Y298" s="37"/>
      <c r="Z298" s="509"/>
      <c r="AA298" s="37"/>
      <c r="AB298" s="509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2761">
        <f t="shared" si="169"/>
        <v>0</v>
      </c>
      <c r="F299" s="358"/>
      <c r="G299" s="359"/>
      <c r="H299" s="359"/>
      <c r="I299" s="359"/>
      <c r="J299" s="427"/>
      <c r="K299" s="37"/>
      <c r="L299" s="509"/>
      <c r="M299" s="37"/>
      <c r="N299" s="509"/>
      <c r="O299" s="37"/>
      <c r="P299" s="509"/>
      <c r="Q299" s="37"/>
      <c r="R299" s="509"/>
      <c r="S299" s="37"/>
      <c r="T299" s="509"/>
      <c r="U299" s="37"/>
      <c r="V299" s="509"/>
      <c r="W299" s="37"/>
      <c r="X299" s="509"/>
      <c r="Y299" s="37"/>
      <c r="Z299" s="509"/>
      <c r="AA299" s="37"/>
      <c r="AB299" s="509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947"/>
      <c r="B300" s="2763" t="s">
        <v>274</v>
      </c>
      <c r="C300" s="139">
        <f t="shared" si="184"/>
        <v>0</v>
      </c>
      <c r="D300" s="430"/>
      <c r="E300" s="2762">
        <f t="shared" si="169"/>
        <v>0</v>
      </c>
      <c r="F300" s="4226"/>
      <c r="G300" s="2320"/>
      <c r="H300" s="2320"/>
      <c r="I300" s="2320"/>
      <c r="J300" s="2800"/>
      <c r="K300" s="43"/>
      <c r="L300" s="1987"/>
      <c r="M300" s="43"/>
      <c r="N300" s="1987"/>
      <c r="O300" s="43"/>
      <c r="P300" s="1987"/>
      <c r="Q300" s="43"/>
      <c r="R300" s="1987"/>
      <c r="S300" s="43"/>
      <c r="T300" s="1987"/>
      <c r="U300" s="43"/>
      <c r="V300" s="1987"/>
      <c r="W300" s="43"/>
      <c r="X300" s="1987"/>
      <c r="Y300" s="43"/>
      <c r="Z300" s="1987"/>
      <c r="AA300" s="43"/>
      <c r="AB300" s="1987"/>
      <c r="AC300" s="43"/>
      <c r="AD300" s="4226"/>
      <c r="AE300" s="2320"/>
      <c r="AF300" s="2320"/>
      <c r="AG300" s="2320"/>
      <c r="AH300" s="2320"/>
      <c r="AI300" s="2320"/>
      <c r="AJ300" s="2320"/>
      <c r="AK300" s="2320"/>
      <c r="AL300" s="2320"/>
      <c r="AM300" s="2789"/>
      <c r="AN300" s="42"/>
      <c r="AO300" s="42"/>
      <c r="AP300" s="43"/>
      <c r="AQ300" s="22"/>
      <c r="AR300" s="2320"/>
      <c r="AS300" s="186"/>
      <c r="AT300" s="186"/>
      <c r="AU300" s="43"/>
      <c r="AV300" s="43"/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4166" t="s">
        <v>266</v>
      </c>
      <c r="C301" s="335">
        <f t="shared" si="183"/>
        <v>1</v>
      </c>
      <c r="D301" s="336">
        <f>SUM(F301+H301+J301+L301+N301+P301+R301+T301+V301+X301+Z301+AB301+AD301+AF301+AH301+AJ301+AL301)</f>
        <v>0</v>
      </c>
      <c r="E301" s="2767">
        <f>SUM(G301+I301+K301+M301+O301+Q301+S301+U301+W301+Y301+AA301+AC301+AE301+AG301+AI301+AK301+AM301)</f>
        <v>1</v>
      </c>
      <c r="F301" s="2801"/>
      <c r="G301" s="2802"/>
      <c r="H301" s="2803"/>
      <c r="I301" s="2802"/>
      <c r="J301" s="2803"/>
      <c r="K301" s="291"/>
      <c r="L301" s="2804"/>
      <c r="M301" s="2802"/>
      <c r="N301" s="2803"/>
      <c r="O301" s="2805"/>
      <c r="P301" s="2801"/>
      <c r="Q301" s="2802"/>
      <c r="R301" s="2803"/>
      <c r="S301" s="2805">
        <v>1</v>
      </c>
      <c r="T301" s="2801"/>
      <c r="U301" s="2802"/>
      <c r="V301" s="2803"/>
      <c r="W301" s="2805"/>
      <c r="X301" s="2801"/>
      <c r="Y301" s="2802"/>
      <c r="Z301" s="2803"/>
      <c r="AA301" s="2805"/>
      <c r="AB301" s="2801"/>
      <c r="AC301" s="2802"/>
      <c r="AD301" s="2803"/>
      <c r="AE301" s="2805"/>
      <c r="AF301" s="2801"/>
      <c r="AG301" s="2802"/>
      <c r="AH301" s="2803"/>
      <c r="AI301" s="2805"/>
      <c r="AJ301" s="2801"/>
      <c r="AK301" s="2802"/>
      <c r="AL301" s="2803"/>
      <c r="AM301" s="2806"/>
      <c r="AN301" s="4228"/>
      <c r="AO301" s="34"/>
      <c r="AP301" s="35"/>
      <c r="AQ301" s="32">
        <v>0</v>
      </c>
      <c r="AR301" s="35">
        <v>0</v>
      </c>
      <c r="AS301" s="337">
        <v>0</v>
      </c>
      <c r="AT301" s="337">
        <v>0</v>
      </c>
      <c r="AU301" s="35">
        <v>0</v>
      </c>
      <c r="AV301" s="35">
        <v>0</v>
      </c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0</v>
      </c>
      <c r="D302" s="176">
        <f t="shared" ref="D302:E309" si="185">SUM(F302+H302+J302+L302+N302+P302+R302+T302+V302+X302+Z302+AB302+AD302+AF302+AH302+AJ302+AL302)</f>
        <v>0</v>
      </c>
      <c r="E302" s="2767">
        <f t="shared" si="185"/>
        <v>0</v>
      </c>
      <c r="F302" s="32"/>
      <c r="G302" s="291"/>
      <c r="H302" s="32"/>
      <c r="I302" s="291"/>
      <c r="J302" s="32"/>
      <c r="K302" s="291"/>
      <c r="L302" s="32"/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/>
      <c r="AR302" s="35"/>
      <c r="AS302" s="337"/>
      <c r="AT302" s="337"/>
      <c r="AU302" s="35"/>
      <c r="AV302" s="35"/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3</v>
      </c>
      <c r="D303" s="178">
        <f t="shared" si="185"/>
        <v>1</v>
      </c>
      <c r="E303" s="2761">
        <f t="shared" si="185"/>
        <v>2</v>
      </c>
      <c r="F303" s="16"/>
      <c r="G303" s="20"/>
      <c r="H303" s="16"/>
      <c r="I303" s="20"/>
      <c r="J303" s="16"/>
      <c r="K303" s="20"/>
      <c r="L303" s="16"/>
      <c r="M303" s="20"/>
      <c r="N303" s="16"/>
      <c r="O303" s="18"/>
      <c r="P303" s="16"/>
      <c r="Q303" s="20"/>
      <c r="R303" s="36"/>
      <c r="S303" s="18"/>
      <c r="T303" s="16"/>
      <c r="U303" s="20"/>
      <c r="V303" s="36"/>
      <c r="W303" s="18"/>
      <c r="X303" s="16"/>
      <c r="Y303" s="20"/>
      <c r="Z303" s="36"/>
      <c r="AA303" s="18">
        <v>1</v>
      </c>
      <c r="AB303" s="16"/>
      <c r="AC303" s="20"/>
      <c r="AD303" s="36">
        <v>1</v>
      </c>
      <c r="AE303" s="18"/>
      <c r="AF303" s="16"/>
      <c r="AG303" s="20">
        <v>1</v>
      </c>
      <c r="AH303" s="36"/>
      <c r="AI303" s="18"/>
      <c r="AJ303" s="16"/>
      <c r="AK303" s="20"/>
      <c r="AL303" s="36"/>
      <c r="AM303" s="19"/>
      <c r="AN303" s="36">
        <v>1</v>
      </c>
      <c r="AO303" s="36">
        <v>1</v>
      </c>
      <c r="AP303" s="37"/>
      <c r="AQ303" s="16">
        <v>0</v>
      </c>
      <c r="AR303" s="37">
        <v>0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0</v>
      </c>
      <c r="D304" s="178">
        <f t="shared" si="185"/>
        <v>0</v>
      </c>
      <c r="E304" s="2761">
        <f t="shared" si="185"/>
        <v>0</v>
      </c>
      <c r="F304" s="16"/>
      <c r="G304" s="20"/>
      <c r="H304" s="16"/>
      <c r="I304" s="20"/>
      <c r="J304" s="16"/>
      <c r="K304" s="20"/>
      <c r="L304" s="16"/>
      <c r="M304" s="20"/>
      <c r="N304" s="16"/>
      <c r="O304" s="18"/>
      <c r="P304" s="16"/>
      <c r="Q304" s="20"/>
      <c r="R304" s="36"/>
      <c r="S304" s="18"/>
      <c r="T304" s="16"/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/>
      <c r="AO304" s="36"/>
      <c r="AP304" s="37"/>
      <c r="AQ304" s="16"/>
      <c r="AR304" s="37"/>
      <c r="AS304" s="137"/>
      <c r="AT304" s="137"/>
      <c r="AU304" s="37"/>
      <c r="AV304" s="37"/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0</v>
      </c>
      <c r="D305" s="178">
        <f t="shared" si="185"/>
        <v>0</v>
      </c>
      <c r="E305" s="2761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/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/>
      <c r="AR305" s="37"/>
      <c r="AS305" s="137"/>
      <c r="AT305" s="137"/>
      <c r="AU305" s="37"/>
      <c r="AV305" s="37"/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2761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/>
      <c r="AR306" s="37"/>
      <c r="AS306" s="137"/>
      <c r="AT306" s="137"/>
      <c r="AU306" s="37"/>
      <c r="AV306" s="37"/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2761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/>
      <c r="AR307" s="37"/>
      <c r="AS307" s="137"/>
      <c r="AT307" s="137"/>
      <c r="AU307" s="37"/>
      <c r="AV307" s="37"/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2761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/>
      <c r="AR308" s="37"/>
      <c r="AS308" s="137"/>
      <c r="AT308" s="137"/>
      <c r="AU308" s="37"/>
      <c r="AV308" s="37"/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4069"/>
      <c r="B309" s="2763" t="s">
        <v>274</v>
      </c>
      <c r="C309" s="139">
        <f t="shared" si="183"/>
        <v>1</v>
      </c>
      <c r="D309" s="199">
        <f t="shared" si="185"/>
        <v>0</v>
      </c>
      <c r="E309" s="2762">
        <f t="shared" si="185"/>
        <v>1</v>
      </c>
      <c r="F309" s="22"/>
      <c r="G309" s="26"/>
      <c r="H309" s="22"/>
      <c r="I309" s="26"/>
      <c r="J309" s="22"/>
      <c r="K309" s="26"/>
      <c r="L309" s="22"/>
      <c r="M309" s="26"/>
      <c r="N309" s="22"/>
      <c r="O309" s="24"/>
      <c r="P309" s="22"/>
      <c r="Q309" s="26"/>
      <c r="R309" s="42"/>
      <c r="S309" s="24">
        <v>1</v>
      </c>
      <c r="T309" s="22"/>
      <c r="U309" s="26"/>
      <c r="V309" s="42"/>
      <c r="W309" s="24"/>
      <c r="X309" s="22"/>
      <c r="Y309" s="26"/>
      <c r="Z309" s="42"/>
      <c r="AA309" s="24"/>
      <c r="AB309" s="22"/>
      <c r="AC309" s="26"/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>
        <v>2</v>
      </c>
      <c r="AO309" s="42">
        <v>2</v>
      </c>
      <c r="AP309" s="43"/>
      <c r="AQ309" s="22">
        <v>0</v>
      </c>
      <c r="AR309" s="43">
        <v>0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2807"/>
    </row>
    <row r="311" spans="1:86" ht="15" customHeight="1" x14ac:dyDescent="0.25">
      <c r="A311" s="4047" t="s">
        <v>75</v>
      </c>
      <c r="B311" s="2847"/>
      <c r="C311" s="4057" t="s">
        <v>259</v>
      </c>
      <c r="D311" s="2917"/>
      <c r="E311" s="2888"/>
      <c r="F311" s="4061" t="s">
        <v>117</v>
      </c>
      <c r="G311" s="4063"/>
      <c r="H311" s="4063"/>
      <c r="I311" s="4063"/>
      <c r="J311" s="4063"/>
      <c r="K311" s="4063"/>
      <c r="L311" s="4063"/>
      <c r="M311" s="4063"/>
      <c r="N311" s="4063"/>
      <c r="O311" s="4063"/>
      <c r="P311" s="4063"/>
      <c r="Q311" s="4063"/>
      <c r="R311" s="4063"/>
      <c r="S311" s="4063"/>
      <c r="T311" s="4063"/>
      <c r="U311" s="4063"/>
      <c r="V311" s="4063"/>
      <c r="W311" s="4063"/>
      <c r="X311" s="4063"/>
      <c r="Y311" s="4063"/>
      <c r="Z311" s="4063"/>
      <c r="AA311" s="4063"/>
      <c r="AB311" s="4063"/>
      <c r="AC311" s="4063"/>
      <c r="AD311" s="4063"/>
      <c r="AE311" s="4063"/>
      <c r="AF311" s="4063"/>
      <c r="AG311" s="4063"/>
      <c r="AH311" s="4063"/>
      <c r="AI311" s="4063"/>
      <c r="AJ311" s="4063"/>
      <c r="AK311" s="4063"/>
      <c r="AL311" s="4063"/>
      <c r="AM311" s="4063"/>
      <c r="AN311" s="4063"/>
      <c r="AO311" s="4063"/>
      <c r="AP311" s="4063"/>
      <c r="AQ311" s="4064"/>
      <c r="AR311" s="2869" t="s">
        <v>185</v>
      </c>
      <c r="AS311" s="2847"/>
      <c r="AT311" s="4037" t="s">
        <v>7</v>
      </c>
      <c r="AU311" s="4037" t="s">
        <v>8</v>
      </c>
      <c r="AV311" s="4037" t="s">
        <v>260</v>
      </c>
      <c r="AW311" s="4037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644"/>
      <c r="D312" s="4068"/>
      <c r="E312" s="4058"/>
      <c r="F312" s="4038" t="s">
        <v>277</v>
      </c>
      <c r="G312" s="4040"/>
      <c r="H312" s="4038" t="s">
        <v>278</v>
      </c>
      <c r="I312" s="4040"/>
      <c r="J312" s="4038" t="s">
        <v>279</v>
      </c>
      <c r="K312" s="4040"/>
      <c r="L312" s="4038" t="s">
        <v>280</v>
      </c>
      <c r="M312" s="4040"/>
      <c r="N312" s="4038" t="s">
        <v>179</v>
      </c>
      <c r="O312" s="4040"/>
      <c r="P312" s="4038" t="s">
        <v>180</v>
      </c>
      <c r="Q312" s="4040"/>
      <c r="R312" s="4038" t="s">
        <v>12</v>
      </c>
      <c r="S312" s="4040"/>
      <c r="T312" s="4038" t="s">
        <v>13</v>
      </c>
      <c r="U312" s="4040"/>
      <c r="V312" s="4038" t="s">
        <v>14</v>
      </c>
      <c r="W312" s="4039"/>
      <c r="X312" s="4038" t="s">
        <v>15</v>
      </c>
      <c r="Y312" s="4039"/>
      <c r="Z312" s="4038" t="s">
        <v>16</v>
      </c>
      <c r="AA312" s="4039"/>
      <c r="AB312" s="4038" t="s">
        <v>17</v>
      </c>
      <c r="AC312" s="4039"/>
      <c r="AD312" s="4038" t="s">
        <v>18</v>
      </c>
      <c r="AE312" s="4039"/>
      <c r="AF312" s="4038" t="s">
        <v>19</v>
      </c>
      <c r="AG312" s="4039"/>
      <c r="AH312" s="4038" t="s">
        <v>48</v>
      </c>
      <c r="AI312" s="4039"/>
      <c r="AJ312" s="4038" t="s">
        <v>49</v>
      </c>
      <c r="AK312" s="4039"/>
      <c r="AL312" s="4038" t="s">
        <v>50</v>
      </c>
      <c r="AM312" s="4039"/>
      <c r="AN312" s="4038" t="s">
        <v>126</v>
      </c>
      <c r="AO312" s="4039"/>
      <c r="AP312" s="4038" t="s">
        <v>281</v>
      </c>
      <c r="AQ312" s="4043"/>
      <c r="AR312" s="4048"/>
      <c r="AS312" s="4036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641"/>
      <c r="B313" s="4036"/>
      <c r="C313" s="4164" t="s">
        <v>96</v>
      </c>
      <c r="D313" s="2826" t="s">
        <v>65</v>
      </c>
      <c r="E313" s="2768" t="s">
        <v>97</v>
      </c>
      <c r="F313" s="4164" t="s">
        <v>264</v>
      </c>
      <c r="G313" s="4258" t="s">
        <v>97</v>
      </c>
      <c r="H313" s="4164" t="s">
        <v>264</v>
      </c>
      <c r="I313" s="4258" t="s">
        <v>97</v>
      </c>
      <c r="J313" s="4164" t="s">
        <v>264</v>
      </c>
      <c r="K313" s="4258" t="s">
        <v>97</v>
      </c>
      <c r="L313" s="4164" t="s">
        <v>264</v>
      </c>
      <c r="M313" s="4258" t="s">
        <v>97</v>
      </c>
      <c r="N313" s="4164" t="s">
        <v>264</v>
      </c>
      <c r="O313" s="4258" t="s">
        <v>97</v>
      </c>
      <c r="P313" s="4164" t="s">
        <v>264</v>
      </c>
      <c r="Q313" s="4258" t="s">
        <v>97</v>
      </c>
      <c r="R313" s="4164" t="s">
        <v>264</v>
      </c>
      <c r="S313" s="4258" t="s">
        <v>97</v>
      </c>
      <c r="T313" s="4164" t="s">
        <v>264</v>
      </c>
      <c r="U313" s="4258" t="s">
        <v>97</v>
      </c>
      <c r="V313" s="4164" t="s">
        <v>264</v>
      </c>
      <c r="W313" s="4258" t="s">
        <v>97</v>
      </c>
      <c r="X313" s="4164" t="s">
        <v>264</v>
      </c>
      <c r="Y313" s="4258" t="s">
        <v>97</v>
      </c>
      <c r="Z313" s="4164" t="s">
        <v>264</v>
      </c>
      <c r="AA313" s="4258" t="s">
        <v>97</v>
      </c>
      <c r="AB313" s="4164" t="s">
        <v>264</v>
      </c>
      <c r="AC313" s="4258" t="s">
        <v>97</v>
      </c>
      <c r="AD313" s="4164" t="s">
        <v>264</v>
      </c>
      <c r="AE313" s="4258" t="s">
        <v>97</v>
      </c>
      <c r="AF313" s="4164" t="s">
        <v>264</v>
      </c>
      <c r="AG313" s="4258" t="s">
        <v>97</v>
      </c>
      <c r="AH313" s="4164" t="s">
        <v>264</v>
      </c>
      <c r="AI313" s="4258" t="s">
        <v>97</v>
      </c>
      <c r="AJ313" s="4164" t="s">
        <v>264</v>
      </c>
      <c r="AK313" s="4258" t="s">
        <v>97</v>
      </c>
      <c r="AL313" s="4164" t="s">
        <v>264</v>
      </c>
      <c r="AM313" s="4258" t="s">
        <v>97</v>
      </c>
      <c r="AN313" s="4164" t="s">
        <v>264</v>
      </c>
      <c r="AO313" s="4258" t="s">
        <v>97</v>
      </c>
      <c r="AP313" s="4164" t="s">
        <v>264</v>
      </c>
      <c r="AQ313" s="4192" t="s">
        <v>97</v>
      </c>
      <c r="AR313" s="4178" t="s">
        <v>187</v>
      </c>
      <c r="AS313" s="4258" t="s">
        <v>188</v>
      </c>
      <c r="AT313" s="3637"/>
      <c r="AU313" s="3637"/>
      <c r="AV313" s="3637"/>
      <c r="AW313" s="3637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4044" t="s">
        <v>282</v>
      </c>
      <c r="B314" s="4212" t="s">
        <v>181</v>
      </c>
      <c r="C314" s="175">
        <f>SUM(E314)</f>
        <v>0</v>
      </c>
      <c r="D314" s="4262"/>
      <c r="E314" s="4169">
        <f>+Q314+S314+U314+W314+Y314+AA314+AC314+AE314+AG314+AI314</f>
        <v>0</v>
      </c>
      <c r="F314" s="4263"/>
      <c r="G314" s="4264"/>
      <c r="H314" s="4264"/>
      <c r="I314" s="4264"/>
      <c r="J314" s="4264"/>
      <c r="K314" s="4264"/>
      <c r="L314" s="4264"/>
      <c r="M314" s="4264"/>
      <c r="N314" s="4264"/>
      <c r="O314" s="4264"/>
      <c r="P314" s="4265"/>
      <c r="Q314" s="4228"/>
      <c r="R314" s="4217"/>
      <c r="S314" s="4228"/>
      <c r="T314" s="4217"/>
      <c r="U314" s="4228"/>
      <c r="V314" s="4217"/>
      <c r="W314" s="4228"/>
      <c r="X314" s="4217"/>
      <c r="Y314" s="4228"/>
      <c r="Z314" s="4217"/>
      <c r="AA314" s="4228"/>
      <c r="AB314" s="4217"/>
      <c r="AC314" s="4228"/>
      <c r="AD314" s="4217"/>
      <c r="AE314" s="4228"/>
      <c r="AF314" s="4217"/>
      <c r="AG314" s="4228"/>
      <c r="AH314" s="4217"/>
      <c r="AI314" s="4228"/>
      <c r="AJ314" s="4217"/>
      <c r="AK314" s="4265"/>
      <c r="AL314" s="4217"/>
      <c r="AM314" s="4265"/>
      <c r="AN314" s="4217"/>
      <c r="AO314" s="4265"/>
      <c r="AP314" s="4217"/>
      <c r="AQ314" s="4266"/>
      <c r="AR314" s="4228"/>
      <c r="AS314" s="4264"/>
      <c r="AT314" s="4215"/>
      <c r="AU314" s="4182"/>
      <c r="AV314" s="4215"/>
      <c r="AW314" s="4182"/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3638"/>
      <c r="B315" s="2808" t="s">
        <v>275</v>
      </c>
      <c r="C315" s="183">
        <f t="shared" ref="C315:C324" si="188">SUM(D315+E315)</f>
        <v>1</v>
      </c>
      <c r="D315" s="184">
        <f t="shared" ref="D315:E318" si="189">SUM(F315+H315+J315+L315+N315+P315+R315+T315+V315+X315+Z315+AB315+AD315+AF315+AH315+AJ315+AL315+AN315+AP315)</f>
        <v>1</v>
      </c>
      <c r="E315" s="203">
        <f t="shared" si="189"/>
        <v>0</v>
      </c>
      <c r="F315" s="329"/>
      <c r="G315" s="393"/>
      <c r="H315" s="329"/>
      <c r="I315" s="393"/>
      <c r="J315" s="329"/>
      <c r="K315" s="75"/>
      <c r="L315" s="329"/>
      <c r="M315" s="292"/>
      <c r="N315" s="329"/>
      <c r="O315" s="75"/>
      <c r="P315" s="329"/>
      <c r="Q315" s="393"/>
      <c r="R315" s="329"/>
      <c r="S315" s="393"/>
      <c r="T315" s="329"/>
      <c r="U315" s="393"/>
      <c r="V315" s="329"/>
      <c r="W315" s="393"/>
      <c r="X315" s="329"/>
      <c r="Y315" s="393"/>
      <c r="Z315" s="329"/>
      <c r="AA315" s="393"/>
      <c r="AB315" s="329">
        <v>1</v>
      </c>
      <c r="AC315" s="393"/>
      <c r="AD315" s="329"/>
      <c r="AE315" s="393"/>
      <c r="AF315" s="329"/>
      <c r="AG315" s="393"/>
      <c r="AH315" s="329"/>
      <c r="AI315" s="393"/>
      <c r="AJ315" s="329"/>
      <c r="AK315" s="393"/>
      <c r="AL315" s="329"/>
      <c r="AM315" s="393"/>
      <c r="AN315" s="329"/>
      <c r="AO315" s="393"/>
      <c r="AP315" s="329"/>
      <c r="AQ315" s="394"/>
      <c r="AR315" s="393"/>
      <c r="AS315" s="75">
        <v>0</v>
      </c>
      <c r="AT315" s="309">
        <v>0</v>
      </c>
      <c r="AU315" s="75">
        <v>1</v>
      </c>
      <c r="AV315" s="309">
        <v>0</v>
      </c>
      <c r="AW315" s="75">
        <v>0</v>
      </c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4066" t="s">
        <v>283</v>
      </c>
      <c r="B316" s="4067"/>
      <c r="C316" s="4171">
        <f t="shared" si="188"/>
        <v>1</v>
      </c>
      <c r="D316" s="4172">
        <f t="shared" si="189"/>
        <v>1</v>
      </c>
      <c r="E316" s="2809">
        <f t="shared" si="189"/>
        <v>0</v>
      </c>
      <c r="F316" s="4204"/>
      <c r="G316" s="2810"/>
      <c r="H316" s="4204"/>
      <c r="I316" s="2810"/>
      <c r="J316" s="4204"/>
      <c r="K316" s="2811"/>
      <c r="L316" s="4204"/>
      <c r="M316" s="2812"/>
      <c r="N316" s="4204"/>
      <c r="O316" s="2811"/>
      <c r="P316" s="4204"/>
      <c r="Q316" s="2810"/>
      <c r="R316" s="4204"/>
      <c r="S316" s="2810"/>
      <c r="T316" s="4204"/>
      <c r="U316" s="2810"/>
      <c r="V316" s="4204"/>
      <c r="W316" s="2810"/>
      <c r="X316" s="4204"/>
      <c r="Y316" s="2810"/>
      <c r="Z316" s="4204"/>
      <c r="AA316" s="2810"/>
      <c r="AB316" s="4204"/>
      <c r="AC316" s="2810"/>
      <c r="AD316" s="4204">
        <v>1</v>
      </c>
      <c r="AE316" s="2810"/>
      <c r="AF316" s="4204"/>
      <c r="AG316" s="2810"/>
      <c r="AH316" s="4204"/>
      <c r="AI316" s="2810"/>
      <c r="AJ316" s="4204"/>
      <c r="AK316" s="2810"/>
      <c r="AL316" s="4204"/>
      <c r="AM316" s="2810"/>
      <c r="AN316" s="4204"/>
      <c r="AO316" s="2810"/>
      <c r="AP316" s="4204"/>
      <c r="AQ316" s="2813"/>
      <c r="AR316" s="2810"/>
      <c r="AS316" s="2811">
        <v>0</v>
      </c>
      <c r="AT316" s="4216">
        <v>0</v>
      </c>
      <c r="AU316" s="2811">
        <v>0</v>
      </c>
      <c r="AV316" s="4216">
        <v>0</v>
      </c>
      <c r="AW316" s="2811">
        <v>0</v>
      </c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4267" t="s">
        <v>284</v>
      </c>
      <c r="B317" s="4267"/>
      <c r="C317" s="4171">
        <f t="shared" si="188"/>
        <v>1</v>
      </c>
      <c r="D317" s="4172">
        <f t="shared" si="189"/>
        <v>1</v>
      </c>
      <c r="E317" s="2809">
        <f t="shared" si="189"/>
        <v>0</v>
      </c>
      <c r="F317" s="4204"/>
      <c r="G317" s="2810"/>
      <c r="H317" s="4204"/>
      <c r="I317" s="2810"/>
      <c r="J317" s="4204"/>
      <c r="K317" s="2811"/>
      <c r="L317" s="4204"/>
      <c r="M317" s="2812"/>
      <c r="N317" s="4204"/>
      <c r="O317" s="2811"/>
      <c r="P317" s="4204"/>
      <c r="Q317" s="2810"/>
      <c r="R317" s="4204"/>
      <c r="S317" s="2810"/>
      <c r="T317" s="4204"/>
      <c r="U317" s="2810"/>
      <c r="V317" s="4204"/>
      <c r="W317" s="2810"/>
      <c r="X317" s="4204"/>
      <c r="Y317" s="2810"/>
      <c r="Z317" s="4204">
        <v>1</v>
      </c>
      <c r="AA317" s="2810"/>
      <c r="AB317" s="4204"/>
      <c r="AC317" s="2810"/>
      <c r="AD317" s="4204"/>
      <c r="AE317" s="2810"/>
      <c r="AF317" s="4204"/>
      <c r="AG317" s="2810"/>
      <c r="AH317" s="4204"/>
      <c r="AI317" s="2810"/>
      <c r="AJ317" s="4204"/>
      <c r="AK317" s="2810"/>
      <c r="AL317" s="4204"/>
      <c r="AM317" s="2810"/>
      <c r="AN317" s="4204"/>
      <c r="AO317" s="2810"/>
      <c r="AP317" s="4204"/>
      <c r="AQ317" s="2813"/>
      <c r="AR317" s="2810"/>
      <c r="AS317" s="2811">
        <v>0</v>
      </c>
      <c r="AT317" s="4216">
        <v>0</v>
      </c>
      <c r="AU317" s="2811">
        <v>1</v>
      </c>
      <c r="AV317" s="4216">
        <v>0</v>
      </c>
      <c r="AW317" s="2811">
        <v>0</v>
      </c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0</v>
      </c>
      <c r="D318" s="176">
        <f t="shared" si="189"/>
        <v>0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/>
      <c r="AG318" s="34"/>
      <c r="AH318" s="32"/>
      <c r="AI318" s="34"/>
      <c r="AJ318" s="32"/>
      <c r="AK318" s="34"/>
      <c r="AL318" s="32"/>
      <c r="AM318" s="34"/>
      <c r="AN318" s="32"/>
      <c r="AO318" s="34"/>
      <c r="AP318" s="32"/>
      <c r="AQ318" s="226"/>
      <c r="AR318" s="34"/>
      <c r="AS318" s="35"/>
      <c r="AT318" s="337"/>
      <c r="AU318" s="35"/>
      <c r="AV318" s="337"/>
      <c r="AW318" s="35"/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2764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2766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2760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2760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1</v>
      </c>
      <c r="D323" s="176">
        <f t="shared" si="203"/>
        <v>1</v>
      </c>
      <c r="E323" s="233">
        <f t="shared" si="203"/>
        <v>0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/>
      <c r="Y323" s="36"/>
      <c r="Z323" s="16">
        <v>1</v>
      </c>
      <c r="AA323" s="36"/>
      <c r="AB323" s="16"/>
      <c r="AC323" s="36"/>
      <c r="AD323" s="16"/>
      <c r="AE323" s="36"/>
      <c r="AF323" s="16"/>
      <c r="AG323" s="36"/>
      <c r="AH323" s="16"/>
      <c r="AI323" s="36"/>
      <c r="AJ323" s="16"/>
      <c r="AK323" s="36"/>
      <c r="AL323" s="16"/>
      <c r="AM323" s="36"/>
      <c r="AN323" s="16"/>
      <c r="AO323" s="36"/>
      <c r="AP323" s="16"/>
      <c r="AQ323" s="135"/>
      <c r="AR323" s="36"/>
      <c r="AS323" s="37">
        <v>0</v>
      </c>
      <c r="AT323" s="137">
        <v>0</v>
      </c>
      <c r="AU323" s="37">
        <v>0</v>
      </c>
      <c r="AV323" s="137">
        <v>0</v>
      </c>
      <c r="AW323" s="37">
        <v>0</v>
      </c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3638"/>
      <c r="B324" s="2013" t="s">
        <v>291</v>
      </c>
      <c r="C324" s="139">
        <f t="shared" si="188"/>
        <v>1</v>
      </c>
      <c r="D324" s="199">
        <f t="shared" si="203"/>
        <v>1</v>
      </c>
      <c r="E324" s="2764">
        <f t="shared" si="203"/>
        <v>0</v>
      </c>
      <c r="F324" s="1915"/>
      <c r="G324" s="2814"/>
      <c r="H324" s="1915"/>
      <c r="I324" s="2814"/>
      <c r="J324" s="1915"/>
      <c r="K324" s="2815"/>
      <c r="L324" s="1915"/>
      <c r="M324" s="2308"/>
      <c r="N324" s="1915"/>
      <c r="O324" s="2815"/>
      <c r="P324" s="1915"/>
      <c r="Q324" s="2814"/>
      <c r="R324" s="1915"/>
      <c r="S324" s="2814"/>
      <c r="T324" s="1915"/>
      <c r="U324" s="2814"/>
      <c r="V324" s="1915"/>
      <c r="W324" s="2814"/>
      <c r="X324" s="1915"/>
      <c r="Y324" s="2814"/>
      <c r="Z324" s="1915">
        <v>1</v>
      </c>
      <c r="AA324" s="2814"/>
      <c r="AB324" s="1915"/>
      <c r="AC324" s="2814"/>
      <c r="AD324" s="1915"/>
      <c r="AE324" s="2814"/>
      <c r="AF324" s="1915"/>
      <c r="AG324" s="2814"/>
      <c r="AH324" s="1915"/>
      <c r="AI324" s="2814"/>
      <c r="AJ324" s="1915"/>
      <c r="AK324" s="2814"/>
      <c r="AL324" s="1915"/>
      <c r="AM324" s="2814"/>
      <c r="AN324" s="1915"/>
      <c r="AO324" s="2814"/>
      <c r="AP324" s="1915"/>
      <c r="AQ324" s="2816"/>
      <c r="AR324" s="2814"/>
      <c r="AS324" s="2815">
        <v>0</v>
      </c>
      <c r="AT324" s="1916">
        <v>0</v>
      </c>
      <c r="AU324" s="2815">
        <v>1</v>
      </c>
      <c r="AV324" s="1916">
        <v>0</v>
      </c>
      <c r="AW324" s="2815"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4047" t="s">
        <v>75</v>
      </c>
      <c r="B326" s="2847"/>
      <c r="C326" s="4194" t="s">
        <v>259</v>
      </c>
      <c r="D326" s="4194"/>
      <c r="E326" s="4194"/>
      <c r="F326" s="4061" t="s">
        <v>117</v>
      </c>
      <c r="G326" s="4063"/>
      <c r="H326" s="4063"/>
      <c r="I326" s="4063"/>
      <c r="J326" s="4063"/>
      <c r="K326" s="4063"/>
      <c r="L326" s="4063"/>
      <c r="M326" s="4063"/>
      <c r="N326" s="4063"/>
      <c r="O326" s="4063"/>
      <c r="P326" s="4063"/>
      <c r="Q326" s="4063"/>
      <c r="R326" s="4063"/>
      <c r="S326" s="4063"/>
      <c r="T326" s="4063"/>
      <c r="U326" s="4063"/>
      <c r="V326" s="4063"/>
      <c r="W326" s="4063"/>
      <c r="X326" s="4063"/>
      <c r="Y326" s="4063"/>
      <c r="Z326" s="4063"/>
      <c r="AA326" s="4063"/>
      <c r="AB326" s="4063"/>
      <c r="AC326" s="4063"/>
      <c r="AD326" s="4063"/>
      <c r="AE326" s="4063"/>
      <c r="AF326" s="4063"/>
      <c r="AG326" s="4064"/>
      <c r="AH326" s="2869" t="s">
        <v>185</v>
      </c>
      <c r="AI326" s="2847"/>
      <c r="AJ326" s="4052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4194"/>
      <c r="D327" s="4194"/>
      <c r="E327" s="4194"/>
      <c r="F327" s="4194" t="s">
        <v>12</v>
      </c>
      <c r="G327" s="4194"/>
      <c r="H327" s="4061" t="s">
        <v>13</v>
      </c>
      <c r="I327" s="4062"/>
      <c r="J327" s="4195" t="s">
        <v>14</v>
      </c>
      <c r="K327" s="4195"/>
      <c r="L327" s="4195" t="s">
        <v>15</v>
      </c>
      <c r="M327" s="4195"/>
      <c r="N327" s="4195" t="s">
        <v>16</v>
      </c>
      <c r="O327" s="4195"/>
      <c r="P327" s="4195" t="s">
        <v>17</v>
      </c>
      <c r="Q327" s="4195"/>
      <c r="R327" s="4195" t="s">
        <v>18</v>
      </c>
      <c r="S327" s="4195"/>
      <c r="T327" s="4195" t="s">
        <v>19</v>
      </c>
      <c r="U327" s="4195"/>
      <c r="V327" s="4195" t="s">
        <v>48</v>
      </c>
      <c r="W327" s="4195"/>
      <c r="X327" s="4195" t="s">
        <v>49</v>
      </c>
      <c r="Y327" s="4195"/>
      <c r="Z327" s="4195" t="s">
        <v>50</v>
      </c>
      <c r="AA327" s="4195"/>
      <c r="AB327" s="4195" t="s">
        <v>126</v>
      </c>
      <c r="AC327" s="4195"/>
      <c r="AD327" s="4195" t="s">
        <v>127</v>
      </c>
      <c r="AE327" s="4195"/>
      <c r="AF327" s="4195" t="s">
        <v>128</v>
      </c>
      <c r="AG327" s="4246"/>
      <c r="AH327" s="3651"/>
      <c r="AI327" s="4036"/>
      <c r="AJ327" s="2903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641"/>
      <c r="B328" s="4036"/>
      <c r="C328" s="4164" t="s">
        <v>96</v>
      </c>
      <c r="D328" s="4165" t="s">
        <v>65</v>
      </c>
      <c r="E328" s="2795" t="s">
        <v>97</v>
      </c>
      <c r="F328" s="4164" t="s">
        <v>264</v>
      </c>
      <c r="G328" s="4258" t="s">
        <v>97</v>
      </c>
      <c r="H328" s="4164" t="s">
        <v>264</v>
      </c>
      <c r="I328" s="4258" t="s">
        <v>97</v>
      </c>
      <c r="J328" s="4164" t="s">
        <v>264</v>
      </c>
      <c r="K328" s="4258" t="s">
        <v>97</v>
      </c>
      <c r="L328" s="4164" t="s">
        <v>264</v>
      </c>
      <c r="M328" s="4258" t="s">
        <v>97</v>
      </c>
      <c r="N328" s="4164" t="s">
        <v>264</v>
      </c>
      <c r="O328" s="4258" t="s">
        <v>97</v>
      </c>
      <c r="P328" s="4164" t="s">
        <v>264</v>
      </c>
      <c r="Q328" s="4258" t="s">
        <v>97</v>
      </c>
      <c r="R328" s="4164" t="s">
        <v>264</v>
      </c>
      <c r="S328" s="4258" t="s">
        <v>97</v>
      </c>
      <c r="T328" s="4164" t="s">
        <v>264</v>
      </c>
      <c r="U328" s="4258" t="s">
        <v>97</v>
      </c>
      <c r="V328" s="4164" t="s">
        <v>264</v>
      </c>
      <c r="W328" s="4258" t="s">
        <v>97</v>
      </c>
      <c r="X328" s="4164" t="s">
        <v>264</v>
      </c>
      <c r="Y328" s="4258" t="s">
        <v>97</v>
      </c>
      <c r="Z328" s="4164" t="s">
        <v>264</v>
      </c>
      <c r="AA328" s="4258" t="s">
        <v>97</v>
      </c>
      <c r="AB328" s="4164" t="s">
        <v>264</v>
      </c>
      <c r="AC328" s="4258" t="s">
        <v>97</v>
      </c>
      <c r="AD328" s="4164" t="s">
        <v>264</v>
      </c>
      <c r="AE328" s="4258" t="s">
        <v>97</v>
      </c>
      <c r="AF328" s="4164" t="s">
        <v>264</v>
      </c>
      <c r="AG328" s="4192" t="s">
        <v>97</v>
      </c>
      <c r="AH328" s="2817" t="s">
        <v>187</v>
      </c>
      <c r="AI328" s="2818" t="s">
        <v>188</v>
      </c>
      <c r="AJ328" s="3643"/>
      <c r="AK328" s="4036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4268" t="s">
        <v>282</v>
      </c>
      <c r="B329" s="4268"/>
      <c r="C329" s="4171">
        <f>SUM(D329+E329)</f>
        <v>0</v>
      </c>
      <c r="D329" s="4172">
        <f t="shared" ref="D329:E331" si="204">SUM(F329+H329+J329+L329+N329+P329+R329+T329+V329+X329+Z329+AB329+AD329+AF329)</f>
        <v>0</v>
      </c>
      <c r="E329" s="2797">
        <f t="shared" si="204"/>
        <v>0</v>
      </c>
      <c r="F329" s="4204"/>
      <c r="G329" s="2810"/>
      <c r="H329" s="4204"/>
      <c r="I329" s="2810"/>
      <c r="J329" s="4204"/>
      <c r="K329" s="2810"/>
      <c r="L329" s="4204"/>
      <c r="M329" s="2810"/>
      <c r="N329" s="4204"/>
      <c r="O329" s="2810"/>
      <c r="P329" s="4204"/>
      <c r="Q329" s="2810"/>
      <c r="R329" s="4204"/>
      <c r="S329" s="2810"/>
      <c r="T329" s="4204"/>
      <c r="U329" s="2810"/>
      <c r="V329" s="4204"/>
      <c r="W329" s="2810"/>
      <c r="X329" s="4204"/>
      <c r="Y329" s="2810"/>
      <c r="Z329" s="4204"/>
      <c r="AA329" s="2810"/>
      <c r="AB329" s="4204"/>
      <c r="AC329" s="2810"/>
      <c r="AD329" s="4204"/>
      <c r="AE329" s="2810"/>
      <c r="AF329" s="4204"/>
      <c r="AG329" s="2813"/>
      <c r="AH329" s="2810"/>
      <c r="AI329" s="2811"/>
      <c r="AJ329" s="4204"/>
      <c r="AK329" s="2811"/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4268" t="s">
        <v>284</v>
      </c>
      <c r="B330" s="4268"/>
      <c r="C330" s="4171">
        <f>SUM(D330+E330)</f>
        <v>0</v>
      </c>
      <c r="D330" s="4172">
        <f t="shared" si="204"/>
        <v>0</v>
      </c>
      <c r="E330" s="2797">
        <f t="shared" si="204"/>
        <v>0</v>
      </c>
      <c r="F330" s="4204"/>
      <c r="G330" s="2810"/>
      <c r="H330" s="4204"/>
      <c r="I330" s="2810"/>
      <c r="J330" s="4204"/>
      <c r="K330" s="2810"/>
      <c r="L330" s="4204"/>
      <c r="M330" s="2810"/>
      <c r="N330" s="4204"/>
      <c r="O330" s="2810"/>
      <c r="P330" s="4204"/>
      <c r="Q330" s="2810"/>
      <c r="R330" s="4204"/>
      <c r="S330" s="2810"/>
      <c r="T330" s="4204"/>
      <c r="U330" s="2810"/>
      <c r="V330" s="4204"/>
      <c r="W330" s="2810"/>
      <c r="X330" s="4204"/>
      <c r="Y330" s="2810"/>
      <c r="Z330" s="4204"/>
      <c r="AA330" s="2810"/>
      <c r="AB330" s="4204"/>
      <c r="AC330" s="2810"/>
      <c r="AD330" s="4204"/>
      <c r="AE330" s="2810"/>
      <c r="AF330" s="4204"/>
      <c r="AG330" s="2813"/>
      <c r="AH330" s="2810"/>
      <c r="AI330" s="2811"/>
      <c r="AJ330" s="4204"/>
      <c r="AK330" s="2811"/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4268" t="s">
        <v>293</v>
      </c>
      <c r="B331" s="4268"/>
      <c r="C331" s="4171">
        <f>SUM(D331+E331)</f>
        <v>3</v>
      </c>
      <c r="D331" s="4172">
        <f t="shared" si="204"/>
        <v>1</v>
      </c>
      <c r="E331" s="2797">
        <f t="shared" si="204"/>
        <v>2</v>
      </c>
      <c r="F331" s="4204"/>
      <c r="G331" s="2810"/>
      <c r="H331" s="4204"/>
      <c r="I331" s="2810"/>
      <c r="J331" s="4204">
        <v>1</v>
      </c>
      <c r="K331" s="2810">
        <v>1</v>
      </c>
      <c r="L331" s="4204"/>
      <c r="M331" s="2810"/>
      <c r="N331" s="4204"/>
      <c r="O331" s="2810"/>
      <c r="P331" s="4204"/>
      <c r="Q331" s="2810">
        <v>1</v>
      </c>
      <c r="R331" s="4204"/>
      <c r="S331" s="2810"/>
      <c r="T331" s="4204"/>
      <c r="U331" s="2810"/>
      <c r="V331" s="4204"/>
      <c r="W331" s="2810"/>
      <c r="X331" s="4204"/>
      <c r="Y331" s="2810"/>
      <c r="Z331" s="4204"/>
      <c r="AA331" s="2810"/>
      <c r="AB331" s="4204"/>
      <c r="AC331" s="2810"/>
      <c r="AD331" s="4204"/>
      <c r="AE331" s="2810"/>
      <c r="AF331" s="4204"/>
      <c r="AG331" s="2813"/>
      <c r="AH331" s="2810">
        <v>0</v>
      </c>
      <c r="AI331" s="2811">
        <v>1</v>
      </c>
      <c r="AJ331" s="4204">
        <v>0</v>
      </c>
      <c r="AK331" s="2811">
        <v>1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4269" t="s">
        <v>294</v>
      </c>
      <c r="B332" s="4270"/>
      <c r="C332" s="4270"/>
      <c r="D332" s="4270"/>
      <c r="E332" s="4270"/>
      <c r="F332" s="4270"/>
      <c r="G332" s="4270"/>
      <c r="H332" s="4270"/>
      <c r="I332" s="4270"/>
      <c r="J332" s="4270"/>
      <c r="K332" s="4270"/>
      <c r="L332" s="4270"/>
      <c r="M332" s="4270"/>
      <c r="N332" s="4270"/>
      <c r="O332" s="46"/>
      <c r="P332" s="46"/>
      <c r="Q332" s="46"/>
      <c r="R332" s="46"/>
    </row>
    <row r="333" spans="1:85" ht="15" customHeight="1" x14ac:dyDescent="0.25">
      <c r="A333" s="4037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4059" t="s">
        <v>297</v>
      </c>
      <c r="P333" s="4060" t="s">
        <v>298</v>
      </c>
      <c r="Q333" s="4060" t="s">
        <v>299</v>
      </c>
      <c r="R333" s="4056" t="s">
        <v>7</v>
      </c>
      <c r="S333" s="4037" t="s">
        <v>8</v>
      </c>
      <c r="T333" s="4057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3641"/>
      <c r="C334" s="3651"/>
      <c r="D334" s="4036"/>
      <c r="E334" s="4038" t="s">
        <v>178</v>
      </c>
      <c r="F334" s="4039"/>
      <c r="G334" s="4038" t="s">
        <v>179</v>
      </c>
      <c r="H334" s="4039"/>
      <c r="I334" s="4038" t="s">
        <v>180</v>
      </c>
      <c r="J334" s="4039"/>
      <c r="K334" s="4038" t="s">
        <v>12</v>
      </c>
      <c r="L334" s="4039"/>
      <c r="M334" s="4038" t="s">
        <v>13</v>
      </c>
      <c r="N334" s="4040"/>
      <c r="O334" s="2897"/>
      <c r="P334" s="2900"/>
      <c r="Q334" s="2900"/>
      <c r="R334" s="2885"/>
      <c r="S334" s="2851"/>
      <c r="T334" s="3644"/>
      <c r="U334" s="4058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3637"/>
      <c r="B335" s="2769" t="s">
        <v>96</v>
      </c>
      <c r="C335" s="2819" t="s">
        <v>65</v>
      </c>
      <c r="D335" s="2818" t="s">
        <v>97</v>
      </c>
      <c r="E335" s="4164" t="s">
        <v>65</v>
      </c>
      <c r="F335" s="2820" t="s">
        <v>97</v>
      </c>
      <c r="G335" s="4164" t="s">
        <v>65</v>
      </c>
      <c r="H335" s="2820" t="s">
        <v>97</v>
      </c>
      <c r="I335" s="4164" t="s">
        <v>65</v>
      </c>
      <c r="J335" s="2820" t="s">
        <v>97</v>
      </c>
      <c r="K335" s="4164" t="s">
        <v>65</v>
      </c>
      <c r="L335" s="2820" t="s">
        <v>97</v>
      </c>
      <c r="M335" s="4164" t="s">
        <v>65</v>
      </c>
      <c r="N335" s="2821" t="s">
        <v>97</v>
      </c>
      <c r="O335" s="2898"/>
      <c r="P335" s="3646"/>
      <c r="Q335" s="3646"/>
      <c r="R335" s="2886"/>
      <c r="S335" s="3637"/>
      <c r="T335" s="4271" t="s">
        <v>187</v>
      </c>
      <c r="U335" s="4271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4227" t="s">
        <v>77</v>
      </c>
      <c r="B336" s="4227">
        <f>SUM(C336+D336)</f>
        <v>0</v>
      </c>
      <c r="C336" s="4272">
        <f>SUM(E336+G336+I336+K336+M336)</f>
        <v>0</v>
      </c>
      <c r="D336" s="4181">
        <f>SUM(F336+H336+J336+L336+N336)</f>
        <v>0</v>
      </c>
      <c r="E336" s="2830"/>
      <c r="F336" s="4182"/>
      <c r="G336" s="2830"/>
      <c r="H336" s="4182"/>
      <c r="I336" s="2830"/>
      <c r="J336" s="2832"/>
      <c r="K336" s="2830"/>
      <c r="L336" s="2832"/>
      <c r="M336" s="4273"/>
      <c r="N336" s="2735"/>
      <c r="O336" s="454"/>
      <c r="P336" s="4274"/>
      <c r="Q336" s="4274"/>
      <c r="R336" s="2822"/>
      <c r="S336" s="4182"/>
      <c r="T336" s="4182"/>
      <c r="U336" s="4182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2013" t="s">
        <v>89</v>
      </c>
      <c r="B337" s="2013">
        <f>SUM(C337+D337)</f>
        <v>0</v>
      </c>
      <c r="C337" s="2824">
        <f>SUM(E337+G337+I337+K337+M337)</f>
        <v>0</v>
      </c>
      <c r="D337" s="2825">
        <f>SUM(F337+H337+J337+L337+N337)</f>
        <v>0</v>
      </c>
      <c r="E337" s="1915"/>
      <c r="F337" s="2815"/>
      <c r="G337" s="1915"/>
      <c r="H337" s="323"/>
      <c r="I337" s="1915"/>
      <c r="J337" s="2815"/>
      <c r="K337" s="1915"/>
      <c r="L337" s="2815"/>
      <c r="M337" s="2308"/>
      <c r="N337" s="458"/>
      <c r="O337" s="459"/>
      <c r="P337" s="2815"/>
      <c r="Q337" s="2815"/>
      <c r="R337" s="459"/>
      <c r="S337" s="2815"/>
      <c r="T337" s="2815"/>
      <c r="U337" s="2815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ht="15" customHeight="1" x14ac:dyDescent="0.25">
      <c r="A339" s="4037" t="s">
        <v>295</v>
      </c>
      <c r="B339" s="4037" t="s">
        <v>301</v>
      </c>
      <c r="C339" s="4195" t="s">
        <v>296</v>
      </c>
      <c r="D339" s="4195"/>
      <c r="E339" s="4195"/>
      <c r="F339" s="4038" t="s">
        <v>117</v>
      </c>
      <c r="G339" s="4040"/>
      <c r="H339" s="4040"/>
      <c r="I339" s="4040"/>
      <c r="J339" s="4040"/>
      <c r="K339" s="4040"/>
      <c r="L339" s="4040"/>
      <c r="M339" s="4040"/>
      <c r="N339" s="4040"/>
      <c r="O339" s="4040"/>
      <c r="P339" s="4040"/>
      <c r="Q339" s="4040"/>
      <c r="R339" s="4040"/>
      <c r="S339" s="4040"/>
      <c r="T339" s="4040"/>
      <c r="U339" s="4040"/>
      <c r="V339" s="4040"/>
      <c r="W339" s="4040"/>
      <c r="X339" s="4040"/>
      <c r="Y339" s="4040"/>
      <c r="Z339" s="4040"/>
      <c r="AA339" s="4040"/>
      <c r="AB339" s="4040"/>
      <c r="AC339" s="4040"/>
      <c r="AD339" s="4040"/>
      <c r="AE339" s="4040"/>
      <c r="AF339" s="4040"/>
      <c r="AG339" s="4043"/>
      <c r="AH339" s="4055" t="s">
        <v>7</v>
      </c>
      <c r="AI339" s="2847" t="s">
        <v>8</v>
      </c>
      <c r="AJ339" s="4038" t="s">
        <v>302</v>
      </c>
      <c r="AK339" s="4040"/>
      <c r="AL339" s="4039"/>
      <c r="AM339" s="4037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ht="15" customHeight="1" x14ac:dyDescent="0.25">
      <c r="A340" s="2851"/>
      <c r="B340" s="2851"/>
      <c r="C340" s="4195"/>
      <c r="D340" s="4195"/>
      <c r="E340" s="4195"/>
      <c r="F340" s="4038" t="s">
        <v>12</v>
      </c>
      <c r="G340" s="4039"/>
      <c r="H340" s="4038" t="s">
        <v>13</v>
      </c>
      <c r="I340" s="4039"/>
      <c r="J340" s="4038" t="s">
        <v>14</v>
      </c>
      <c r="K340" s="4039"/>
      <c r="L340" s="4038" t="s">
        <v>15</v>
      </c>
      <c r="M340" s="4039"/>
      <c r="N340" s="4038" t="s">
        <v>16</v>
      </c>
      <c r="O340" s="4039"/>
      <c r="P340" s="4038" t="s">
        <v>17</v>
      </c>
      <c r="Q340" s="4039"/>
      <c r="R340" s="4038" t="s">
        <v>18</v>
      </c>
      <c r="S340" s="4039"/>
      <c r="T340" s="4038" t="s">
        <v>19</v>
      </c>
      <c r="U340" s="4039"/>
      <c r="V340" s="4038" t="s">
        <v>48</v>
      </c>
      <c r="W340" s="4039"/>
      <c r="X340" s="4038" t="s">
        <v>49</v>
      </c>
      <c r="Y340" s="4039"/>
      <c r="Z340" s="4038" t="s">
        <v>50</v>
      </c>
      <c r="AA340" s="4039"/>
      <c r="AB340" s="4038" t="s">
        <v>126</v>
      </c>
      <c r="AC340" s="4039"/>
      <c r="AD340" s="4038" t="s">
        <v>127</v>
      </c>
      <c r="AE340" s="4039"/>
      <c r="AF340" s="4038" t="s">
        <v>128</v>
      </c>
      <c r="AG340" s="4043"/>
      <c r="AH340" s="2883"/>
      <c r="AI340" s="2848"/>
      <c r="AJ340" s="4052" t="s">
        <v>304</v>
      </c>
      <c r="AK340" s="4053" t="s">
        <v>305</v>
      </c>
      <c r="AL340" s="4054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3637"/>
      <c r="B341" s="3637"/>
      <c r="C341" s="4271" t="s">
        <v>96</v>
      </c>
      <c r="D341" s="4198" t="s">
        <v>65</v>
      </c>
      <c r="E341" s="2820" t="s">
        <v>97</v>
      </c>
      <c r="F341" s="4164" t="s">
        <v>65</v>
      </c>
      <c r="G341" s="2820" t="s">
        <v>97</v>
      </c>
      <c r="H341" s="4164" t="s">
        <v>65</v>
      </c>
      <c r="I341" s="2820" t="s">
        <v>97</v>
      </c>
      <c r="J341" s="4164" t="s">
        <v>264</v>
      </c>
      <c r="K341" s="2820" t="s">
        <v>97</v>
      </c>
      <c r="L341" s="4164" t="s">
        <v>264</v>
      </c>
      <c r="M341" s="2820" t="s">
        <v>97</v>
      </c>
      <c r="N341" s="4164" t="s">
        <v>264</v>
      </c>
      <c r="O341" s="2820" t="s">
        <v>97</v>
      </c>
      <c r="P341" s="4164" t="s">
        <v>264</v>
      </c>
      <c r="Q341" s="2820" t="s">
        <v>97</v>
      </c>
      <c r="R341" s="4164" t="s">
        <v>264</v>
      </c>
      <c r="S341" s="2820" t="s">
        <v>97</v>
      </c>
      <c r="T341" s="4164" t="s">
        <v>264</v>
      </c>
      <c r="U341" s="2820" t="s">
        <v>97</v>
      </c>
      <c r="V341" s="4164" t="s">
        <v>264</v>
      </c>
      <c r="W341" s="2820" t="s">
        <v>97</v>
      </c>
      <c r="X341" s="4164" t="s">
        <v>264</v>
      </c>
      <c r="Y341" s="2820" t="s">
        <v>97</v>
      </c>
      <c r="Z341" s="4164" t="s">
        <v>264</v>
      </c>
      <c r="AA341" s="2820" t="s">
        <v>97</v>
      </c>
      <c r="AB341" s="4164" t="s">
        <v>264</v>
      </c>
      <c r="AC341" s="2820" t="s">
        <v>97</v>
      </c>
      <c r="AD341" s="4164" t="s">
        <v>264</v>
      </c>
      <c r="AE341" s="2820" t="s">
        <v>97</v>
      </c>
      <c r="AF341" s="4164" t="s">
        <v>264</v>
      </c>
      <c r="AG341" s="2828" t="s">
        <v>97</v>
      </c>
      <c r="AH341" s="2879"/>
      <c r="AI341" s="4036"/>
      <c r="AJ341" s="3643"/>
      <c r="AK341" s="2879"/>
      <c r="AL341" s="2881"/>
      <c r="AM341" s="3637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4044" t="s">
        <v>307</v>
      </c>
      <c r="B342" s="4166" t="s">
        <v>308</v>
      </c>
      <c r="C342" s="4275">
        <f>SUM(D342+E342)</f>
        <v>0</v>
      </c>
      <c r="D342" s="4275">
        <f>SUM(F342+H342+J342+L342+N342+P342+R342+T342+V342+X342+Z342+AB342+AD342+AF342)</f>
        <v>0</v>
      </c>
      <c r="E342" s="4275">
        <f>SUM(G342+I342+K342+M342+O342+Q342+S342+U342+W342+Y342+AA342+AC342+AE342+AG342)</f>
        <v>0</v>
      </c>
      <c r="F342" s="2830"/>
      <c r="G342" s="4182"/>
      <c r="H342" s="2830"/>
      <c r="I342" s="4182"/>
      <c r="J342" s="2830"/>
      <c r="K342" s="4182"/>
      <c r="L342" s="2830"/>
      <c r="M342" s="4182"/>
      <c r="N342" s="2830"/>
      <c r="O342" s="4182"/>
      <c r="P342" s="2830"/>
      <c r="Q342" s="4182"/>
      <c r="R342" s="2830"/>
      <c r="S342" s="4182"/>
      <c r="T342" s="2830"/>
      <c r="U342" s="4182"/>
      <c r="V342" s="2830"/>
      <c r="W342" s="4182"/>
      <c r="X342" s="2830"/>
      <c r="Y342" s="4182"/>
      <c r="Z342" s="2830"/>
      <c r="AA342" s="4182"/>
      <c r="AB342" s="2830"/>
      <c r="AC342" s="4182"/>
      <c r="AD342" s="2830"/>
      <c r="AE342" s="4182"/>
      <c r="AF342" s="2830"/>
      <c r="AG342" s="4186"/>
      <c r="AH342" s="2735"/>
      <c r="AI342" s="2832"/>
      <c r="AJ342" s="4228"/>
      <c r="AK342" s="2735"/>
      <c r="AL342" s="2832"/>
      <c r="AM342" s="2832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3638"/>
      <c r="B344" s="2036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4044" t="s">
        <v>311</v>
      </c>
      <c r="B345" s="4166" t="s">
        <v>308</v>
      </c>
      <c r="C345" s="4275">
        <f t="shared" si="206"/>
        <v>0</v>
      </c>
      <c r="D345" s="4275">
        <f t="shared" si="207"/>
        <v>0</v>
      </c>
      <c r="E345" s="4275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3638"/>
      <c r="B347" s="2036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1915"/>
      <c r="G347" s="2815"/>
      <c r="H347" s="1915"/>
      <c r="I347" s="2815"/>
      <c r="J347" s="1915"/>
      <c r="K347" s="2815"/>
      <c r="L347" s="1915"/>
      <c r="M347" s="2815"/>
      <c r="N347" s="1915"/>
      <c r="O347" s="2815"/>
      <c r="P347" s="1915"/>
      <c r="Q347" s="2815"/>
      <c r="R347" s="1915"/>
      <c r="S347" s="2815"/>
      <c r="T347" s="1915"/>
      <c r="U347" s="2815"/>
      <c r="V347" s="1915"/>
      <c r="W347" s="2815"/>
      <c r="X347" s="1915"/>
      <c r="Y347" s="2815"/>
      <c r="Z347" s="1915"/>
      <c r="AA347" s="2815"/>
      <c r="AB347" s="1915"/>
      <c r="AC347" s="2815"/>
      <c r="AD347" s="1915"/>
      <c r="AE347" s="2815"/>
      <c r="AF347" s="1915"/>
      <c r="AG347" s="2816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4166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2759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2759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4045"/>
      <c r="B351" s="2036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1915"/>
      <c r="G351" s="2815"/>
      <c r="H351" s="1915"/>
      <c r="I351" s="2815"/>
      <c r="J351" s="1915"/>
      <c r="K351" s="2815"/>
      <c r="L351" s="1915"/>
      <c r="M351" s="2815"/>
      <c r="N351" s="1915"/>
      <c r="O351" s="2815"/>
      <c r="P351" s="1915"/>
      <c r="Q351" s="2815"/>
      <c r="R351" s="1915"/>
      <c r="S351" s="2815"/>
      <c r="T351" s="1915"/>
      <c r="U351" s="2815"/>
      <c r="V351" s="1915"/>
      <c r="W351" s="2815"/>
      <c r="X351" s="1915"/>
      <c r="Y351" s="2815"/>
      <c r="Z351" s="1915"/>
      <c r="AA351" s="2815"/>
      <c r="AB351" s="1915"/>
      <c r="AC351" s="2815"/>
      <c r="AD351" s="1915"/>
      <c r="AE351" s="2815"/>
      <c r="AF351" s="1915"/>
      <c r="AG351" s="2816"/>
      <c r="AH351" s="93"/>
      <c r="AI351" s="323"/>
      <c r="AJ351" s="2814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4046" t="s">
        <v>295</v>
      </c>
      <c r="B354" s="4046" t="s">
        <v>319</v>
      </c>
      <c r="C354" s="4047" t="s">
        <v>296</v>
      </c>
      <c r="D354" s="2869"/>
      <c r="E354" s="2847"/>
      <c r="F354" s="4049" t="s">
        <v>117</v>
      </c>
      <c r="G354" s="4050"/>
      <c r="H354" s="4050"/>
      <c r="I354" s="4050"/>
      <c r="J354" s="4050"/>
      <c r="K354" s="4050"/>
      <c r="L354" s="4050"/>
      <c r="M354" s="4050"/>
      <c r="N354" s="4050"/>
      <c r="O354" s="4050"/>
      <c r="P354" s="4050"/>
      <c r="Q354" s="4050"/>
      <c r="R354" s="4050"/>
      <c r="S354" s="4050"/>
      <c r="T354" s="4050"/>
      <c r="U354" s="4050"/>
      <c r="V354" s="4050"/>
      <c r="W354" s="4050"/>
      <c r="X354" s="4050"/>
      <c r="Y354" s="4050"/>
      <c r="Z354" s="4050"/>
      <c r="AA354" s="4050"/>
      <c r="AB354" s="4050"/>
      <c r="AC354" s="4050"/>
      <c r="AD354" s="4050"/>
      <c r="AE354" s="4050"/>
      <c r="AF354" s="4050"/>
      <c r="AG354" s="4050"/>
      <c r="AH354" s="4050"/>
      <c r="AI354" s="4050"/>
      <c r="AJ354" s="4050"/>
      <c r="AK354" s="4050"/>
      <c r="AL354" s="4050"/>
      <c r="AM354" s="4051"/>
      <c r="AN354" s="2847" t="s">
        <v>320</v>
      </c>
      <c r="AO354" s="4037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2866"/>
      <c r="B355" s="2866"/>
      <c r="C355" s="3641"/>
      <c r="D355" s="3651"/>
      <c r="E355" s="4036"/>
      <c r="F355" s="4038" t="s">
        <v>178</v>
      </c>
      <c r="G355" s="4039"/>
      <c r="H355" s="4038" t="s">
        <v>179</v>
      </c>
      <c r="I355" s="4039"/>
      <c r="J355" s="4038" t="s">
        <v>180</v>
      </c>
      <c r="K355" s="4039"/>
      <c r="L355" s="4038" t="s">
        <v>12</v>
      </c>
      <c r="M355" s="4039"/>
      <c r="N355" s="4038" t="s">
        <v>13</v>
      </c>
      <c r="O355" s="4039"/>
      <c r="P355" s="4040" t="s">
        <v>14</v>
      </c>
      <c r="Q355" s="4039"/>
      <c r="R355" s="4038" t="s">
        <v>15</v>
      </c>
      <c r="S355" s="4039"/>
      <c r="T355" s="4038" t="s">
        <v>16</v>
      </c>
      <c r="U355" s="4039"/>
      <c r="V355" s="4038" t="s">
        <v>17</v>
      </c>
      <c r="W355" s="4039"/>
      <c r="X355" s="4038" t="s">
        <v>18</v>
      </c>
      <c r="Y355" s="4039"/>
      <c r="Z355" s="4038" t="s">
        <v>19</v>
      </c>
      <c r="AA355" s="4039"/>
      <c r="AB355" s="4038" t="s">
        <v>48</v>
      </c>
      <c r="AC355" s="4039"/>
      <c r="AD355" s="4038" t="s">
        <v>49</v>
      </c>
      <c r="AE355" s="4039"/>
      <c r="AF355" s="4038" t="s">
        <v>50</v>
      </c>
      <c r="AG355" s="4039"/>
      <c r="AH355" s="4038" t="s">
        <v>126</v>
      </c>
      <c r="AI355" s="4039"/>
      <c r="AJ355" s="4038" t="s">
        <v>127</v>
      </c>
      <c r="AK355" s="4039"/>
      <c r="AL355" s="4038" t="s">
        <v>128</v>
      </c>
      <c r="AM355" s="4043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3640"/>
      <c r="B356" s="3640"/>
      <c r="C356" s="2834" t="s">
        <v>96</v>
      </c>
      <c r="D356" s="2826" t="s">
        <v>65</v>
      </c>
      <c r="E356" s="2758" t="s">
        <v>97</v>
      </c>
      <c r="F356" s="4164" t="s">
        <v>65</v>
      </c>
      <c r="G356" s="2758" t="s">
        <v>97</v>
      </c>
      <c r="H356" s="4164" t="s">
        <v>65</v>
      </c>
      <c r="I356" s="2758" t="s">
        <v>97</v>
      </c>
      <c r="J356" s="4164" t="s">
        <v>65</v>
      </c>
      <c r="K356" s="2758" t="s">
        <v>97</v>
      </c>
      <c r="L356" s="4164" t="s">
        <v>65</v>
      </c>
      <c r="M356" s="2758" t="s">
        <v>97</v>
      </c>
      <c r="N356" s="4164" t="s">
        <v>65</v>
      </c>
      <c r="O356" s="2758" t="s">
        <v>97</v>
      </c>
      <c r="P356" s="4164" t="s">
        <v>65</v>
      </c>
      <c r="Q356" s="2758" t="s">
        <v>97</v>
      </c>
      <c r="R356" s="4164" t="s">
        <v>65</v>
      </c>
      <c r="S356" s="2758" t="s">
        <v>97</v>
      </c>
      <c r="T356" s="4164" t="s">
        <v>65</v>
      </c>
      <c r="U356" s="2758" t="s">
        <v>97</v>
      </c>
      <c r="V356" s="4164" t="s">
        <v>65</v>
      </c>
      <c r="W356" s="2758" t="s">
        <v>97</v>
      </c>
      <c r="X356" s="4164" t="s">
        <v>65</v>
      </c>
      <c r="Y356" s="2758" t="s">
        <v>97</v>
      </c>
      <c r="Z356" s="4164" t="s">
        <v>65</v>
      </c>
      <c r="AA356" s="2758" t="s">
        <v>97</v>
      </c>
      <c r="AB356" s="4164" t="s">
        <v>65</v>
      </c>
      <c r="AC356" s="2758" t="s">
        <v>97</v>
      </c>
      <c r="AD356" s="4164" t="s">
        <v>65</v>
      </c>
      <c r="AE356" s="2758" t="s">
        <v>97</v>
      </c>
      <c r="AF356" s="4164" t="s">
        <v>65</v>
      </c>
      <c r="AG356" s="2758" t="s">
        <v>97</v>
      </c>
      <c r="AH356" s="4164" t="s">
        <v>65</v>
      </c>
      <c r="AI356" s="2758" t="s">
        <v>97</v>
      </c>
      <c r="AJ356" s="4164" t="s">
        <v>65</v>
      </c>
      <c r="AK356" s="2758" t="s">
        <v>97</v>
      </c>
      <c r="AL356" s="4164" t="s">
        <v>65</v>
      </c>
      <c r="AM356" s="468" t="s">
        <v>97</v>
      </c>
      <c r="AN356" s="4036"/>
      <c r="AO356" s="3637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4035" t="s">
        <v>321</v>
      </c>
      <c r="B357" s="4276" t="s">
        <v>322</v>
      </c>
      <c r="C357" s="2835">
        <f>SUM(D357,E357)</f>
        <v>0</v>
      </c>
      <c r="D357" s="2745">
        <f t="shared" ref="D357:E360" si="213">SUM(F357,H357,J357,L357,N357,P357,R357,T357,V357,X357,Z357,AB357,AD357,AF357,AH357,AJ357,AL357)</f>
        <v>0</v>
      </c>
      <c r="E357" s="4277">
        <f t="shared" si="213"/>
        <v>0</v>
      </c>
      <c r="F357" s="2830"/>
      <c r="G357" s="2832"/>
      <c r="H357" s="2830"/>
      <c r="I357" s="2832"/>
      <c r="J357" s="2830"/>
      <c r="K357" s="2832"/>
      <c r="L357" s="2830"/>
      <c r="M357" s="2832"/>
      <c r="N357" s="2830"/>
      <c r="O357" s="2832"/>
      <c r="P357" s="2830"/>
      <c r="Q357" s="2832"/>
      <c r="R357" s="2830"/>
      <c r="S357" s="2832"/>
      <c r="T357" s="2830"/>
      <c r="U357" s="2832"/>
      <c r="V357" s="2830"/>
      <c r="W357" s="2832"/>
      <c r="X357" s="2830"/>
      <c r="Y357" s="2832"/>
      <c r="Z357" s="2830"/>
      <c r="AA357" s="2832"/>
      <c r="AB357" s="2830"/>
      <c r="AC357" s="2832"/>
      <c r="AD357" s="2830"/>
      <c r="AE357" s="2832"/>
      <c r="AF357" s="2830"/>
      <c r="AG357" s="2832"/>
      <c r="AH357" s="2830"/>
      <c r="AI357" s="2832"/>
      <c r="AJ357" s="2830"/>
      <c r="AK357" s="2832"/>
      <c r="AL357" s="2830"/>
      <c r="AM357" s="2747"/>
      <c r="AN357" s="4182"/>
      <c r="AO357" s="4215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3635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4041" t="s">
        <v>76</v>
      </c>
      <c r="B360" s="4042"/>
      <c r="C360" s="4187">
        <f>SUM(D360,E360)</f>
        <v>0</v>
      </c>
      <c r="D360" s="4188">
        <f t="shared" si="213"/>
        <v>0</v>
      </c>
      <c r="E360" s="2837">
        <f t="shared" si="213"/>
        <v>0</v>
      </c>
      <c r="F360" s="4171">
        <f t="shared" ref="F360:AO360" si="219">SUM(F357:F359)</f>
        <v>0</v>
      </c>
      <c r="G360" s="2809">
        <f t="shared" si="219"/>
        <v>0</v>
      </c>
      <c r="H360" s="4171">
        <f t="shared" si="219"/>
        <v>0</v>
      </c>
      <c r="I360" s="2809">
        <f t="shared" si="219"/>
        <v>0</v>
      </c>
      <c r="J360" s="4171">
        <f t="shared" si="219"/>
        <v>0</v>
      </c>
      <c r="K360" s="4278">
        <f t="shared" si="219"/>
        <v>0</v>
      </c>
      <c r="L360" s="4171">
        <f t="shared" si="219"/>
        <v>0</v>
      </c>
      <c r="M360" s="4278">
        <f t="shared" si="219"/>
        <v>0</v>
      </c>
      <c r="N360" s="4171">
        <f t="shared" si="219"/>
        <v>0</v>
      </c>
      <c r="O360" s="4278">
        <f t="shared" si="219"/>
        <v>0</v>
      </c>
      <c r="P360" s="4171">
        <f t="shared" si="219"/>
        <v>0</v>
      </c>
      <c r="Q360" s="4278">
        <f t="shared" si="219"/>
        <v>0</v>
      </c>
      <c r="R360" s="4171">
        <f t="shared" si="219"/>
        <v>0</v>
      </c>
      <c r="S360" s="4278">
        <f t="shared" si="219"/>
        <v>0</v>
      </c>
      <c r="T360" s="4171">
        <f t="shared" si="219"/>
        <v>0</v>
      </c>
      <c r="U360" s="4278">
        <f t="shared" si="219"/>
        <v>0</v>
      </c>
      <c r="V360" s="4171">
        <f t="shared" si="219"/>
        <v>0</v>
      </c>
      <c r="W360" s="4278">
        <f t="shared" si="219"/>
        <v>0</v>
      </c>
      <c r="X360" s="4171">
        <f t="shared" si="219"/>
        <v>0</v>
      </c>
      <c r="Y360" s="4278">
        <f t="shared" si="219"/>
        <v>0</v>
      </c>
      <c r="Z360" s="4171">
        <f t="shared" si="219"/>
        <v>0</v>
      </c>
      <c r="AA360" s="4278">
        <f t="shared" si="219"/>
        <v>0</v>
      </c>
      <c r="AB360" s="4171">
        <f t="shared" si="219"/>
        <v>0</v>
      </c>
      <c r="AC360" s="4278">
        <f t="shared" si="219"/>
        <v>0</v>
      </c>
      <c r="AD360" s="4171">
        <f t="shared" si="219"/>
        <v>0</v>
      </c>
      <c r="AE360" s="4278">
        <f t="shared" si="219"/>
        <v>0</v>
      </c>
      <c r="AF360" s="4171">
        <f t="shared" si="219"/>
        <v>0</v>
      </c>
      <c r="AG360" s="4278">
        <f t="shared" si="219"/>
        <v>0</v>
      </c>
      <c r="AH360" s="4171">
        <f t="shared" si="219"/>
        <v>0</v>
      </c>
      <c r="AI360" s="4278">
        <f t="shared" si="219"/>
        <v>0</v>
      </c>
      <c r="AJ360" s="4171">
        <f t="shared" si="219"/>
        <v>0</v>
      </c>
      <c r="AK360" s="4278">
        <f t="shared" si="219"/>
        <v>0</v>
      </c>
      <c r="AL360" s="2839">
        <f t="shared" si="219"/>
        <v>0</v>
      </c>
      <c r="AM360" s="4279">
        <f t="shared" si="219"/>
        <v>0</v>
      </c>
      <c r="AN360" s="2809">
        <f t="shared" si="219"/>
        <v>0</v>
      </c>
      <c r="AO360" s="4280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4195" t="s">
        <v>326</v>
      </c>
      <c r="B362" s="4195" t="s">
        <v>327</v>
      </c>
      <c r="C362" s="4195" t="s">
        <v>328</v>
      </c>
      <c r="D362" s="4195"/>
      <c r="E362" s="4195"/>
      <c r="F362" s="4195"/>
      <c r="G362" s="4195"/>
      <c r="H362" s="4195"/>
      <c r="I362" s="4195"/>
      <c r="J362" s="4195"/>
      <c r="K362" s="4194" t="s">
        <v>329</v>
      </c>
      <c r="L362" s="4194"/>
      <c r="M362" s="4194"/>
      <c r="N362" s="4194"/>
      <c r="O362" s="4194"/>
      <c r="P362" s="4195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4195"/>
      <c r="B363" s="4195"/>
      <c r="C363" s="4195" t="s">
        <v>331</v>
      </c>
      <c r="D363" s="4195" t="s">
        <v>332</v>
      </c>
      <c r="E363" s="4195" t="s">
        <v>333</v>
      </c>
      <c r="F363" s="4195" t="s">
        <v>334</v>
      </c>
      <c r="G363" s="4195" t="s">
        <v>335</v>
      </c>
      <c r="H363" s="4195"/>
      <c r="I363" s="4195"/>
      <c r="J363" s="4195"/>
      <c r="K363" s="4195" t="s">
        <v>336</v>
      </c>
      <c r="L363" s="4195" t="s">
        <v>337</v>
      </c>
      <c r="M363" s="4195" t="s">
        <v>338</v>
      </c>
      <c r="N363" s="4195" t="s">
        <v>339</v>
      </c>
      <c r="O363" s="4195" t="s">
        <v>340</v>
      </c>
      <c r="P363" s="4195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4195"/>
      <c r="B364" s="4195"/>
      <c r="C364" s="4195"/>
      <c r="D364" s="4195"/>
      <c r="E364" s="4195"/>
      <c r="F364" s="4195"/>
      <c r="G364" s="4281" t="s">
        <v>337</v>
      </c>
      <c r="H364" s="4281" t="s">
        <v>340</v>
      </c>
      <c r="I364" s="4281" t="s">
        <v>341</v>
      </c>
      <c r="J364" s="4281" t="s">
        <v>100</v>
      </c>
      <c r="K364" s="4195"/>
      <c r="L364" s="4195"/>
      <c r="M364" s="4195"/>
      <c r="N364" s="4195"/>
      <c r="O364" s="4195"/>
      <c r="P364" s="4195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4282" t="s">
        <v>342</v>
      </c>
      <c r="B365" s="4283">
        <f>SUM(D365:O365)</f>
        <v>0</v>
      </c>
      <c r="C365" s="4284"/>
      <c r="D365" s="4215"/>
      <c r="E365" s="4215"/>
      <c r="F365" s="4215"/>
      <c r="G365" s="4215"/>
      <c r="H365" s="4215"/>
      <c r="I365" s="4215"/>
      <c r="J365" s="4215"/>
      <c r="K365" s="4215"/>
      <c r="L365" s="4215"/>
      <c r="M365" s="4215"/>
      <c r="N365" s="4215"/>
      <c r="O365" s="4273"/>
      <c r="P365" s="4285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2842" t="s">
        <v>76</v>
      </c>
      <c r="B370" s="4280">
        <f>SUM(B365:B369)</f>
        <v>0</v>
      </c>
      <c r="C370" s="4280">
        <f>SUM(C366:C367)</f>
        <v>0</v>
      </c>
      <c r="D370" s="4280">
        <f>SUM(D365:D367)</f>
        <v>0</v>
      </c>
      <c r="E370" s="4280">
        <f t="shared" ref="E370:N370" si="220">SUM(E365:E367)</f>
        <v>0</v>
      </c>
      <c r="F370" s="4280">
        <f t="shared" si="220"/>
        <v>0</v>
      </c>
      <c r="G370" s="4280">
        <f t="shared" si="220"/>
        <v>0</v>
      </c>
      <c r="H370" s="4280">
        <f t="shared" si="220"/>
        <v>0</v>
      </c>
      <c r="I370" s="4280">
        <f t="shared" si="220"/>
        <v>0</v>
      </c>
      <c r="J370" s="4280">
        <f t="shared" si="220"/>
        <v>0</v>
      </c>
      <c r="K370" s="4280">
        <f t="shared" si="220"/>
        <v>0</v>
      </c>
      <c r="L370" s="4280">
        <f t="shared" si="220"/>
        <v>0</v>
      </c>
      <c r="M370" s="4280">
        <f t="shared" si="220"/>
        <v>0</v>
      </c>
      <c r="N370" s="4280">
        <f t="shared" si="220"/>
        <v>0</v>
      </c>
      <c r="O370" s="4280">
        <f>SUM(O365:O367)</f>
        <v>0</v>
      </c>
      <c r="P370" s="4280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350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F234:AX278 D60:R79 B82 D85:E85 F106:M109 F114:AI122 F139:AR143 F127:AM134 F147:O149 F160:R162 F164:R167 F151:O154 F173:Q175 F186:AW230 E336:U337 F283:AO286 F292:AV309 F314:AW324 F329:AK331 F342:AM351 F357:AO359 C365:P369 F98:AE101 F90:AE93 F177:Q180 D36:U55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A6" sqref="A6:P6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",[2]NOMBRE!B2," - ","( ",[2]NOMBRE!C2,[2]NOMBRE!D2,[2]NOMBRE!E2,[2]NOMBRE!F2,[2]NOMBRE!G2,"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",[2]NOMBRE!B6," - ","( ",[2]NOMBRE!C6,[2]NOMBRE!D6," )")</f>
        <v>MES: ENERO - ( 01 )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",[2]NOMBRE!B7)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3152" t="s">
        <v>3</v>
      </c>
      <c r="B9" s="2847"/>
      <c r="C9" s="3146" t="s">
        <v>4</v>
      </c>
      <c r="D9" s="3167" t="s">
        <v>5</v>
      </c>
      <c r="E9" s="3206"/>
      <c r="F9" s="3206"/>
      <c r="G9" s="3206"/>
      <c r="H9" s="3206"/>
      <c r="I9" s="3206"/>
      <c r="J9" s="3206"/>
      <c r="K9" s="3206"/>
      <c r="L9" s="3206"/>
      <c r="M9" s="3207"/>
      <c r="N9" s="3146" t="s">
        <v>6</v>
      </c>
      <c r="O9" s="3146" t="s">
        <v>7</v>
      </c>
      <c r="P9" s="3146" t="s">
        <v>8</v>
      </c>
      <c r="Q9" s="3146" t="s">
        <v>9</v>
      </c>
      <c r="R9" s="3146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2910"/>
      <c r="B10" s="2848"/>
      <c r="C10" s="2852"/>
      <c r="D10" s="567" t="s">
        <v>11</v>
      </c>
      <c r="E10" s="568" t="s">
        <v>12</v>
      </c>
      <c r="F10" s="568" t="s">
        <v>13</v>
      </c>
      <c r="G10" s="568" t="s">
        <v>14</v>
      </c>
      <c r="H10" s="568" t="s">
        <v>15</v>
      </c>
      <c r="I10" s="568" t="s">
        <v>16</v>
      </c>
      <c r="J10" s="568" t="s">
        <v>17</v>
      </c>
      <c r="K10" s="568" t="s">
        <v>18</v>
      </c>
      <c r="L10" s="568" t="s">
        <v>19</v>
      </c>
      <c r="M10" s="569" t="s">
        <v>20</v>
      </c>
      <c r="N10" s="2852"/>
      <c r="O10" s="2852"/>
      <c r="P10" s="2852"/>
      <c r="Q10" s="2852"/>
      <c r="R10" s="2852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3212" t="s">
        <v>21</v>
      </c>
      <c r="B11" s="3212"/>
      <c r="C11" s="570">
        <f>SUM(D11:M11)</f>
        <v>0</v>
      </c>
      <c r="D11" s="571"/>
      <c r="E11" s="572"/>
      <c r="F11" s="572"/>
      <c r="G11" s="572"/>
      <c r="H11" s="572"/>
      <c r="I11" s="572"/>
      <c r="J11" s="572"/>
      <c r="K11" s="572"/>
      <c r="L11" s="573"/>
      <c r="M11" s="574"/>
      <c r="N11" s="575"/>
      <c r="O11" s="575"/>
      <c r="P11" s="575"/>
      <c r="Q11" s="575"/>
      <c r="R11" s="575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3152" t="s">
        <v>26</v>
      </c>
      <c r="B16" s="2847"/>
      <c r="C16" s="3208" t="s">
        <v>27</v>
      </c>
      <c r="D16" s="3209" t="s">
        <v>28</v>
      </c>
      <c r="E16" s="2882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2910"/>
      <c r="B17" s="2848"/>
      <c r="C17" s="2877"/>
      <c r="D17" s="3069"/>
      <c r="E17" s="3113"/>
      <c r="F17" s="3073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3210" t="s">
        <v>29</v>
      </c>
      <c r="B18" s="3211"/>
      <c r="C18" s="576">
        <v>138</v>
      </c>
      <c r="D18" s="577">
        <v>0</v>
      </c>
      <c r="E18" s="532">
        <v>1</v>
      </c>
      <c r="F18" s="578">
        <v>5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3137" t="s">
        <v>30</v>
      </c>
      <c r="B19" s="3177"/>
      <c r="C19" s="32">
        <v>0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0</v>
      </c>
      <c r="D20" s="19">
        <v>0</v>
      </c>
      <c r="E20" s="36">
        <v>0</v>
      </c>
      <c r="F20" s="37">
        <v>0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12</v>
      </c>
      <c r="D21" s="19">
        <v>0</v>
      </c>
      <c r="E21" s="36">
        <v>0</v>
      </c>
      <c r="F21" s="37">
        <v>0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1</v>
      </c>
      <c r="D22" s="19">
        <v>0</v>
      </c>
      <c r="E22" s="36">
        <v>0</v>
      </c>
      <c r="F22" s="37">
        <v>1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0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0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5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24</v>
      </c>
      <c r="D26" s="19">
        <v>0</v>
      </c>
      <c r="E26" s="36">
        <v>0</v>
      </c>
      <c r="F26" s="37">
        <v>0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0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8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18</v>
      </c>
      <c r="D29" s="39">
        <v>0</v>
      </c>
      <c r="E29" s="40">
        <v>0</v>
      </c>
      <c r="F29" s="41">
        <v>1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4</v>
      </c>
      <c r="D30" s="39">
        <v>0</v>
      </c>
      <c r="E30" s="40">
        <v>0</v>
      </c>
      <c r="F30" s="41">
        <v>1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66</v>
      </c>
      <c r="D31" s="25">
        <v>0</v>
      </c>
      <c r="E31" s="42">
        <v>1</v>
      </c>
      <c r="F31" s="43">
        <v>2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502"/>
      <c r="C32" s="503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4" ht="15" customHeight="1" x14ac:dyDescent="0.25">
      <c r="A33" s="3152" t="s">
        <v>44</v>
      </c>
      <c r="B33" s="2847"/>
      <c r="C33" s="3146" t="s">
        <v>4</v>
      </c>
      <c r="D33" s="3167" t="s">
        <v>5</v>
      </c>
      <c r="E33" s="3206"/>
      <c r="F33" s="3206"/>
      <c r="G33" s="3206"/>
      <c r="H33" s="3206"/>
      <c r="I33" s="3206"/>
      <c r="J33" s="3206"/>
      <c r="K33" s="3206"/>
      <c r="L33" s="3206"/>
      <c r="M33" s="3206"/>
      <c r="N33" s="3206"/>
      <c r="O33" s="3206"/>
      <c r="P33" s="3207"/>
      <c r="Q33" s="3148" t="s">
        <v>45</v>
      </c>
      <c r="R33" s="3146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4" ht="21" x14ac:dyDescent="0.25">
      <c r="A34" s="2910"/>
      <c r="B34" s="2848"/>
      <c r="C34" s="2852"/>
      <c r="D34" s="567" t="s">
        <v>11</v>
      </c>
      <c r="E34" s="579" t="s">
        <v>12</v>
      </c>
      <c r="F34" s="579" t="s">
        <v>13</v>
      </c>
      <c r="G34" s="579" t="s">
        <v>14</v>
      </c>
      <c r="H34" s="579" t="s">
        <v>15</v>
      </c>
      <c r="I34" s="579" t="s">
        <v>16</v>
      </c>
      <c r="J34" s="579" t="s">
        <v>17</v>
      </c>
      <c r="K34" s="579" t="s">
        <v>18</v>
      </c>
      <c r="L34" s="579" t="s">
        <v>19</v>
      </c>
      <c r="M34" s="579" t="s">
        <v>48</v>
      </c>
      <c r="N34" s="531" t="s">
        <v>49</v>
      </c>
      <c r="O34" s="579" t="s">
        <v>50</v>
      </c>
      <c r="P34" s="580" t="s">
        <v>51</v>
      </c>
      <c r="Q34" s="2986"/>
      <c r="R34" s="2852"/>
      <c r="S34" s="3073"/>
      <c r="T34" s="3073"/>
      <c r="U34" s="3073"/>
      <c r="BQ34"/>
      <c r="BR34"/>
      <c r="BS34"/>
      <c r="BT34"/>
      <c r="BU34"/>
      <c r="BV34"/>
      <c r="BW34"/>
      <c r="BX34"/>
      <c r="BZ34"/>
      <c r="CA34"/>
      <c r="CB34"/>
    </row>
    <row r="35" spans="1:84" x14ac:dyDescent="0.25">
      <c r="A35" s="3201" t="s">
        <v>52</v>
      </c>
      <c r="B35" s="3201"/>
      <c r="C35" s="533">
        <f>SUM(D35:P35)</f>
        <v>0</v>
      </c>
      <c r="D35" s="533">
        <f>SUM(D36:D48)</f>
        <v>0</v>
      </c>
      <c r="E35" s="533">
        <f>SUM(E36:E48)</f>
        <v>0</v>
      </c>
      <c r="F35" s="533">
        <f t="shared" ref="F35:L35" si="18">SUM(F36:F48)</f>
        <v>0</v>
      </c>
      <c r="G35" s="533">
        <f t="shared" si="18"/>
        <v>0</v>
      </c>
      <c r="H35" s="533">
        <f t="shared" si="18"/>
        <v>0</v>
      </c>
      <c r="I35" s="533">
        <f t="shared" si="18"/>
        <v>0</v>
      </c>
      <c r="J35" s="533">
        <f t="shared" si="18"/>
        <v>0</v>
      </c>
      <c r="K35" s="533">
        <f t="shared" si="18"/>
        <v>0</v>
      </c>
      <c r="L35" s="533">
        <f t="shared" si="18"/>
        <v>0</v>
      </c>
      <c r="M35" s="533">
        <f>SUM(M36:M48)</f>
        <v>0</v>
      </c>
      <c r="N35" s="533">
        <f>SUM(N51:N55)</f>
        <v>0</v>
      </c>
      <c r="O35" s="533">
        <f t="shared" ref="O35:P35" si="19">SUM(O51:O55)</f>
        <v>0</v>
      </c>
      <c r="P35" s="581">
        <f t="shared" si="19"/>
        <v>0</v>
      </c>
      <c r="Q35" s="522">
        <f>SUM(Q36:Q48)</f>
        <v>0</v>
      </c>
      <c r="R35" s="522">
        <f t="shared" ref="R35:U35" si="20">SUM(R36:R48)</f>
        <v>0</v>
      </c>
      <c r="S35" s="522">
        <f t="shared" si="20"/>
        <v>0</v>
      </c>
      <c r="T35" s="522">
        <f t="shared" si="20"/>
        <v>0</v>
      </c>
      <c r="U35" s="522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4" x14ac:dyDescent="0.25">
      <c r="A36" s="3202" t="s">
        <v>53</v>
      </c>
      <c r="B36" s="3203"/>
      <c r="C36" s="582">
        <f>SUM(D36:M36)</f>
        <v>0</v>
      </c>
      <c r="D36" s="571"/>
      <c r="E36" s="572"/>
      <c r="F36" s="572"/>
      <c r="G36" s="572"/>
      <c r="H36" s="572"/>
      <c r="I36" s="572"/>
      <c r="J36" s="572"/>
      <c r="K36" s="572"/>
      <c r="L36" s="572"/>
      <c r="M36" s="572"/>
      <c r="N36" s="583"/>
      <c r="O36" s="584"/>
      <c r="P36" s="585"/>
      <c r="Q36" s="586"/>
      <c r="R36" s="586"/>
      <c r="S36" s="586"/>
      <c r="T36" s="586"/>
      <c r="U36" s="586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tiene.",IF(R36&gt;C36," * La variable "&amp;$R$33&amp;""&amp;" no  puede ser mayor al Total.",""))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57">
        <f>IF(AND(C36&gt;0,S36=""),1,IF(S36&gt;C36,1,0))</f>
        <v>0</v>
      </c>
      <c r="CD36" s="14">
        <f>IF(AND(C36&gt;0,T36=""),1,IF(T36&gt;C36,1,0))</f>
        <v>0</v>
      </c>
      <c r="CE36" s="14">
        <f>IF(AND(C36&gt;0,R36=""),1,IF(R36&gt;C36,1,0))</f>
        <v>0</v>
      </c>
      <c r="CF36" s="14">
        <f>IF(AND(C36&gt;0,U36=""),1,IF(U36&gt;C36,1,0))</f>
        <v>0</v>
      </c>
    </row>
    <row r="37" spans="1:84" x14ac:dyDescent="0.25">
      <c r="A37" s="3052" t="s">
        <v>54</v>
      </c>
      <c r="B37" s="3053"/>
      <c r="C37" s="58">
        <f t="shared" ref="C37:C50" si="21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2">BQ37&amp;BR37&amp;BS37&amp;BT37&amp;BU37</f>
        <v/>
      </c>
      <c r="BQ37" s="12" t="str">
        <f t="shared" ref="BQ37:BQ55" si="23">IF(AND(C37&gt;0,Q37="")," * No olvide digitar la variable "&amp;$Q$33&amp;""&amp;". Digite Cero si no tiene.",IF(Q37&gt;C37," * La variable "&amp;$Q$33&amp;""&amp;" no  puede ser mayor al Total.",""))</f>
        <v/>
      </c>
      <c r="BR37" s="12" t="str">
        <f t="shared" ref="BR37:BR55" si="24">IF(AND(C37&gt;0,R37="")," * No olvide digitar la variable "&amp;$R$33&amp;""&amp;". Digite Cero si no tiene.",IF(R37&gt;C37," * La variable "&amp;$R$33&amp;""&amp;" no  puede ser mayor al Total.",""))</f>
        <v/>
      </c>
      <c r="BS37" s="12" t="str">
        <f t="shared" ref="BS37:BS55" si="25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6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7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28">IF(AND(C37&gt;0,Q37=""),1,IF(Q37&gt;C37,1,0))</f>
        <v>0</v>
      </c>
      <c r="CC37" s="57">
        <f t="shared" ref="CC37:CC55" si="29">IF(AND(C37&gt;0,S37=""),1,IF(S37&gt;C37,1,0))</f>
        <v>0</v>
      </c>
      <c r="CD37" s="14">
        <f t="shared" ref="CD37:CD55" si="30">IF(AND(C37&gt;0,T37=""),1,IF(T37&gt;C37,1,0))</f>
        <v>0</v>
      </c>
      <c r="CE37" s="14">
        <f t="shared" ref="CE37:CE55" si="31">IF(AND(C37&gt;0,R37=""),1,IF(R37&gt;C37,1,0))</f>
        <v>0</v>
      </c>
      <c r="CF37" s="14">
        <f t="shared" ref="CF37:CF55" si="32">IF(AND(C37&gt;0,U37=""),1,IF(U37&gt;C37,1,0))</f>
        <v>0</v>
      </c>
    </row>
    <row r="38" spans="1:84" x14ac:dyDescent="0.25">
      <c r="A38" s="3162" t="s">
        <v>55</v>
      </c>
      <c r="B38" s="587" t="s">
        <v>56</v>
      </c>
      <c r="C38" s="582">
        <f t="shared" si="21"/>
        <v>0</v>
      </c>
      <c r="D38" s="571"/>
      <c r="E38" s="572"/>
      <c r="F38" s="572"/>
      <c r="G38" s="572"/>
      <c r="H38" s="572"/>
      <c r="I38" s="572"/>
      <c r="J38" s="572"/>
      <c r="K38" s="572"/>
      <c r="L38" s="572"/>
      <c r="M38" s="572"/>
      <c r="N38" s="583"/>
      <c r="O38" s="584"/>
      <c r="P38" s="585"/>
      <c r="Q38" s="586"/>
      <c r="R38" s="586"/>
      <c r="S38" s="586"/>
      <c r="T38" s="586"/>
      <c r="U38" s="586"/>
      <c r="V38" t="str">
        <f t="shared" si="22"/>
        <v/>
      </c>
      <c r="BQ38" s="12" t="str">
        <f t="shared" si="23"/>
        <v/>
      </c>
      <c r="BR38" s="12" t="str">
        <f t="shared" si="24"/>
        <v/>
      </c>
      <c r="BS38" s="12" t="str">
        <f t="shared" si="25"/>
        <v/>
      </c>
      <c r="BT38" s="12" t="str">
        <f t="shared" si="26"/>
        <v/>
      </c>
      <c r="BU38" s="12" t="str">
        <f t="shared" si="27"/>
        <v/>
      </c>
      <c r="BV38"/>
      <c r="BW38"/>
      <c r="BX38"/>
      <c r="BZ38"/>
      <c r="CA38"/>
      <c r="CB38" s="14">
        <f t="shared" si="28"/>
        <v>0</v>
      </c>
      <c r="CC38" s="57">
        <f t="shared" si="29"/>
        <v>0</v>
      </c>
      <c r="CD38" s="14">
        <f t="shared" si="30"/>
        <v>0</v>
      </c>
      <c r="CE38" s="14">
        <f t="shared" si="31"/>
        <v>0</v>
      </c>
      <c r="CF38" s="14">
        <f t="shared" si="32"/>
        <v>0</v>
      </c>
    </row>
    <row r="39" spans="1:84" x14ac:dyDescent="0.25">
      <c r="A39" s="3162"/>
      <c r="B39" s="63" t="s">
        <v>57</v>
      </c>
      <c r="C39" s="64">
        <f t="shared" si="21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2"/>
        <v/>
      </c>
      <c r="BQ39" s="12" t="str">
        <f t="shared" si="23"/>
        <v/>
      </c>
      <c r="BR39" s="12" t="str">
        <f t="shared" si="24"/>
        <v/>
      </c>
      <c r="BS39" s="12" t="str">
        <f t="shared" si="25"/>
        <v/>
      </c>
      <c r="BT39" s="12" t="str">
        <f t="shared" si="26"/>
        <v/>
      </c>
      <c r="BU39" s="12" t="str">
        <f t="shared" si="27"/>
        <v/>
      </c>
      <c r="BV39"/>
      <c r="BW39"/>
      <c r="BX39"/>
      <c r="BZ39"/>
      <c r="CA39"/>
      <c r="CB39" s="14">
        <f t="shared" si="28"/>
        <v>0</v>
      </c>
      <c r="CC39" s="57">
        <f t="shared" si="29"/>
        <v>0</v>
      </c>
      <c r="CD39" s="14">
        <f t="shared" si="30"/>
        <v>0</v>
      </c>
      <c r="CE39" s="14">
        <f t="shared" si="31"/>
        <v>0</v>
      </c>
      <c r="CF39" s="14">
        <f t="shared" si="32"/>
        <v>0</v>
      </c>
    </row>
    <row r="40" spans="1:84" x14ac:dyDescent="0.25">
      <c r="A40" s="3162"/>
      <c r="B40" s="63" t="s">
        <v>58</v>
      </c>
      <c r="C40" s="64">
        <f t="shared" si="21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2"/>
        <v/>
      </c>
      <c r="BQ40" s="12" t="str">
        <f t="shared" si="23"/>
        <v/>
      </c>
      <c r="BR40" s="12" t="str">
        <f t="shared" si="24"/>
        <v/>
      </c>
      <c r="BS40" s="12" t="str">
        <f t="shared" si="25"/>
        <v/>
      </c>
      <c r="BT40" s="12" t="str">
        <f t="shared" si="26"/>
        <v/>
      </c>
      <c r="BU40" s="12" t="str">
        <f t="shared" si="27"/>
        <v/>
      </c>
      <c r="BV40"/>
      <c r="BW40"/>
      <c r="BX40"/>
      <c r="BZ40"/>
      <c r="CA40"/>
      <c r="CB40" s="14">
        <f t="shared" si="28"/>
        <v>0</v>
      </c>
      <c r="CC40" s="57">
        <f t="shared" si="29"/>
        <v>0</v>
      </c>
      <c r="CD40" s="14">
        <f t="shared" si="30"/>
        <v>0</v>
      </c>
      <c r="CE40" s="14">
        <f t="shared" si="31"/>
        <v>0</v>
      </c>
      <c r="CF40" s="14">
        <f t="shared" si="32"/>
        <v>0</v>
      </c>
    </row>
    <row r="41" spans="1:84" x14ac:dyDescent="0.25">
      <c r="A41" s="3162"/>
      <c r="B41" s="63" t="s">
        <v>59</v>
      </c>
      <c r="C41" s="64">
        <f t="shared" si="21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2"/>
        <v/>
      </c>
      <c r="BQ41" s="12" t="str">
        <f t="shared" si="23"/>
        <v/>
      </c>
      <c r="BR41" s="12" t="str">
        <f t="shared" si="24"/>
        <v/>
      </c>
      <c r="BS41" s="12" t="str">
        <f t="shared" si="25"/>
        <v/>
      </c>
      <c r="BT41" s="12" t="str">
        <f t="shared" si="26"/>
        <v/>
      </c>
      <c r="BU41" s="12" t="str">
        <f t="shared" si="27"/>
        <v/>
      </c>
      <c r="BV41"/>
      <c r="BW41"/>
      <c r="BX41"/>
      <c r="BZ41"/>
      <c r="CA41"/>
      <c r="CB41" s="14">
        <f t="shared" si="28"/>
        <v>0</v>
      </c>
      <c r="CC41" s="57">
        <f t="shared" si="29"/>
        <v>0</v>
      </c>
      <c r="CD41" s="14">
        <f t="shared" si="30"/>
        <v>0</v>
      </c>
      <c r="CE41" s="14">
        <f t="shared" si="31"/>
        <v>0</v>
      </c>
      <c r="CF41" s="14">
        <f t="shared" si="32"/>
        <v>0</v>
      </c>
    </row>
    <row r="42" spans="1:84" x14ac:dyDescent="0.25">
      <c r="A42" s="3162"/>
      <c r="B42" s="63" t="s">
        <v>60</v>
      </c>
      <c r="C42" s="64">
        <f t="shared" si="21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2"/>
        <v/>
      </c>
      <c r="BQ42" s="12" t="str">
        <f t="shared" si="23"/>
        <v/>
      </c>
      <c r="BR42" s="12" t="str">
        <f t="shared" si="24"/>
        <v/>
      </c>
      <c r="BS42" s="12" t="str">
        <f t="shared" si="25"/>
        <v/>
      </c>
      <c r="BT42" s="12" t="str">
        <f t="shared" si="26"/>
        <v/>
      </c>
      <c r="BU42" s="12" t="str">
        <f t="shared" si="27"/>
        <v/>
      </c>
      <c r="BV42"/>
      <c r="BW42"/>
      <c r="BX42"/>
      <c r="BZ42"/>
      <c r="CA42"/>
      <c r="CB42" s="14">
        <f t="shared" si="28"/>
        <v>0</v>
      </c>
      <c r="CC42" s="57">
        <f t="shared" si="29"/>
        <v>0</v>
      </c>
      <c r="CD42" s="14">
        <f t="shared" si="30"/>
        <v>0</v>
      </c>
      <c r="CE42" s="14">
        <f t="shared" si="31"/>
        <v>0</v>
      </c>
      <c r="CF42" s="14">
        <f t="shared" si="32"/>
        <v>0</v>
      </c>
    </row>
    <row r="43" spans="1:84" x14ac:dyDescent="0.25">
      <c r="A43" s="3162"/>
      <c r="B43" s="68" t="s">
        <v>61</v>
      </c>
      <c r="C43" s="504">
        <f t="shared" si="21"/>
        <v>0</v>
      </c>
      <c r="D43" s="329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2"/>
        <v/>
      </c>
      <c r="BQ43" s="12" t="str">
        <f t="shared" si="23"/>
        <v/>
      </c>
      <c r="BR43" s="12" t="str">
        <f t="shared" si="24"/>
        <v/>
      </c>
      <c r="BS43" s="12" t="str">
        <f t="shared" si="25"/>
        <v/>
      </c>
      <c r="BT43" s="12" t="str">
        <f t="shared" si="26"/>
        <v/>
      </c>
      <c r="BU43" s="12" t="str">
        <f t="shared" si="27"/>
        <v/>
      </c>
      <c r="BV43"/>
      <c r="BW43"/>
      <c r="BX43"/>
      <c r="BZ43"/>
      <c r="CA43"/>
      <c r="CB43" s="14">
        <f t="shared" si="28"/>
        <v>0</v>
      </c>
      <c r="CC43" s="57">
        <f t="shared" si="29"/>
        <v>0</v>
      </c>
      <c r="CD43" s="14">
        <f t="shared" si="30"/>
        <v>0</v>
      </c>
      <c r="CE43" s="14">
        <f t="shared" si="31"/>
        <v>0</v>
      </c>
      <c r="CF43" s="14">
        <f t="shared" si="32"/>
        <v>0</v>
      </c>
    </row>
    <row r="44" spans="1:84" x14ac:dyDescent="0.25">
      <c r="A44" s="3162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2"/>
        <v/>
      </c>
      <c r="BQ44" s="12" t="str">
        <f t="shared" si="23"/>
        <v/>
      </c>
      <c r="BR44" s="12" t="str">
        <f t="shared" si="24"/>
        <v/>
      </c>
      <c r="BS44" s="12" t="str">
        <f t="shared" si="25"/>
        <v/>
      </c>
      <c r="BT44" s="12" t="str">
        <f t="shared" si="26"/>
        <v/>
      </c>
      <c r="BU44" s="12" t="str">
        <f t="shared" si="27"/>
        <v/>
      </c>
      <c r="BV44"/>
      <c r="BW44"/>
      <c r="BX44"/>
      <c r="BZ44"/>
      <c r="CA44"/>
      <c r="CB44" s="14">
        <f t="shared" si="28"/>
        <v>0</v>
      </c>
      <c r="CC44" s="57">
        <f t="shared" si="29"/>
        <v>0</v>
      </c>
      <c r="CD44" s="14">
        <f t="shared" si="30"/>
        <v>0</v>
      </c>
      <c r="CE44" s="14">
        <f t="shared" si="31"/>
        <v>0</v>
      </c>
      <c r="CF44" s="14">
        <f t="shared" si="32"/>
        <v>0</v>
      </c>
    </row>
    <row r="45" spans="1:84" x14ac:dyDescent="0.25">
      <c r="A45" s="3134" t="s">
        <v>63</v>
      </c>
      <c r="B45" s="587" t="s">
        <v>64</v>
      </c>
      <c r="C45" s="582">
        <f t="shared" si="21"/>
        <v>0</v>
      </c>
      <c r="D45" s="571"/>
      <c r="E45" s="572"/>
      <c r="F45" s="572"/>
      <c r="G45" s="572"/>
      <c r="H45" s="572"/>
      <c r="I45" s="572"/>
      <c r="J45" s="572"/>
      <c r="K45" s="572"/>
      <c r="L45" s="572"/>
      <c r="M45" s="572"/>
      <c r="N45" s="583"/>
      <c r="O45" s="584"/>
      <c r="P45" s="585"/>
      <c r="Q45" s="586"/>
      <c r="R45" s="586"/>
      <c r="S45" s="586"/>
      <c r="T45" s="586"/>
      <c r="U45" s="586"/>
      <c r="V45" t="str">
        <f t="shared" si="22"/>
        <v/>
      </c>
      <c r="BQ45" s="12" t="str">
        <f t="shared" si="23"/>
        <v/>
      </c>
      <c r="BR45" s="12" t="str">
        <f t="shared" si="24"/>
        <v/>
      </c>
      <c r="BS45" s="12" t="str">
        <f t="shared" si="25"/>
        <v/>
      </c>
      <c r="BT45" s="12" t="str">
        <f t="shared" si="26"/>
        <v/>
      </c>
      <c r="BU45" s="12" t="str">
        <f t="shared" si="27"/>
        <v/>
      </c>
      <c r="BV45"/>
      <c r="BW45"/>
      <c r="BX45"/>
      <c r="BZ45"/>
      <c r="CA45"/>
      <c r="CB45" s="14">
        <f t="shared" si="28"/>
        <v>0</v>
      </c>
      <c r="CC45" s="57">
        <f t="shared" si="29"/>
        <v>0</v>
      </c>
      <c r="CD45" s="14">
        <f t="shared" si="30"/>
        <v>0</v>
      </c>
      <c r="CE45" s="14">
        <f t="shared" si="31"/>
        <v>0</v>
      </c>
      <c r="CF45" s="14">
        <f t="shared" si="32"/>
        <v>0</v>
      </c>
    </row>
    <row r="46" spans="1:84" x14ac:dyDescent="0.25">
      <c r="A46" s="2861"/>
      <c r="B46" s="77" t="s">
        <v>65</v>
      </c>
      <c r="C46" s="58">
        <f t="shared" si="21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2"/>
        <v/>
      </c>
      <c r="BQ46" s="12" t="str">
        <f t="shared" si="23"/>
        <v/>
      </c>
      <c r="BR46" s="12" t="str">
        <f t="shared" si="24"/>
        <v/>
      </c>
      <c r="BS46" s="12" t="str">
        <f t="shared" si="25"/>
        <v/>
      </c>
      <c r="BT46" s="12" t="str">
        <f t="shared" si="26"/>
        <v/>
      </c>
      <c r="BU46" s="12" t="str">
        <f t="shared" si="27"/>
        <v/>
      </c>
      <c r="BV46"/>
      <c r="BW46"/>
      <c r="BX46"/>
      <c r="BZ46"/>
      <c r="CA46"/>
      <c r="CB46" s="14">
        <f t="shared" si="28"/>
        <v>0</v>
      </c>
      <c r="CC46" s="57">
        <f t="shared" si="29"/>
        <v>0</v>
      </c>
      <c r="CD46" s="14">
        <f t="shared" si="30"/>
        <v>0</v>
      </c>
      <c r="CE46" s="14">
        <f t="shared" si="31"/>
        <v>0</v>
      </c>
      <c r="CF46" s="14">
        <f t="shared" si="32"/>
        <v>0</v>
      </c>
    </row>
    <row r="47" spans="1:84" x14ac:dyDescent="0.25">
      <c r="A47" s="3134" t="s">
        <v>66</v>
      </c>
      <c r="B47" s="587" t="s">
        <v>64</v>
      </c>
      <c r="C47" s="582">
        <f>SUM(D47:M47)</f>
        <v>0</v>
      </c>
      <c r="D47" s="571"/>
      <c r="E47" s="572"/>
      <c r="F47" s="572"/>
      <c r="G47" s="572"/>
      <c r="H47" s="572"/>
      <c r="I47" s="572"/>
      <c r="J47" s="572"/>
      <c r="K47" s="572"/>
      <c r="L47" s="572"/>
      <c r="M47" s="572"/>
      <c r="N47" s="583"/>
      <c r="O47" s="584"/>
      <c r="P47" s="585"/>
      <c r="Q47" s="586"/>
      <c r="R47" s="586"/>
      <c r="S47" s="586"/>
      <c r="T47" s="586"/>
      <c r="U47" s="586"/>
      <c r="V47" t="str">
        <f t="shared" si="22"/>
        <v/>
      </c>
      <c r="BQ47" s="12" t="str">
        <f t="shared" si="23"/>
        <v/>
      </c>
      <c r="BR47" s="12" t="str">
        <f t="shared" si="24"/>
        <v/>
      </c>
      <c r="BS47" s="12" t="str">
        <f t="shared" si="25"/>
        <v/>
      </c>
      <c r="BT47" s="12" t="str">
        <f t="shared" si="26"/>
        <v/>
      </c>
      <c r="BU47" s="12" t="str">
        <f t="shared" si="27"/>
        <v/>
      </c>
      <c r="BV47"/>
      <c r="BW47"/>
      <c r="BX47"/>
      <c r="BZ47"/>
      <c r="CA47"/>
      <c r="CB47" s="14">
        <f t="shared" si="28"/>
        <v>0</v>
      </c>
      <c r="CC47" s="57">
        <f t="shared" si="29"/>
        <v>0</v>
      </c>
      <c r="CD47" s="14">
        <f t="shared" si="30"/>
        <v>0</v>
      </c>
      <c r="CE47" s="14">
        <f t="shared" si="31"/>
        <v>0</v>
      </c>
      <c r="CF47" s="14">
        <f t="shared" si="32"/>
        <v>0</v>
      </c>
    </row>
    <row r="48" spans="1:84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2"/>
        <v/>
      </c>
      <c r="BQ48" s="12" t="str">
        <f t="shared" si="23"/>
        <v/>
      </c>
      <c r="BR48" s="12" t="str">
        <f t="shared" si="24"/>
        <v/>
      </c>
      <c r="BS48" s="12" t="str">
        <f t="shared" si="25"/>
        <v/>
      </c>
      <c r="BT48" s="12" t="str">
        <f t="shared" si="26"/>
        <v/>
      </c>
      <c r="BU48" s="12" t="str">
        <f t="shared" si="27"/>
        <v/>
      </c>
      <c r="BV48"/>
      <c r="BW48"/>
      <c r="BX48"/>
      <c r="BZ48"/>
      <c r="CA48"/>
      <c r="CB48" s="14">
        <f t="shared" si="28"/>
        <v>0</v>
      </c>
      <c r="CC48" s="57">
        <f t="shared" si="29"/>
        <v>0</v>
      </c>
      <c r="CD48" s="14">
        <f t="shared" si="30"/>
        <v>0</v>
      </c>
      <c r="CE48" s="14">
        <f t="shared" si="31"/>
        <v>0</v>
      </c>
      <c r="CF48" s="14">
        <f t="shared" si="32"/>
        <v>0</v>
      </c>
    </row>
    <row r="49" spans="1:84" ht="15.75" thickTop="1" x14ac:dyDescent="0.25">
      <c r="A49" s="3040" t="s">
        <v>67</v>
      </c>
      <c r="B49" s="3041"/>
      <c r="C49" s="86">
        <f t="shared" si="21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2"/>
        <v/>
      </c>
      <c r="BQ49" s="12" t="str">
        <f t="shared" si="23"/>
        <v/>
      </c>
      <c r="BR49" s="12" t="str">
        <f t="shared" si="24"/>
        <v/>
      </c>
      <c r="BS49" s="12" t="str">
        <f t="shared" si="25"/>
        <v/>
      </c>
      <c r="BT49" s="12" t="str">
        <f t="shared" si="26"/>
        <v/>
      </c>
      <c r="BU49" s="12" t="str">
        <f t="shared" si="27"/>
        <v/>
      </c>
      <c r="BV49"/>
      <c r="BW49"/>
      <c r="BX49"/>
      <c r="BZ49"/>
      <c r="CA49"/>
      <c r="CB49" s="14">
        <f t="shared" si="28"/>
        <v>0</v>
      </c>
      <c r="CC49" s="57">
        <f t="shared" si="29"/>
        <v>0</v>
      </c>
      <c r="CD49" s="14">
        <f t="shared" si="30"/>
        <v>0</v>
      </c>
      <c r="CE49" s="14">
        <f t="shared" si="31"/>
        <v>0</v>
      </c>
      <c r="CF49" s="14">
        <f t="shared" si="32"/>
        <v>0</v>
      </c>
    </row>
    <row r="50" spans="1:84" x14ac:dyDescent="0.25">
      <c r="A50" s="3196" t="s">
        <v>68</v>
      </c>
      <c r="B50" s="3197"/>
      <c r="C50" s="462">
        <f t="shared" si="21"/>
        <v>0</v>
      </c>
      <c r="D50" s="210"/>
      <c r="E50" s="93"/>
      <c r="F50" s="93"/>
      <c r="G50" s="93"/>
      <c r="H50" s="93"/>
      <c r="I50" s="93"/>
      <c r="J50" s="93"/>
      <c r="K50" s="93"/>
      <c r="L50" s="93"/>
      <c r="M50" s="93"/>
      <c r="N50" s="588"/>
      <c r="O50" s="95"/>
      <c r="P50" s="96"/>
      <c r="Q50" s="542"/>
      <c r="R50" s="542"/>
      <c r="S50" s="542"/>
      <c r="T50" s="542"/>
      <c r="U50" s="542"/>
      <c r="V50" t="str">
        <f t="shared" si="22"/>
        <v/>
      </c>
      <c r="BQ50" s="12" t="str">
        <f t="shared" si="23"/>
        <v/>
      </c>
      <c r="BR50" s="12" t="str">
        <f t="shared" si="24"/>
        <v/>
      </c>
      <c r="BS50" s="12" t="str">
        <f t="shared" si="25"/>
        <v/>
      </c>
      <c r="BT50" s="12" t="str">
        <f t="shared" si="26"/>
        <v/>
      </c>
      <c r="BU50" s="12" t="str">
        <f t="shared" si="27"/>
        <v/>
      </c>
      <c r="BV50"/>
      <c r="BW50"/>
      <c r="BX50"/>
      <c r="BZ50"/>
      <c r="CA50"/>
      <c r="CB50" s="14">
        <f t="shared" si="28"/>
        <v>0</v>
      </c>
      <c r="CC50" s="57">
        <f t="shared" si="29"/>
        <v>0</v>
      </c>
      <c r="CD50" s="14">
        <f t="shared" si="30"/>
        <v>0</v>
      </c>
      <c r="CE50" s="14">
        <f t="shared" si="31"/>
        <v>0</v>
      </c>
      <c r="CF50" s="14">
        <f t="shared" si="32"/>
        <v>0</v>
      </c>
    </row>
    <row r="51" spans="1:84" x14ac:dyDescent="0.25">
      <c r="A51" s="3198" t="s">
        <v>69</v>
      </c>
      <c r="B51" s="589" t="s">
        <v>64</v>
      </c>
      <c r="C51" s="582">
        <f>SUM(D51:P51)</f>
        <v>0</v>
      </c>
      <c r="D51" s="571"/>
      <c r="E51" s="572"/>
      <c r="F51" s="572"/>
      <c r="G51" s="572"/>
      <c r="H51" s="572"/>
      <c r="I51" s="572"/>
      <c r="J51" s="572"/>
      <c r="K51" s="572"/>
      <c r="L51" s="572"/>
      <c r="M51" s="572"/>
      <c r="N51" s="590"/>
      <c r="O51" s="572"/>
      <c r="P51" s="574"/>
      <c r="Q51" s="586"/>
      <c r="R51" s="586"/>
      <c r="S51" s="586"/>
      <c r="T51" s="586"/>
      <c r="U51" s="586"/>
      <c r="V51" t="str">
        <f t="shared" si="22"/>
        <v/>
      </c>
      <c r="BQ51" s="12" t="str">
        <f t="shared" si="23"/>
        <v/>
      </c>
      <c r="BR51" s="12" t="str">
        <f t="shared" si="24"/>
        <v/>
      </c>
      <c r="BS51" s="12" t="str">
        <f t="shared" si="25"/>
        <v/>
      </c>
      <c r="BT51" s="12" t="str">
        <f t="shared" si="26"/>
        <v/>
      </c>
      <c r="BU51" s="12" t="str">
        <f t="shared" si="27"/>
        <v/>
      </c>
      <c r="BV51"/>
      <c r="BW51"/>
      <c r="BX51"/>
      <c r="BZ51"/>
      <c r="CA51"/>
      <c r="CB51" s="100">
        <f t="shared" si="28"/>
        <v>0</v>
      </c>
      <c r="CC51" s="57">
        <f t="shared" si="29"/>
        <v>0</v>
      </c>
      <c r="CD51" s="100">
        <f t="shared" si="30"/>
        <v>0</v>
      </c>
      <c r="CE51" s="100">
        <f t="shared" si="31"/>
        <v>0</v>
      </c>
      <c r="CF51" s="100">
        <f t="shared" si="32"/>
        <v>0</v>
      </c>
    </row>
    <row r="52" spans="1:84" x14ac:dyDescent="0.25">
      <c r="A52" s="2951"/>
      <c r="B52" s="101" t="s">
        <v>65</v>
      </c>
      <c r="C52" s="462">
        <f>SUM(D52:P52)</f>
        <v>0</v>
      </c>
      <c r="D52" s="210"/>
      <c r="E52" s="93"/>
      <c r="F52" s="93"/>
      <c r="G52" s="93"/>
      <c r="H52" s="93"/>
      <c r="I52" s="93"/>
      <c r="J52" s="93"/>
      <c r="K52" s="93"/>
      <c r="L52" s="93"/>
      <c r="M52" s="93"/>
      <c r="N52" s="591"/>
      <c r="O52" s="93"/>
      <c r="P52" s="103"/>
      <c r="Q52" s="542"/>
      <c r="R52" s="542"/>
      <c r="S52" s="542"/>
      <c r="T52" s="542"/>
      <c r="U52" s="542"/>
      <c r="V52" t="str">
        <f t="shared" si="22"/>
        <v/>
      </c>
      <c r="BQ52" s="12" t="str">
        <f t="shared" si="23"/>
        <v/>
      </c>
      <c r="BR52" s="12" t="str">
        <f t="shared" si="24"/>
        <v/>
      </c>
      <c r="BS52" s="12" t="str">
        <f t="shared" si="25"/>
        <v/>
      </c>
      <c r="BT52" s="12" t="str">
        <f t="shared" si="26"/>
        <v/>
      </c>
      <c r="BU52" s="12" t="str">
        <f t="shared" si="27"/>
        <v/>
      </c>
      <c r="BV52"/>
      <c r="BW52"/>
      <c r="BX52"/>
      <c r="BZ52"/>
      <c r="CA52"/>
      <c r="CB52" s="100">
        <f t="shared" si="28"/>
        <v>0</v>
      </c>
      <c r="CC52" s="57">
        <f t="shared" si="29"/>
        <v>0</v>
      </c>
      <c r="CD52" s="100">
        <f t="shared" si="30"/>
        <v>0</v>
      </c>
      <c r="CE52" s="100">
        <f t="shared" si="31"/>
        <v>0</v>
      </c>
      <c r="CF52" s="100">
        <f t="shared" si="32"/>
        <v>0</v>
      </c>
    </row>
    <row r="53" spans="1:84" x14ac:dyDescent="0.25">
      <c r="A53" s="3134" t="s">
        <v>70</v>
      </c>
      <c r="B53" s="592" t="s">
        <v>64</v>
      </c>
      <c r="C53" s="582">
        <f>SUM(D53:P53)</f>
        <v>0</v>
      </c>
      <c r="D53" s="571"/>
      <c r="E53" s="572"/>
      <c r="F53" s="572"/>
      <c r="G53" s="572"/>
      <c r="H53" s="572"/>
      <c r="I53" s="572"/>
      <c r="J53" s="572"/>
      <c r="K53" s="572"/>
      <c r="L53" s="572"/>
      <c r="M53" s="572"/>
      <c r="N53" s="590"/>
      <c r="O53" s="572"/>
      <c r="P53" s="574"/>
      <c r="Q53" s="586"/>
      <c r="R53" s="586"/>
      <c r="S53" s="586"/>
      <c r="T53" s="586"/>
      <c r="U53" s="586"/>
      <c r="V53" t="str">
        <f t="shared" si="22"/>
        <v/>
      </c>
      <c r="BQ53" s="12" t="str">
        <f t="shared" si="23"/>
        <v/>
      </c>
      <c r="BR53" s="12" t="str">
        <f t="shared" si="24"/>
        <v/>
      </c>
      <c r="BS53" s="12" t="str">
        <f t="shared" si="25"/>
        <v/>
      </c>
      <c r="BT53" s="12" t="str">
        <f t="shared" si="26"/>
        <v/>
      </c>
      <c r="BU53" s="12" t="str">
        <f t="shared" si="27"/>
        <v/>
      </c>
      <c r="BV53"/>
      <c r="BW53"/>
      <c r="BX53"/>
      <c r="BZ53"/>
      <c r="CA53"/>
      <c r="CB53" s="100">
        <f t="shared" si="28"/>
        <v>0</v>
      </c>
      <c r="CC53" s="57">
        <f t="shared" si="29"/>
        <v>0</v>
      </c>
      <c r="CD53" s="100">
        <f t="shared" si="30"/>
        <v>0</v>
      </c>
      <c r="CE53" s="100">
        <f t="shared" si="31"/>
        <v>0</v>
      </c>
      <c r="CF53" s="100">
        <f t="shared" si="32"/>
        <v>0</v>
      </c>
    </row>
    <row r="54" spans="1:84" x14ac:dyDescent="0.25">
      <c r="A54" s="2861"/>
      <c r="B54" s="505" t="s">
        <v>65</v>
      </c>
      <c r="C54" s="462">
        <f>SUM(D54:P54)</f>
        <v>0</v>
      </c>
      <c r="D54" s="210"/>
      <c r="E54" s="93"/>
      <c r="F54" s="93"/>
      <c r="G54" s="93"/>
      <c r="H54" s="93"/>
      <c r="I54" s="93"/>
      <c r="J54" s="93"/>
      <c r="K54" s="93"/>
      <c r="L54" s="93"/>
      <c r="M54" s="93"/>
      <c r="N54" s="591"/>
      <c r="O54" s="93"/>
      <c r="P54" s="103"/>
      <c r="Q54" s="542"/>
      <c r="R54" s="542"/>
      <c r="S54" s="542"/>
      <c r="T54" s="542"/>
      <c r="U54" s="542"/>
      <c r="V54" t="str">
        <f t="shared" si="22"/>
        <v/>
      </c>
      <c r="BQ54" s="12" t="str">
        <f t="shared" si="23"/>
        <v/>
      </c>
      <c r="BR54" s="12" t="str">
        <f t="shared" si="24"/>
        <v/>
      </c>
      <c r="BS54" s="12" t="str">
        <f t="shared" si="25"/>
        <v/>
      </c>
      <c r="BT54" s="12" t="str">
        <f t="shared" si="26"/>
        <v/>
      </c>
      <c r="BU54" s="12" t="str">
        <f t="shared" si="27"/>
        <v/>
      </c>
      <c r="BV54"/>
      <c r="BW54"/>
      <c r="BX54"/>
      <c r="BZ54"/>
      <c r="CA54"/>
      <c r="CB54" s="100">
        <f t="shared" si="28"/>
        <v>0</v>
      </c>
      <c r="CC54" s="57">
        <f t="shared" si="29"/>
        <v>0</v>
      </c>
      <c r="CD54" s="100">
        <f t="shared" si="30"/>
        <v>0</v>
      </c>
      <c r="CE54" s="100">
        <f t="shared" si="31"/>
        <v>0</v>
      </c>
      <c r="CF54" s="100">
        <f t="shared" si="32"/>
        <v>0</v>
      </c>
    </row>
    <row r="55" spans="1:84" x14ac:dyDescent="0.25">
      <c r="A55" s="3204" t="s">
        <v>71</v>
      </c>
      <c r="B55" s="3205"/>
      <c r="C55" s="462">
        <f>SUM(D55:P55)</f>
        <v>0</v>
      </c>
      <c r="D55" s="210"/>
      <c r="E55" s="93"/>
      <c r="F55" s="93"/>
      <c r="G55" s="93"/>
      <c r="H55" s="93"/>
      <c r="I55" s="93"/>
      <c r="J55" s="93"/>
      <c r="K55" s="93"/>
      <c r="L55" s="93"/>
      <c r="M55" s="93"/>
      <c r="N55" s="591"/>
      <c r="O55" s="93"/>
      <c r="P55" s="103"/>
      <c r="Q55" s="542"/>
      <c r="R55" s="542"/>
      <c r="S55" s="542"/>
      <c r="T55" s="542"/>
      <c r="U55" s="542"/>
      <c r="V55" t="str">
        <f t="shared" si="22"/>
        <v/>
      </c>
      <c r="BQ55" s="12" t="str">
        <f t="shared" si="23"/>
        <v/>
      </c>
      <c r="BR55" s="12" t="str">
        <f t="shared" si="24"/>
        <v/>
      </c>
      <c r="BS55" s="12" t="str">
        <f t="shared" si="25"/>
        <v/>
      </c>
      <c r="BT55" s="12" t="str">
        <f t="shared" si="26"/>
        <v/>
      </c>
      <c r="BU55" s="12" t="str">
        <f t="shared" si="27"/>
        <v/>
      </c>
      <c r="BV55"/>
      <c r="BW55"/>
      <c r="BX55"/>
      <c r="BZ55"/>
      <c r="CA55"/>
      <c r="CB55" s="100">
        <f t="shared" si="28"/>
        <v>0</v>
      </c>
      <c r="CC55" s="57">
        <f t="shared" si="29"/>
        <v>0</v>
      </c>
      <c r="CD55" s="100">
        <f t="shared" si="30"/>
        <v>0</v>
      </c>
      <c r="CE55" s="100">
        <f t="shared" si="31"/>
        <v>0</v>
      </c>
      <c r="CF55" s="100">
        <f t="shared" si="32"/>
        <v>0</v>
      </c>
    </row>
    <row r="56" spans="1:84" s="47" customFormat="1" ht="12" x14ac:dyDescent="0.2">
      <c r="A56" s="27" t="s">
        <v>72</v>
      </c>
      <c r="B56" s="502"/>
      <c r="C56" s="503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4" ht="15" customHeight="1" x14ac:dyDescent="0.25">
      <c r="A57" s="3152" t="s">
        <v>44</v>
      </c>
      <c r="B57" s="2847"/>
      <c r="C57" s="3146" t="s">
        <v>4</v>
      </c>
      <c r="D57" s="3167" t="s">
        <v>5</v>
      </c>
      <c r="E57" s="3206"/>
      <c r="F57" s="3206"/>
      <c r="G57" s="3206"/>
      <c r="H57" s="3206"/>
      <c r="I57" s="3206"/>
      <c r="J57" s="3206"/>
      <c r="K57" s="3206"/>
      <c r="L57" s="3206"/>
      <c r="M57" s="3206"/>
      <c r="N57" s="3206"/>
      <c r="O57" s="3206"/>
      <c r="P57" s="3207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4" ht="21" x14ac:dyDescent="0.25">
      <c r="A58" s="2910"/>
      <c r="B58" s="2848"/>
      <c r="C58" s="2852"/>
      <c r="D58" s="567" t="s">
        <v>11</v>
      </c>
      <c r="E58" s="579" t="s">
        <v>12</v>
      </c>
      <c r="F58" s="579" t="s">
        <v>13</v>
      </c>
      <c r="G58" s="579" t="s">
        <v>14</v>
      </c>
      <c r="H58" s="579" t="s">
        <v>15</v>
      </c>
      <c r="I58" s="579" t="s">
        <v>16</v>
      </c>
      <c r="J58" s="579" t="s">
        <v>17</v>
      </c>
      <c r="K58" s="579" t="s">
        <v>18</v>
      </c>
      <c r="L58" s="579" t="s">
        <v>19</v>
      </c>
      <c r="M58" s="579" t="s">
        <v>48</v>
      </c>
      <c r="N58" s="531" t="s">
        <v>49</v>
      </c>
      <c r="O58" s="579" t="s">
        <v>50</v>
      </c>
      <c r="P58" s="580" t="s">
        <v>51</v>
      </c>
      <c r="Q58" s="3073"/>
      <c r="R58" s="3073"/>
      <c r="BQ58"/>
      <c r="BR58"/>
      <c r="BS58"/>
      <c r="BT58"/>
      <c r="BU58"/>
      <c r="BV58"/>
      <c r="BW58"/>
      <c r="BX58"/>
      <c r="BZ58"/>
      <c r="CA58"/>
      <c r="CB58"/>
    </row>
    <row r="59" spans="1:84" x14ac:dyDescent="0.25">
      <c r="A59" s="3201" t="s">
        <v>52</v>
      </c>
      <c r="B59" s="3201"/>
      <c r="C59" s="533">
        <f>SUM(D59:P59)</f>
        <v>0</v>
      </c>
      <c r="D59" s="533">
        <f>SUM(D60:D72)</f>
        <v>0</v>
      </c>
      <c r="E59" s="533">
        <f t="shared" ref="E59:M59" si="33">SUM(E60:E72)</f>
        <v>0</v>
      </c>
      <c r="F59" s="533">
        <f>SUM(F60:F72)</f>
        <v>0</v>
      </c>
      <c r="G59" s="533">
        <f t="shared" si="33"/>
        <v>0</v>
      </c>
      <c r="H59" s="533">
        <f t="shared" si="33"/>
        <v>0</v>
      </c>
      <c r="I59" s="533">
        <f t="shared" si="33"/>
        <v>0</v>
      </c>
      <c r="J59" s="533">
        <f t="shared" si="33"/>
        <v>0</v>
      </c>
      <c r="K59" s="533">
        <f t="shared" si="33"/>
        <v>0</v>
      </c>
      <c r="L59" s="533">
        <f t="shared" si="33"/>
        <v>0</v>
      </c>
      <c r="M59" s="533">
        <f t="shared" si="33"/>
        <v>0</v>
      </c>
      <c r="N59" s="533">
        <f>SUM(N75:N79)</f>
        <v>0</v>
      </c>
      <c r="O59" s="533">
        <f t="shared" ref="O59:P59" si="34">SUM(O75:O79)</f>
        <v>0</v>
      </c>
      <c r="P59" s="581">
        <f t="shared" si="34"/>
        <v>0</v>
      </c>
      <c r="Q59" s="522">
        <f>SUM(Q60:Q72)</f>
        <v>0</v>
      </c>
      <c r="R59" s="522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4" x14ac:dyDescent="0.25">
      <c r="A60" s="3202" t="s">
        <v>53</v>
      </c>
      <c r="B60" s="3203"/>
      <c r="C60" s="582">
        <f>SUM(D60:M60)</f>
        <v>0</v>
      </c>
      <c r="D60" s="571"/>
      <c r="E60" s="572"/>
      <c r="F60" s="572"/>
      <c r="G60" s="572"/>
      <c r="H60" s="572"/>
      <c r="I60" s="572"/>
      <c r="J60" s="572"/>
      <c r="K60" s="572"/>
      <c r="L60" s="572"/>
      <c r="M60" s="572"/>
      <c r="N60" s="583"/>
      <c r="O60" s="584"/>
      <c r="P60" s="585"/>
      <c r="Q60" s="586"/>
      <c r="R60" s="586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4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4" x14ac:dyDescent="0.25">
      <c r="A62" s="3162" t="s">
        <v>55</v>
      </c>
      <c r="B62" s="587" t="s">
        <v>56</v>
      </c>
      <c r="C62" s="582">
        <f t="shared" ref="C62:C74" si="40">SUM(D62:M62)</f>
        <v>0</v>
      </c>
      <c r="D62" s="571"/>
      <c r="E62" s="572"/>
      <c r="F62" s="572"/>
      <c r="G62" s="572"/>
      <c r="H62" s="572"/>
      <c r="I62" s="572"/>
      <c r="J62" s="572"/>
      <c r="K62" s="572"/>
      <c r="L62" s="572"/>
      <c r="M62" s="572"/>
      <c r="N62" s="583"/>
      <c r="O62" s="584"/>
      <c r="P62" s="585"/>
      <c r="Q62" s="586"/>
      <c r="R62" s="586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4" x14ac:dyDescent="0.25">
      <c r="A63" s="3162"/>
      <c r="B63" s="63" t="s">
        <v>57</v>
      </c>
      <c r="C63" s="64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4" x14ac:dyDescent="0.25">
      <c r="A64" s="3162"/>
      <c r="B64" s="63" t="s">
        <v>58</v>
      </c>
      <c r="C64" s="64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3162"/>
      <c r="B65" s="63" t="s">
        <v>59</v>
      </c>
      <c r="C65" s="64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3162"/>
      <c r="B66" s="63" t="s">
        <v>60</v>
      </c>
      <c r="C66" s="64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3162"/>
      <c r="B67" s="68" t="s">
        <v>61</v>
      </c>
      <c r="C67" s="504">
        <f t="shared" si="40"/>
        <v>0</v>
      </c>
      <c r="D67" s="329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3162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134" t="s">
        <v>63</v>
      </c>
      <c r="B69" s="587" t="s">
        <v>64</v>
      </c>
      <c r="C69" s="582">
        <f t="shared" si="40"/>
        <v>0</v>
      </c>
      <c r="D69" s="571"/>
      <c r="E69" s="572"/>
      <c r="F69" s="572"/>
      <c r="G69" s="572"/>
      <c r="H69" s="572"/>
      <c r="I69" s="572"/>
      <c r="J69" s="572"/>
      <c r="K69" s="572"/>
      <c r="L69" s="572"/>
      <c r="M69" s="572"/>
      <c r="N69" s="583"/>
      <c r="O69" s="584"/>
      <c r="P69" s="585"/>
      <c r="Q69" s="586"/>
      <c r="R69" s="586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2861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134" t="s">
        <v>66</v>
      </c>
      <c r="B71" s="587" t="s">
        <v>64</v>
      </c>
      <c r="C71" s="582">
        <f t="shared" si="40"/>
        <v>0</v>
      </c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83"/>
      <c r="O71" s="584"/>
      <c r="P71" s="585"/>
      <c r="Q71" s="586"/>
      <c r="R71" s="586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196" t="s">
        <v>68</v>
      </c>
      <c r="B74" s="3197"/>
      <c r="C74" s="462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588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3198" t="s">
        <v>69</v>
      </c>
      <c r="B75" s="589" t="s">
        <v>64</v>
      </c>
      <c r="C75" s="582">
        <f>SUM(D75:P75)</f>
        <v>0</v>
      </c>
      <c r="D75" s="571"/>
      <c r="E75" s="572"/>
      <c r="F75" s="572"/>
      <c r="G75" s="572"/>
      <c r="H75" s="572"/>
      <c r="I75" s="572"/>
      <c r="J75" s="572"/>
      <c r="K75" s="572"/>
      <c r="L75" s="572"/>
      <c r="M75" s="572"/>
      <c r="N75" s="590"/>
      <c r="O75" s="572"/>
      <c r="P75" s="574"/>
      <c r="Q75" s="586"/>
      <c r="R75" s="586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2951"/>
      <c r="B76" s="101" t="s">
        <v>65</v>
      </c>
      <c r="C76" s="462">
        <f>SUM(D76:P76)</f>
        <v>0</v>
      </c>
      <c r="D76" s="210"/>
      <c r="E76" s="93"/>
      <c r="F76" s="93"/>
      <c r="G76" s="93"/>
      <c r="H76" s="93"/>
      <c r="I76" s="93"/>
      <c r="J76" s="93"/>
      <c r="K76" s="93"/>
      <c r="L76" s="93"/>
      <c r="M76" s="93"/>
      <c r="N76" s="591"/>
      <c r="O76" s="93"/>
      <c r="P76" s="103"/>
      <c r="Q76" s="542"/>
      <c r="R76" s="542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134" t="s">
        <v>70</v>
      </c>
      <c r="B77" s="592" t="s">
        <v>64</v>
      </c>
      <c r="C77" s="582">
        <f>SUM(D77:P77)</f>
        <v>0</v>
      </c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90"/>
      <c r="O77" s="572"/>
      <c r="P77" s="574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2861"/>
      <c r="B78" s="505" t="s">
        <v>65</v>
      </c>
      <c r="C78" s="462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591"/>
      <c r="O78" s="93"/>
      <c r="P78" s="103"/>
      <c r="Q78" s="542"/>
      <c r="R78" s="542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3199" t="s">
        <v>71</v>
      </c>
      <c r="B79" s="3200"/>
      <c r="C79" s="462">
        <f>SUM(D79:P79)</f>
        <v>0</v>
      </c>
      <c r="D79" s="210"/>
      <c r="E79" s="93"/>
      <c r="F79" s="93"/>
      <c r="G79" s="93"/>
      <c r="H79" s="93"/>
      <c r="I79" s="93"/>
      <c r="J79" s="93"/>
      <c r="K79" s="93"/>
      <c r="L79" s="93"/>
      <c r="M79" s="93"/>
      <c r="N79" s="591"/>
      <c r="O79" s="93"/>
      <c r="P79" s="103"/>
      <c r="Q79" s="542"/>
      <c r="R79" s="542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534" t="s">
        <v>75</v>
      </c>
      <c r="B81" s="534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536" t="s">
        <v>77</v>
      </c>
      <c r="B82" s="530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528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152" t="s">
        <v>79</v>
      </c>
      <c r="B84" s="2847"/>
      <c r="C84" s="534" t="s">
        <v>76</v>
      </c>
      <c r="D84" s="567" t="s">
        <v>80</v>
      </c>
      <c r="E84" s="594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3161" t="s">
        <v>82</v>
      </c>
      <c r="B85" s="3151"/>
      <c r="C85" s="533">
        <f>SUM(D85:E85)</f>
        <v>0</v>
      </c>
      <c r="D85" s="576"/>
      <c r="E85" s="578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3152" t="s">
        <v>84</v>
      </c>
      <c r="B87" s="2847"/>
      <c r="C87" s="3152" t="s">
        <v>85</v>
      </c>
      <c r="D87" s="2869"/>
      <c r="E87" s="2847"/>
      <c r="F87" s="3179" t="s">
        <v>86</v>
      </c>
      <c r="G87" s="3179"/>
      <c r="H87" s="3179"/>
      <c r="I87" s="3179"/>
      <c r="J87" s="3179"/>
      <c r="K87" s="3179"/>
      <c r="L87" s="3187" t="s">
        <v>87</v>
      </c>
      <c r="M87" s="3187"/>
      <c r="N87" s="3187"/>
      <c r="O87" s="3187"/>
      <c r="P87" s="3187"/>
      <c r="Q87" s="3178"/>
      <c r="R87" s="3175" t="s">
        <v>88</v>
      </c>
      <c r="S87" s="3175"/>
      <c r="T87" s="3175"/>
      <c r="U87" s="3175"/>
      <c r="V87" s="3175"/>
      <c r="W87" s="3176"/>
      <c r="X87" s="3190" t="s">
        <v>89</v>
      </c>
      <c r="Y87" s="3190"/>
      <c r="Z87" s="3190"/>
      <c r="AA87" s="3191"/>
      <c r="AB87" s="3192" t="s">
        <v>90</v>
      </c>
      <c r="AC87" s="3193"/>
      <c r="AD87" s="3183" t="s">
        <v>7</v>
      </c>
      <c r="AE87" s="3185" t="s">
        <v>8</v>
      </c>
    </row>
    <row r="88" spans="1:83" s="47" customFormat="1" ht="12" customHeight="1" x14ac:dyDescent="0.2">
      <c r="A88" s="2910"/>
      <c r="B88" s="2848"/>
      <c r="C88" s="3174"/>
      <c r="D88" s="3090"/>
      <c r="E88" s="3073"/>
      <c r="F88" s="3165" t="s">
        <v>91</v>
      </c>
      <c r="G88" s="3141"/>
      <c r="H88" s="3165" t="s">
        <v>92</v>
      </c>
      <c r="I88" s="3141"/>
      <c r="J88" s="3165" t="s">
        <v>93</v>
      </c>
      <c r="K88" s="3141"/>
      <c r="L88" s="3165" t="s">
        <v>91</v>
      </c>
      <c r="M88" s="3141"/>
      <c r="N88" s="3165" t="s">
        <v>92</v>
      </c>
      <c r="O88" s="3141"/>
      <c r="P88" s="3165" t="s">
        <v>94</v>
      </c>
      <c r="Q88" s="3141"/>
      <c r="R88" s="3165" t="s">
        <v>91</v>
      </c>
      <c r="S88" s="3141"/>
      <c r="T88" s="3165" t="s">
        <v>92</v>
      </c>
      <c r="U88" s="3141"/>
      <c r="V88" s="3165" t="s">
        <v>94</v>
      </c>
      <c r="W88" s="3166"/>
      <c r="X88" s="3188" t="s">
        <v>95</v>
      </c>
      <c r="Y88" s="3188"/>
      <c r="Z88" s="3188"/>
      <c r="AA88" s="3189"/>
      <c r="AB88" s="3194"/>
      <c r="AC88" s="3195"/>
      <c r="AD88" s="3024"/>
      <c r="AE88" s="3027"/>
    </row>
    <row r="89" spans="1:83" s="47" customFormat="1" ht="31.5" x14ac:dyDescent="0.2">
      <c r="A89" s="3174"/>
      <c r="B89" s="3073"/>
      <c r="C89" s="567" t="s">
        <v>96</v>
      </c>
      <c r="D89" s="595" t="s">
        <v>65</v>
      </c>
      <c r="E89" s="544" t="s">
        <v>97</v>
      </c>
      <c r="F89" s="520" t="s">
        <v>65</v>
      </c>
      <c r="G89" s="519" t="s">
        <v>97</v>
      </c>
      <c r="H89" s="520" t="s">
        <v>65</v>
      </c>
      <c r="I89" s="519" t="s">
        <v>97</v>
      </c>
      <c r="J89" s="520" t="s">
        <v>65</v>
      </c>
      <c r="K89" s="519" t="s">
        <v>97</v>
      </c>
      <c r="L89" s="520" t="s">
        <v>65</v>
      </c>
      <c r="M89" s="519" t="s">
        <v>97</v>
      </c>
      <c r="N89" s="520" t="s">
        <v>65</v>
      </c>
      <c r="O89" s="519" t="s">
        <v>97</v>
      </c>
      <c r="P89" s="520" t="s">
        <v>65</v>
      </c>
      <c r="Q89" s="519" t="s">
        <v>97</v>
      </c>
      <c r="R89" s="520" t="s">
        <v>65</v>
      </c>
      <c r="S89" s="519" t="s">
        <v>97</v>
      </c>
      <c r="T89" s="520" t="s">
        <v>65</v>
      </c>
      <c r="U89" s="518" t="s">
        <v>97</v>
      </c>
      <c r="V89" s="520" t="s">
        <v>65</v>
      </c>
      <c r="W89" s="529" t="s">
        <v>97</v>
      </c>
      <c r="X89" s="596" t="s">
        <v>98</v>
      </c>
      <c r="Y89" s="537" t="s">
        <v>99</v>
      </c>
      <c r="Z89" s="537" t="s">
        <v>100</v>
      </c>
      <c r="AA89" s="537" t="s">
        <v>101</v>
      </c>
      <c r="AB89" s="537" t="s">
        <v>102</v>
      </c>
      <c r="AC89" s="537" t="s">
        <v>103</v>
      </c>
      <c r="AD89" s="3184"/>
      <c r="AE89" s="3028"/>
    </row>
    <row r="90" spans="1:83" s="47" customFormat="1" x14ac:dyDescent="0.25">
      <c r="A90" s="3137" t="s">
        <v>104</v>
      </c>
      <c r="B90" s="3177"/>
      <c r="C90" s="597">
        <f>SUM(D90:E90)</f>
        <v>0</v>
      </c>
      <c r="D90" s="598">
        <f>SUM(F90+H90+J90+L90+N90+P90+R90+T90+V90)</f>
        <v>0</v>
      </c>
      <c r="E90" s="599">
        <f>SUM(G90+I90+K90+M90+O90+Q90+S90+U90+W90)</f>
        <v>0</v>
      </c>
      <c r="F90" s="571"/>
      <c r="G90" s="586"/>
      <c r="H90" s="571"/>
      <c r="I90" s="586"/>
      <c r="J90" s="571"/>
      <c r="K90" s="586"/>
      <c r="L90" s="571"/>
      <c r="M90" s="586"/>
      <c r="N90" s="571"/>
      <c r="O90" s="586"/>
      <c r="P90" s="571"/>
      <c r="Q90" s="586"/>
      <c r="R90" s="571"/>
      <c r="S90" s="586"/>
      <c r="T90" s="571"/>
      <c r="U90" s="600"/>
      <c r="V90" s="571"/>
      <c r="W90" s="601"/>
      <c r="X90" s="590"/>
      <c r="Y90" s="571"/>
      <c r="Z90" s="602"/>
      <c r="AA90" s="602"/>
      <c r="AB90" s="602"/>
      <c r="AC90" s="603"/>
      <c r="AD90" s="571"/>
      <c r="AE90" s="575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604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362"/>
      <c r="AC93" s="362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3152" t="s">
        <v>84</v>
      </c>
      <c r="B95" s="2847"/>
      <c r="C95" s="3152" t="s">
        <v>85</v>
      </c>
      <c r="D95" s="2869"/>
      <c r="E95" s="2847"/>
      <c r="F95" s="3186" t="s">
        <v>109</v>
      </c>
      <c r="G95" s="3187"/>
      <c r="H95" s="3187"/>
      <c r="I95" s="3187"/>
      <c r="J95" s="3187"/>
      <c r="K95" s="3178"/>
      <c r="L95" s="3187" t="s">
        <v>110</v>
      </c>
      <c r="M95" s="3187"/>
      <c r="N95" s="3187"/>
      <c r="O95" s="3187"/>
      <c r="P95" s="3187"/>
      <c r="Q95" s="3178"/>
      <c r="R95" s="3178" t="s">
        <v>111</v>
      </c>
      <c r="S95" s="3179"/>
      <c r="T95" s="3179"/>
      <c r="U95" s="3179"/>
      <c r="V95" s="3179"/>
      <c r="W95" s="3180"/>
      <c r="X95" s="3181" t="s">
        <v>112</v>
      </c>
      <c r="Y95" s="3181"/>
      <c r="Z95" s="3181"/>
      <c r="AA95" s="3181"/>
      <c r="AB95" s="3181"/>
      <c r="AC95" s="3182"/>
      <c r="AD95" s="3183" t="s">
        <v>7</v>
      </c>
      <c r="AE95" s="3185" t="s">
        <v>8</v>
      </c>
    </row>
    <row r="96" spans="1:83" s="47" customFormat="1" ht="12" customHeight="1" x14ac:dyDescent="0.2">
      <c r="A96" s="2910"/>
      <c r="B96" s="2848"/>
      <c r="C96" s="3174"/>
      <c r="D96" s="3090"/>
      <c r="E96" s="3073"/>
      <c r="F96" s="3165" t="s">
        <v>91</v>
      </c>
      <c r="G96" s="3141"/>
      <c r="H96" s="3165" t="s">
        <v>92</v>
      </c>
      <c r="I96" s="3141"/>
      <c r="J96" s="3165" t="s">
        <v>94</v>
      </c>
      <c r="K96" s="3141"/>
      <c r="L96" s="3165" t="s">
        <v>91</v>
      </c>
      <c r="M96" s="3141"/>
      <c r="N96" s="3165" t="s">
        <v>92</v>
      </c>
      <c r="O96" s="3141"/>
      <c r="P96" s="3165" t="s">
        <v>93</v>
      </c>
      <c r="Q96" s="3141"/>
      <c r="R96" s="3153" t="s">
        <v>91</v>
      </c>
      <c r="S96" s="3141"/>
      <c r="T96" s="3165" t="s">
        <v>92</v>
      </c>
      <c r="U96" s="3141"/>
      <c r="V96" s="3175" t="s">
        <v>93</v>
      </c>
      <c r="W96" s="3176"/>
      <c r="X96" s="3153" t="s">
        <v>95</v>
      </c>
      <c r="Y96" s="3153"/>
      <c r="Z96" s="3153"/>
      <c r="AA96" s="3141"/>
      <c r="AB96" s="3165" t="s">
        <v>113</v>
      </c>
      <c r="AC96" s="3141"/>
      <c r="AD96" s="3024"/>
      <c r="AE96" s="3027"/>
    </row>
    <row r="97" spans="1:83" s="47" customFormat="1" ht="31.5" x14ac:dyDescent="0.2">
      <c r="A97" s="3174"/>
      <c r="B97" s="3073"/>
      <c r="C97" s="567" t="s">
        <v>96</v>
      </c>
      <c r="D97" s="595" t="s">
        <v>65</v>
      </c>
      <c r="E97" s="544" t="s">
        <v>97</v>
      </c>
      <c r="F97" s="520" t="s">
        <v>65</v>
      </c>
      <c r="G97" s="519" t="s">
        <v>97</v>
      </c>
      <c r="H97" s="520" t="s">
        <v>65</v>
      </c>
      <c r="I97" s="519" t="s">
        <v>97</v>
      </c>
      <c r="J97" s="520" t="s">
        <v>65</v>
      </c>
      <c r="K97" s="519" t="s">
        <v>97</v>
      </c>
      <c r="L97" s="520" t="s">
        <v>65</v>
      </c>
      <c r="M97" s="519" t="s">
        <v>97</v>
      </c>
      <c r="N97" s="520" t="s">
        <v>65</v>
      </c>
      <c r="O97" s="519" t="s">
        <v>97</v>
      </c>
      <c r="P97" s="520" t="s">
        <v>65</v>
      </c>
      <c r="Q97" s="519" t="s">
        <v>97</v>
      </c>
      <c r="R97" s="506" t="s">
        <v>65</v>
      </c>
      <c r="S97" s="519" t="s">
        <v>97</v>
      </c>
      <c r="T97" s="520" t="s">
        <v>65</v>
      </c>
      <c r="U97" s="519" t="s">
        <v>97</v>
      </c>
      <c r="V97" s="516" t="s">
        <v>65</v>
      </c>
      <c r="W97" s="605" t="s">
        <v>97</v>
      </c>
      <c r="X97" s="519" t="s">
        <v>114</v>
      </c>
      <c r="Y97" s="534" t="s">
        <v>99</v>
      </c>
      <c r="Z97" s="517" t="s">
        <v>100</v>
      </c>
      <c r="AA97" s="517" t="s">
        <v>101</v>
      </c>
      <c r="AB97" s="535" t="s">
        <v>102</v>
      </c>
      <c r="AC97" s="534" t="s">
        <v>103</v>
      </c>
      <c r="AD97" s="3184"/>
      <c r="AE97" s="3028"/>
    </row>
    <row r="98" spans="1:83" s="47" customFormat="1" x14ac:dyDescent="0.25">
      <c r="A98" s="3137" t="s">
        <v>104</v>
      </c>
      <c r="B98" s="3177"/>
      <c r="C98" s="598">
        <f>SUM(D98:E98)</f>
        <v>0</v>
      </c>
      <c r="D98" s="606">
        <f>SUM(F98+H98+J98+L98+N98+P98+R98+T98+V98)</f>
        <v>0</v>
      </c>
      <c r="E98" s="599">
        <f>SUM(G98+I98+K98+M98+O98+Q98+S98+U98+W98)</f>
        <v>0</v>
      </c>
      <c r="F98" s="571"/>
      <c r="G98" s="586"/>
      <c r="H98" s="571"/>
      <c r="I98" s="586"/>
      <c r="J98" s="571"/>
      <c r="K98" s="586"/>
      <c r="L98" s="571"/>
      <c r="M98" s="586"/>
      <c r="N98" s="571"/>
      <c r="O98" s="586"/>
      <c r="P98" s="571"/>
      <c r="Q98" s="586"/>
      <c r="R98" s="590"/>
      <c r="S98" s="586"/>
      <c r="T98" s="571"/>
      <c r="U98" s="586"/>
      <c r="V98" s="571"/>
      <c r="W98" s="601"/>
      <c r="X98" s="590"/>
      <c r="Y98" s="571"/>
      <c r="Z98" s="602"/>
      <c r="AA98" s="602"/>
      <c r="AB98" s="602"/>
      <c r="AC98" s="603"/>
      <c r="AD98" s="571"/>
      <c r="AE98" s="575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207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362"/>
      <c r="AC101" s="362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3152" t="s">
        <v>116</v>
      </c>
      <c r="B103" s="2847"/>
      <c r="C103" s="3152" t="s">
        <v>76</v>
      </c>
      <c r="D103" s="2869"/>
      <c r="E103" s="2847"/>
      <c r="F103" s="3165" t="s">
        <v>117</v>
      </c>
      <c r="G103" s="3153"/>
      <c r="H103" s="3153"/>
      <c r="I103" s="3153"/>
      <c r="J103" s="3153"/>
      <c r="K103" s="3153"/>
      <c r="L103" s="3153"/>
      <c r="M103" s="3141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3165" t="s">
        <v>118</v>
      </c>
      <c r="G104" s="3141"/>
      <c r="H104" s="3165" t="s">
        <v>119</v>
      </c>
      <c r="I104" s="3141"/>
      <c r="J104" s="3165" t="s">
        <v>120</v>
      </c>
      <c r="K104" s="3141"/>
      <c r="L104" s="3165" t="s">
        <v>12</v>
      </c>
      <c r="M104" s="3141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174"/>
      <c r="B105" s="3073"/>
      <c r="C105" s="607" t="s">
        <v>96</v>
      </c>
      <c r="D105" s="595" t="s">
        <v>65</v>
      </c>
      <c r="E105" s="519" t="s">
        <v>97</v>
      </c>
      <c r="F105" s="567" t="s">
        <v>65</v>
      </c>
      <c r="G105" s="519" t="s">
        <v>97</v>
      </c>
      <c r="H105" s="567" t="s">
        <v>65</v>
      </c>
      <c r="I105" s="519" t="s">
        <v>97</v>
      </c>
      <c r="J105" s="567" t="s">
        <v>65</v>
      </c>
      <c r="K105" s="519" t="s">
        <v>97</v>
      </c>
      <c r="L105" s="567" t="s">
        <v>65</v>
      </c>
      <c r="M105" s="519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3170" t="s">
        <v>121</v>
      </c>
      <c r="B106" s="3171"/>
      <c r="C106" s="608">
        <f>SUM(D106:E106)</f>
        <v>0</v>
      </c>
      <c r="D106" s="609">
        <f t="shared" ref="D106:E109" si="53">+F106+H106+J106+L106</f>
        <v>0</v>
      </c>
      <c r="E106" s="538">
        <f t="shared" si="53"/>
        <v>0</v>
      </c>
      <c r="F106" s="610">
        <f>SUM(F107:F109)</f>
        <v>0</v>
      </c>
      <c r="G106" s="610">
        <f t="shared" ref="G106:M106" si="54">SUM(G107:G109)</f>
        <v>0</v>
      </c>
      <c r="H106" s="610">
        <f t="shared" si="54"/>
        <v>0</v>
      </c>
      <c r="I106" s="610">
        <f t="shared" si="54"/>
        <v>0</v>
      </c>
      <c r="J106" s="610">
        <f t="shared" si="54"/>
        <v>0</v>
      </c>
      <c r="K106" s="610">
        <f t="shared" si="54"/>
        <v>0</v>
      </c>
      <c r="L106" s="610">
        <f t="shared" si="54"/>
        <v>0</v>
      </c>
      <c r="M106" s="533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3172" t="s">
        <v>122</v>
      </c>
      <c r="B107" s="3173"/>
      <c r="C107" s="611">
        <f>SUM(D107:E107)</f>
        <v>0</v>
      </c>
      <c r="D107" s="612">
        <f t="shared" si="53"/>
        <v>0</v>
      </c>
      <c r="E107" s="613">
        <f t="shared" si="53"/>
        <v>0</v>
      </c>
      <c r="F107" s="571"/>
      <c r="G107" s="586"/>
      <c r="H107" s="571"/>
      <c r="I107" s="586"/>
      <c r="J107" s="571"/>
      <c r="K107" s="575"/>
      <c r="L107" s="571"/>
      <c r="M107" s="575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615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3152" t="s">
        <v>75</v>
      </c>
      <c r="B111" s="2847"/>
      <c r="C111" s="3152" t="s">
        <v>76</v>
      </c>
      <c r="D111" s="2869"/>
      <c r="E111" s="2847"/>
      <c r="F111" s="3165" t="s">
        <v>117</v>
      </c>
      <c r="G111" s="3153"/>
      <c r="H111" s="3153"/>
      <c r="I111" s="3153"/>
      <c r="J111" s="3153"/>
      <c r="K111" s="3153"/>
      <c r="L111" s="3153"/>
      <c r="M111" s="3153"/>
      <c r="N111" s="3153"/>
      <c r="O111" s="3153"/>
      <c r="P111" s="3153"/>
      <c r="Q111" s="3153"/>
      <c r="R111" s="3153"/>
      <c r="S111" s="3153"/>
      <c r="T111" s="3153"/>
      <c r="U111" s="3153"/>
      <c r="V111" s="3153"/>
      <c r="W111" s="3153"/>
      <c r="X111" s="3153"/>
      <c r="Y111" s="3153"/>
      <c r="Z111" s="3153"/>
      <c r="AA111" s="3153"/>
      <c r="AB111" s="3153"/>
      <c r="AC111" s="3153"/>
      <c r="AD111" s="3153"/>
      <c r="AE111" s="3153"/>
      <c r="AF111" s="3153"/>
      <c r="AG111" s="3166"/>
      <c r="AH111" s="2869" t="s">
        <v>7</v>
      </c>
      <c r="AI111" s="3146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3167" t="s">
        <v>12</v>
      </c>
      <c r="G112" s="3168"/>
      <c r="H112" s="3169" t="s">
        <v>13</v>
      </c>
      <c r="I112" s="3169"/>
      <c r="J112" s="3169" t="s">
        <v>14</v>
      </c>
      <c r="K112" s="3169"/>
      <c r="L112" s="3169" t="s">
        <v>15</v>
      </c>
      <c r="M112" s="3169"/>
      <c r="N112" s="3169" t="s">
        <v>16</v>
      </c>
      <c r="O112" s="3169"/>
      <c r="P112" s="3169" t="s">
        <v>17</v>
      </c>
      <c r="Q112" s="3169"/>
      <c r="R112" s="3169" t="s">
        <v>18</v>
      </c>
      <c r="S112" s="3169"/>
      <c r="T112" s="3169" t="s">
        <v>19</v>
      </c>
      <c r="U112" s="3169"/>
      <c r="V112" s="3169" t="s">
        <v>48</v>
      </c>
      <c r="W112" s="3169"/>
      <c r="X112" s="3169" t="s">
        <v>49</v>
      </c>
      <c r="Y112" s="3169"/>
      <c r="Z112" s="3165" t="s">
        <v>50</v>
      </c>
      <c r="AA112" s="3141"/>
      <c r="AB112" s="3165" t="s">
        <v>126</v>
      </c>
      <c r="AC112" s="3141"/>
      <c r="AD112" s="3165" t="s">
        <v>127</v>
      </c>
      <c r="AE112" s="3141"/>
      <c r="AF112" s="3165" t="s">
        <v>128</v>
      </c>
      <c r="AG112" s="3166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3089"/>
      <c r="B113" s="3073"/>
      <c r="C113" s="567" t="s">
        <v>96</v>
      </c>
      <c r="D113" s="595" t="s">
        <v>65</v>
      </c>
      <c r="E113" s="519" t="s">
        <v>97</v>
      </c>
      <c r="F113" s="520" t="s">
        <v>65</v>
      </c>
      <c r="G113" s="539" t="s">
        <v>97</v>
      </c>
      <c r="H113" s="520" t="s">
        <v>65</v>
      </c>
      <c r="I113" s="539" t="s">
        <v>97</v>
      </c>
      <c r="J113" s="520" t="s">
        <v>65</v>
      </c>
      <c r="K113" s="539" t="s">
        <v>97</v>
      </c>
      <c r="L113" s="520" t="s">
        <v>65</v>
      </c>
      <c r="M113" s="539" t="s">
        <v>97</v>
      </c>
      <c r="N113" s="520" t="s">
        <v>65</v>
      </c>
      <c r="O113" s="539" t="s">
        <v>97</v>
      </c>
      <c r="P113" s="520" t="s">
        <v>65</v>
      </c>
      <c r="Q113" s="539" t="s">
        <v>97</v>
      </c>
      <c r="R113" s="520" t="s">
        <v>65</v>
      </c>
      <c r="S113" s="539" t="s">
        <v>97</v>
      </c>
      <c r="T113" s="520" t="s">
        <v>65</v>
      </c>
      <c r="U113" s="539" t="s">
        <v>97</v>
      </c>
      <c r="V113" s="520" t="s">
        <v>65</v>
      </c>
      <c r="W113" s="539" t="s">
        <v>97</v>
      </c>
      <c r="X113" s="520" t="s">
        <v>65</v>
      </c>
      <c r="Y113" s="539" t="s">
        <v>97</v>
      </c>
      <c r="Z113" s="520" t="s">
        <v>65</v>
      </c>
      <c r="AA113" s="539" t="s">
        <v>97</v>
      </c>
      <c r="AB113" s="520" t="s">
        <v>65</v>
      </c>
      <c r="AC113" s="539" t="s">
        <v>97</v>
      </c>
      <c r="AD113" s="520" t="s">
        <v>65</v>
      </c>
      <c r="AE113" s="539" t="s">
        <v>97</v>
      </c>
      <c r="AF113" s="520" t="s">
        <v>65</v>
      </c>
      <c r="AG113" s="540" t="s">
        <v>97</v>
      </c>
      <c r="AH113" s="3090"/>
      <c r="AI113" s="2852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3161" t="s">
        <v>129</v>
      </c>
      <c r="B114" s="3151"/>
      <c r="C114" s="610">
        <f>SUM(D114:E114)</f>
        <v>0</v>
      </c>
      <c r="D114" s="616">
        <f>SUM(F114+H114+J114+L114+N114+P114+R114+T114+V114+X114+Z114+AB114+AD114+AF114)</f>
        <v>0</v>
      </c>
      <c r="E114" s="508">
        <f>SUM(+G114+I114+K114+M114+O114+Q114+S114+U114+W114+Y114+AA114+AC114+AE114+AG114)</f>
        <v>0</v>
      </c>
      <c r="F114" s="571"/>
      <c r="G114" s="590"/>
      <c r="H114" s="571"/>
      <c r="I114" s="590"/>
      <c r="J114" s="571"/>
      <c r="K114" s="590"/>
      <c r="L114" s="571"/>
      <c r="M114" s="590"/>
      <c r="N114" s="571"/>
      <c r="O114" s="590"/>
      <c r="P114" s="571"/>
      <c r="Q114" s="590"/>
      <c r="R114" s="571"/>
      <c r="S114" s="590"/>
      <c r="T114" s="571"/>
      <c r="U114" s="590"/>
      <c r="V114" s="571"/>
      <c r="W114" s="590"/>
      <c r="X114" s="571"/>
      <c r="Y114" s="590"/>
      <c r="Z114" s="571"/>
      <c r="AA114" s="590"/>
      <c r="AB114" s="571"/>
      <c r="AC114" s="590"/>
      <c r="AD114" s="571"/>
      <c r="AE114" s="590"/>
      <c r="AF114" s="571"/>
      <c r="AG114" s="574"/>
      <c r="AH114" s="600"/>
      <c r="AI114" s="603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134" t="s">
        <v>130</v>
      </c>
      <c r="B115" s="582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571"/>
      <c r="G115" s="617"/>
      <c r="H115" s="571"/>
      <c r="I115" s="617"/>
      <c r="J115" s="571"/>
      <c r="K115" s="617"/>
      <c r="L115" s="571"/>
      <c r="M115" s="617"/>
      <c r="N115" s="571"/>
      <c r="O115" s="617"/>
      <c r="P115" s="571"/>
      <c r="Q115" s="617"/>
      <c r="R115" s="571"/>
      <c r="S115" s="617"/>
      <c r="T115" s="571"/>
      <c r="U115" s="617"/>
      <c r="V115" s="571"/>
      <c r="W115" s="617"/>
      <c r="X115" s="571"/>
      <c r="Y115" s="617"/>
      <c r="Z115" s="571"/>
      <c r="AA115" s="617"/>
      <c r="AB115" s="571"/>
      <c r="AC115" s="617"/>
      <c r="AD115" s="571"/>
      <c r="AE115" s="617"/>
      <c r="AF115" s="571"/>
      <c r="AG115" s="574"/>
      <c r="AH115" s="600"/>
      <c r="AI115" s="603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64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64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2861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3162" t="s">
        <v>138</v>
      </c>
      <c r="B122" s="3162"/>
      <c r="C122" s="610">
        <f t="shared" si="55"/>
        <v>0</v>
      </c>
      <c r="D122" s="616">
        <f t="shared" si="56"/>
        <v>0</v>
      </c>
      <c r="E122" s="508">
        <f t="shared" si="62"/>
        <v>0</v>
      </c>
      <c r="F122" s="576"/>
      <c r="G122" s="578"/>
      <c r="H122" s="576"/>
      <c r="I122" s="578"/>
      <c r="J122" s="576"/>
      <c r="K122" s="578"/>
      <c r="L122" s="576"/>
      <c r="M122" s="578"/>
      <c r="N122" s="576"/>
      <c r="O122" s="578"/>
      <c r="P122" s="576"/>
      <c r="Q122" s="578"/>
      <c r="R122" s="576"/>
      <c r="S122" s="578"/>
      <c r="T122" s="576"/>
      <c r="U122" s="578"/>
      <c r="V122" s="576"/>
      <c r="W122" s="578"/>
      <c r="X122" s="576"/>
      <c r="Y122" s="578"/>
      <c r="Z122" s="576"/>
      <c r="AA122" s="578"/>
      <c r="AB122" s="576"/>
      <c r="AC122" s="578"/>
      <c r="AD122" s="576"/>
      <c r="AE122" s="578"/>
      <c r="AF122" s="576"/>
      <c r="AG122" s="577"/>
      <c r="AH122" s="618"/>
      <c r="AI122" s="530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619"/>
      <c r="AM123" s="619"/>
    </row>
    <row r="124" spans="1:82" ht="15" customHeight="1" x14ac:dyDescent="0.25">
      <c r="A124" s="3163" t="s">
        <v>75</v>
      </c>
      <c r="B124" s="2847"/>
      <c r="C124" s="3156" t="s">
        <v>76</v>
      </c>
      <c r="D124" s="3156"/>
      <c r="E124" s="3156"/>
      <c r="F124" s="3140" t="s">
        <v>117</v>
      </c>
      <c r="G124" s="3164"/>
      <c r="H124" s="3164"/>
      <c r="I124" s="3164"/>
      <c r="J124" s="3164"/>
      <c r="K124" s="3164"/>
      <c r="L124" s="3164"/>
      <c r="M124" s="3164"/>
      <c r="N124" s="3164"/>
      <c r="O124" s="3164"/>
      <c r="P124" s="3164"/>
      <c r="Q124" s="3164"/>
      <c r="R124" s="3164"/>
      <c r="S124" s="3164"/>
      <c r="T124" s="3164"/>
      <c r="U124" s="3164"/>
      <c r="V124" s="3164"/>
      <c r="W124" s="3164"/>
      <c r="X124" s="3164"/>
      <c r="Y124" s="3164"/>
      <c r="Z124" s="3164"/>
      <c r="AA124" s="3164"/>
      <c r="AB124" s="3164"/>
      <c r="AC124" s="3164"/>
      <c r="AD124" s="3164"/>
      <c r="AE124" s="3164"/>
      <c r="AF124" s="3164"/>
      <c r="AG124" s="3147"/>
      <c r="AH124" s="3157" t="s">
        <v>140</v>
      </c>
      <c r="AI124" s="3158"/>
      <c r="AJ124" s="3158"/>
      <c r="AK124" s="3159"/>
      <c r="AL124" s="3155" t="s">
        <v>7</v>
      </c>
      <c r="AM124" s="3156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3139" t="s">
        <v>12</v>
      </c>
      <c r="G125" s="3139"/>
      <c r="H125" s="3139" t="s">
        <v>13</v>
      </c>
      <c r="I125" s="3139"/>
      <c r="J125" s="3139" t="s">
        <v>14</v>
      </c>
      <c r="K125" s="3139"/>
      <c r="L125" s="3139" t="s">
        <v>15</v>
      </c>
      <c r="M125" s="3139"/>
      <c r="N125" s="3139" t="s">
        <v>16</v>
      </c>
      <c r="O125" s="3139"/>
      <c r="P125" s="3139" t="s">
        <v>17</v>
      </c>
      <c r="Q125" s="3139"/>
      <c r="R125" s="3139" t="s">
        <v>18</v>
      </c>
      <c r="S125" s="3139"/>
      <c r="T125" s="3139" t="s">
        <v>19</v>
      </c>
      <c r="U125" s="3139"/>
      <c r="V125" s="3139" t="s">
        <v>48</v>
      </c>
      <c r="W125" s="3139"/>
      <c r="X125" s="3139" t="s">
        <v>49</v>
      </c>
      <c r="Y125" s="3139"/>
      <c r="Z125" s="3140" t="s">
        <v>50</v>
      </c>
      <c r="AA125" s="3154"/>
      <c r="AB125" s="3140" t="s">
        <v>126</v>
      </c>
      <c r="AC125" s="3154"/>
      <c r="AD125" s="3140" t="s">
        <v>127</v>
      </c>
      <c r="AE125" s="3154"/>
      <c r="AF125" s="3140" t="s">
        <v>128</v>
      </c>
      <c r="AG125" s="3147"/>
      <c r="AH125" s="3155" t="s">
        <v>141</v>
      </c>
      <c r="AI125" s="3156" t="s">
        <v>142</v>
      </c>
      <c r="AJ125" s="3156" t="s">
        <v>143</v>
      </c>
      <c r="AK125" s="3160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3089"/>
      <c r="B126" s="3073"/>
      <c r="C126" s="620" t="s">
        <v>96</v>
      </c>
      <c r="D126" s="595" t="s">
        <v>65</v>
      </c>
      <c r="E126" s="621" t="s">
        <v>97</v>
      </c>
      <c r="F126" s="622" t="s">
        <v>65</v>
      </c>
      <c r="G126" s="507" t="s">
        <v>97</v>
      </c>
      <c r="H126" s="622" t="s">
        <v>65</v>
      </c>
      <c r="I126" s="507" t="s">
        <v>97</v>
      </c>
      <c r="J126" s="622" t="s">
        <v>65</v>
      </c>
      <c r="K126" s="507" t="s">
        <v>97</v>
      </c>
      <c r="L126" s="622" t="s">
        <v>65</v>
      </c>
      <c r="M126" s="507" t="s">
        <v>97</v>
      </c>
      <c r="N126" s="622" t="s">
        <v>65</v>
      </c>
      <c r="O126" s="507" t="s">
        <v>97</v>
      </c>
      <c r="P126" s="622" t="s">
        <v>65</v>
      </c>
      <c r="Q126" s="507" t="s">
        <v>97</v>
      </c>
      <c r="R126" s="622" t="s">
        <v>65</v>
      </c>
      <c r="S126" s="507" t="s">
        <v>97</v>
      </c>
      <c r="T126" s="622" t="s">
        <v>65</v>
      </c>
      <c r="U126" s="507" t="s">
        <v>97</v>
      </c>
      <c r="V126" s="622" t="s">
        <v>65</v>
      </c>
      <c r="W126" s="507" t="s">
        <v>97</v>
      </c>
      <c r="X126" s="622" t="s">
        <v>65</v>
      </c>
      <c r="Y126" s="507" t="s">
        <v>97</v>
      </c>
      <c r="Z126" s="622" t="s">
        <v>65</v>
      </c>
      <c r="AA126" s="507" t="s">
        <v>97</v>
      </c>
      <c r="AB126" s="622" t="s">
        <v>65</v>
      </c>
      <c r="AC126" s="507" t="s">
        <v>97</v>
      </c>
      <c r="AD126" s="622" t="s">
        <v>65</v>
      </c>
      <c r="AE126" s="507" t="s">
        <v>97</v>
      </c>
      <c r="AF126" s="622" t="s">
        <v>65</v>
      </c>
      <c r="AG126" s="623" t="s">
        <v>97</v>
      </c>
      <c r="AH126" s="2986"/>
      <c r="AI126" s="2852"/>
      <c r="AJ126" s="2852"/>
      <c r="AK126" s="2994"/>
      <c r="AL126" s="2986"/>
      <c r="AM126" s="2852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3150" t="s">
        <v>145</v>
      </c>
      <c r="B127" s="3151"/>
      <c r="C127" s="624">
        <f>SUM(D127:E127)</f>
        <v>0</v>
      </c>
      <c r="D127" s="616">
        <f>SUM(F127+H127+J127+L127+N127+P127+R127+T127+V127+X127+Z127+AB127+AD127+AF127)</f>
        <v>0</v>
      </c>
      <c r="E127" s="625">
        <f>SUM(G127+I127+K127+M127+O127+Q127+S127+U127+W127+Y127+AA127+AC127+AE127+AG127)</f>
        <v>0</v>
      </c>
      <c r="F127" s="571"/>
      <c r="G127" s="617"/>
      <c r="H127" s="571"/>
      <c r="I127" s="617"/>
      <c r="J127" s="571"/>
      <c r="K127" s="617"/>
      <c r="L127" s="571"/>
      <c r="M127" s="617"/>
      <c r="N127" s="571"/>
      <c r="O127" s="617"/>
      <c r="P127" s="571"/>
      <c r="Q127" s="617"/>
      <c r="R127" s="571"/>
      <c r="S127" s="617"/>
      <c r="T127" s="571"/>
      <c r="U127" s="617"/>
      <c r="V127" s="571"/>
      <c r="W127" s="617"/>
      <c r="X127" s="571"/>
      <c r="Y127" s="617"/>
      <c r="Z127" s="571"/>
      <c r="AA127" s="617"/>
      <c r="AB127" s="571"/>
      <c r="AC127" s="617"/>
      <c r="AD127" s="571"/>
      <c r="AE127" s="617"/>
      <c r="AF127" s="571"/>
      <c r="AG127" s="601"/>
      <c r="AH127" s="626"/>
      <c r="AI127" s="603"/>
      <c r="AJ127" s="603"/>
      <c r="AK127" s="627"/>
      <c r="AL127" s="617"/>
      <c r="AM127" s="603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3134" t="s">
        <v>130</v>
      </c>
      <c r="B128" s="582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571"/>
      <c r="G128" s="617"/>
      <c r="H128" s="571"/>
      <c r="I128" s="617"/>
      <c r="J128" s="571"/>
      <c r="K128" s="617"/>
      <c r="L128" s="571"/>
      <c r="M128" s="617"/>
      <c r="N128" s="571"/>
      <c r="O128" s="617"/>
      <c r="P128" s="571"/>
      <c r="Q128" s="617"/>
      <c r="R128" s="571"/>
      <c r="S128" s="617"/>
      <c r="T128" s="571"/>
      <c r="U128" s="617"/>
      <c r="V128" s="571"/>
      <c r="W128" s="617"/>
      <c r="X128" s="571"/>
      <c r="Y128" s="617"/>
      <c r="Z128" s="571"/>
      <c r="AA128" s="617"/>
      <c r="AB128" s="571"/>
      <c r="AC128" s="617"/>
      <c r="AD128" s="571"/>
      <c r="AE128" s="617"/>
      <c r="AF128" s="571"/>
      <c r="AG128" s="601"/>
      <c r="AH128" s="626"/>
      <c r="AI128" s="603"/>
      <c r="AJ128" s="603"/>
      <c r="AK128" s="627"/>
      <c r="AL128" s="617"/>
      <c r="AM128" s="603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64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64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2861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3152" t="s">
        <v>75</v>
      </c>
      <c r="B136" s="2847"/>
      <c r="C136" s="3152" t="s">
        <v>76</v>
      </c>
      <c r="D136" s="2869"/>
      <c r="E136" s="2847"/>
      <c r="F136" s="3140" t="s">
        <v>117</v>
      </c>
      <c r="G136" s="3153"/>
      <c r="H136" s="3153"/>
      <c r="I136" s="3153"/>
      <c r="J136" s="3153"/>
      <c r="K136" s="3153"/>
      <c r="L136" s="3153"/>
      <c r="M136" s="3153"/>
      <c r="N136" s="3153"/>
      <c r="O136" s="3153"/>
      <c r="P136" s="3153"/>
      <c r="Q136" s="3153"/>
      <c r="R136" s="3153"/>
      <c r="S136" s="3153"/>
      <c r="T136" s="3153"/>
      <c r="U136" s="3153"/>
      <c r="V136" s="3153"/>
      <c r="W136" s="3153"/>
      <c r="X136" s="3153"/>
      <c r="Y136" s="3153"/>
      <c r="Z136" s="3153"/>
      <c r="AA136" s="3153"/>
      <c r="AB136" s="3153"/>
      <c r="AC136" s="3153"/>
      <c r="AD136" s="3153"/>
      <c r="AE136" s="3153"/>
      <c r="AF136" s="3153"/>
      <c r="AG136" s="3153"/>
      <c r="AH136" s="3153"/>
      <c r="AI136" s="3153"/>
      <c r="AJ136" s="3153"/>
      <c r="AK136" s="3153"/>
      <c r="AL136" s="3153"/>
      <c r="AM136" s="3147"/>
      <c r="AN136" s="3143" t="s">
        <v>140</v>
      </c>
      <c r="AO136" s="3144"/>
      <c r="AP136" s="3145"/>
      <c r="AQ136" s="2847" t="s">
        <v>7</v>
      </c>
      <c r="AR136" s="3146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3140" t="s">
        <v>118</v>
      </c>
      <c r="G137" s="3141"/>
      <c r="H137" s="3140" t="s">
        <v>119</v>
      </c>
      <c r="I137" s="3141"/>
      <c r="J137" s="3140" t="s">
        <v>147</v>
      </c>
      <c r="K137" s="3141"/>
      <c r="L137" s="3140" t="s">
        <v>12</v>
      </c>
      <c r="M137" s="3141"/>
      <c r="N137" s="3139" t="s">
        <v>13</v>
      </c>
      <c r="O137" s="3139"/>
      <c r="P137" s="3139" t="s">
        <v>14</v>
      </c>
      <c r="Q137" s="3139"/>
      <c r="R137" s="3139" t="s">
        <v>15</v>
      </c>
      <c r="S137" s="3139"/>
      <c r="T137" s="3139" t="s">
        <v>16</v>
      </c>
      <c r="U137" s="3139"/>
      <c r="V137" s="3139" t="s">
        <v>17</v>
      </c>
      <c r="W137" s="3139"/>
      <c r="X137" s="3139" t="s">
        <v>18</v>
      </c>
      <c r="Y137" s="3139"/>
      <c r="Z137" s="3139" t="s">
        <v>19</v>
      </c>
      <c r="AA137" s="3139"/>
      <c r="AB137" s="3139" t="s">
        <v>48</v>
      </c>
      <c r="AC137" s="3139"/>
      <c r="AD137" s="3139" t="s">
        <v>49</v>
      </c>
      <c r="AE137" s="3139"/>
      <c r="AF137" s="3140" t="s">
        <v>50</v>
      </c>
      <c r="AG137" s="3141"/>
      <c r="AH137" s="3140" t="s">
        <v>126</v>
      </c>
      <c r="AI137" s="3141"/>
      <c r="AJ137" s="3140" t="s">
        <v>127</v>
      </c>
      <c r="AK137" s="3141"/>
      <c r="AL137" s="3140" t="s">
        <v>128</v>
      </c>
      <c r="AM137" s="3147"/>
      <c r="AN137" s="3148" t="s">
        <v>148</v>
      </c>
      <c r="AO137" s="3146" t="s">
        <v>149</v>
      </c>
      <c r="AP137" s="3149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3089"/>
      <c r="B138" s="3073"/>
      <c r="C138" s="620" t="s">
        <v>96</v>
      </c>
      <c r="D138" s="595" t="s">
        <v>65</v>
      </c>
      <c r="E138" s="519" t="s">
        <v>97</v>
      </c>
      <c r="F138" s="520" t="s">
        <v>65</v>
      </c>
      <c r="G138" s="507" t="s">
        <v>97</v>
      </c>
      <c r="H138" s="520" t="s">
        <v>65</v>
      </c>
      <c r="I138" s="507" t="s">
        <v>97</v>
      </c>
      <c r="J138" s="520" t="s">
        <v>65</v>
      </c>
      <c r="K138" s="507" t="s">
        <v>97</v>
      </c>
      <c r="L138" s="520" t="s">
        <v>65</v>
      </c>
      <c r="M138" s="507" t="s">
        <v>97</v>
      </c>
      <c r="N138" s="520" t="s">
        <v>65</v>
      </c>
      <c r="O138" s="507" t="s">
        <v>97</v>
      </c>
      <c r="P138" s="520" t="s">
        <v>65</v>
      </c>
      <c r="Q138" s="507" t="s">
        <v>97</v>
      </c>
      <c r="R138" s="520" t="s">
        <v>65</v>
      </c>
      <c r="S138" s="507" t="s">
        <v>97</v>
      </c>
      <c r="T138" s="520" t="s">
        <v>65</v>
      </c>
      <c r="U138" s="507" t="s">
        <v>97</v>
      </c>
      <c r="V138" s="520" t="s">
        <v>65</v>
      </c>
      <c r="W138" s="507" t="s">
        <v>97</v>
      </c>
      <c r="X138" s="520" t="s">
        <v>65</v>
      </c>
      <c r="Y138" s="507" t="s">
        <v>97</v>
      </c>
      <c r="Z138" s="520" t="s">
        <v>65</v>
      </c>
      <c r="AA138" s="507" t="s">
        <v>97</v>
      </c>
      <c r="AB138" s="520" t="s">
        <v>65</v>
      </c>
      <c r="AC138" s="507" t="s">
        <v>97</v>
      </c>
      <c r="AD138" s="520" t="s">
        <v>65</v>
      </c>
      <c r="AE138" s="507" t="s">
        <v>97</v>
      </c>
      <c r="AF138" s="520" t="s">
        <v>65</v>
      </c>
      <c r="AG138" s="507" t="s">
        <v>97</v>
      </c>
      <c r="AH138" s="520" t="s">
        <v>65</v>
      </c>
      <c r="AI138" s="507" t="s">
        <v>97</v>
      </c>
      <c r="AJ138" s="520" t="s">
        <v>65</v>
      </c>
      <c r="AK138" s="507" t="s">
        <v>97</v>
      </c>
      <c r="AL138" s="520" t="s">
        <v>65</v>
      </c>
      <c r="AM138" s="521" t="s">
        <v>97</v>
      </c>
      <c r="AN138" s="2986"/>
      <c r="AO138" s="2852"/>
      <c r="AP138" s="2994"/>
      <c r="AQ138" s="3073"/>
      <c r="AR138" s="2852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3137" t="s">
        <v>150</v>
      </c>
      <c r="B139" s="3138"/>
      <c r="C139" s="598">
        <f>SUM(D139:E139)</f>
        <v>0</v>
      </c>
      <c r="D139" s="628">
        <f>SUM(F139+H139+J139+L139+N139+P139+R139+T139+V139+X139+Z139+AB139+AD139+AF139+AH139+AJ139+AL139)</f>
        <v>0</v>
      </c>
      <c r="E139" s="629">
        <f>SUM(G139+I139+K139+M139+O139+Q139+S139+U139+W139+Y139+AA139+AC139+AE139+AG139+AI139+AK139+AM139)</f>
        <v>0</v>
      </c>
      <c r="F139" s="571"/>
      <c r="G139" s="617"/>
      <c r="H139" s="571"/>
      <c r="I139" s="617"/>
      <c r="J139" s="571"/>
      <c r="K139" s="617"/>
      <c r="L139" s="571"/>
      <c r="M139" s="617"/>
      <c r="N139" s="571"/>
      <c r="O139" s="617"/>
      <c r="P139" s="571"/>
      <c r="Q139" s="617"/>
      <c r="R139" s="571"/>
      <c r="S139" s="617"/>
      <c r="T139" s="571"/>
      <c r="U139" s="617"/>
      <c r="V139" s="571"/>
      <c r="W139" s="617"/>
      <c r="X139" s="571"/>
      <c r="Y139" s="617"/>
      <c r="Z139" s="571"/>
      <c r="AA139" s="617"/>
      <c r="AB139" s="571"/>
      <c r="AC139" s="617"/>
      <c r="AD139" s="571"/>
      <c r="AE139" s="617"/>
      <c r="AF139" s="571"/>
      <c r="AG139" s="617"/>
      <c r="AH139" s="571"/>
      <c r="AI139" s="617"/>
      <c r="AJ139" s="571"/>
      <c r="AK139" s="617"/>
      <c r="AL139" s="571"/>
      <c r="AM139" s="601"/>
      <c r="AN139" s="626"/>
      <c r="AO139" s="603"/>
      <c r="AP139" s="627"/>
      <c r="AQ139" s="617"/>
      <c r="AR139" s="603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3134" t="s">
        <v>152</v>
      </c>
      <c r="B141" s="582" t="s">
        <v>153</v>
      </c>
      <c r="C141" s="598">
        <f>SUM(D141:E141)</f>
        <v>0</v>
      </c>
      <c r="D141" s="628">
        <f t="shared" si="72"/>
        <v>0</v>
      </c>
      <c r="E141" s="629">
        <f t="shared" si="72"/>
        <v>0</v>
      </c>
      <c r="F141" s="571"/>
      <c r="G141" s="617"/>
      <c r="H141" s="571"/>
      <c r="I141" s="617"/>
      <c r="J141" s="571"/>
      <c r="K141" s="617"/>
      <c r="L141" s="571"/>
      <c r="M141" s="617"/>
      <c r="N141" s="571"/>
      <c r="O141" s="617"/>
      <c r="P141" s="571"/>
      <c r="Q141" s="617"/>
      <c r="R141" s="571"/>
      <c r="S141" s="617"/>
      <c r="T141" s="571"/>
      <c r="U141" s="617"/>
      <c r="V141" s="571"/>
      <c r="W141" s="617"/>
      <c r="X141" s="571"/>
      <c r="Y141" s="617"/>
      <c r="Z141" s="571"/>
      <c r="AA141" s="617"/>
      <c r="AB141" s="571"/>
      <c r="AC141" s="617"/>
      <c r="AD141" s="571"/>
      <c r="AE141" s="617"/>
      <c r="AF141" s="571"/>
      <c r="AG141" s="617"/>
      <c r="AH141" s="571"/>
      <c r="AI141" s="617"/>
      <c r="AJ141" s="571"/>
      <c r="AK141" s="617"/>
      <c r="AL141" s="571"/>
      <c r="AM141" s="601"/>
      <c r="AN141" s="626"/>
      <c r="AO141" s="603"/>
      <c r="AP141" s="627"/>
      <c r="AQ141" s="617"/>
      <c r="AR141" s="603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2861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205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3135" t="s">
        <v>155</v>
      </c>
      <c r="B143" s="3136"/>
      <c r="C143" s="207">
        <f>SUM(D143:E143)</f>
        <v>0</v>
      </c>
      <c r="D143" s="208">
        <f t="shared" si="72"/>
        <v>0</v>
      </c>
      <c r="E143" s="546">
        <f>SUM(G143+I143+K143+M143+O143+Q143+S143+U143+W143+Y143+AA143+AC143+AE143+AG143+AI143+AK143+AM143)</f>
        <v>0</v>
      </c>
      <c r="F143" s="210"/>
      <c r="G143" s="542"/>
      <c r="H143" s="210"/>
      <c r="I143" s="542"/>
      <c r="J143" s="210"/>
      <c r="K143" s="542"/>
      <c r="L143" s="210"/>
      <c r="M143" s="542"/>
      <c r="N143" s="210"/>
      <c r="O143" s="542"/>
      <c r="P143" s="210"/>
      <c r="Q143" s="542"/>
      <c r="R143" s="210"/>
      <c r="S143" s="542"/>
      <c r="T143" s="210"/>
      <c r="U143" s="542"/>
      <c r="V143" s="210"/>
      <c r="W143" s="542"/>
      <c r="X143" s="210"/>
      <c r="Y143" s="542"/>
      <c r="Z143" s="210"/>
      <c r="AA143" s="542"/>
      <c r="AB143" s="210"/>
      <c r="AC143" s="542"/>
      <c r="AD143" s="210"/>
      <c r="AE143" s="542"/>
      <c r="AF143" s="210"/>
      <c r="AG143" s="542"/>
      <c r="AH143" s="210"/>
      <c r="AI143" s="542"/>
      <c r="AJ143" s="210"/>
      <c r="AK143" s="542"/>
      <c r="AL143" s="210"/>
      <c r="AM143" s="543"/>
      <c r="AN143" s="212"/>
      <c r="AO143" s="213"/>
      <c r="AP143" s="214"/>
      <c r="AQ143" s="542"/>
      <c r="AR143" s="213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631"/>
      <c r="N144" s="632"/>
      <c r="O144" s="633"/>
    </row>
    <row r="145" spans="1:82" ht="15" customHeight="1" x14ac:dyDescent="0.25">
      <c r="A145" s="3088" t="s">
        <v>3</v>
      </c>
      <c r="B145" s="2847"/>
      <c r="C145" s="3076" t="s">
        <v>76</v>
      </c>
      <c r="D145" s="3078"/>
      <c r="E145" s="3077"/>
      <c r="F145" s="3076" t="s">
        <v>50</v>
      </c>
      <c r="G145" s="3077"/>
      <c r="H145" s="3076" t="s">
        <v>126</v>
      </c>
      <c r="I145" s="3077"/>
      <c r="J145" s="3076" t="s">
        <v>127</v>
      </c>
      <c r="K145" s="3077"/>
      <c r="L145" s="3076" t="s">
        <v>128</v>
      </c>
      <c r="M145" s="3094"/>
      <c r="N145" s="3142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3089"/>
      <c r="B146" s="3073"/>
      <c r="C146" s="635" t="s">
        <v>96</v>
      </c>
      <c r="D146" s="636" t="s">
        <v>65</v>
      </c>
      <c r="E146" s="637" t="s">
        <v>97</v>
      </c>
      <c r="F146" s="635" t="s">
        <v>65</v>
      </c>
      <c r="G146" s="637" t="s">
        <v>97</v>
      </c>
      <c r="H146" s="635" t="s">
        <v>65</v>
      </c>
      <c r="I146" s="637" t="s">
        <v>97</v>
      </c>
      <c r="J146" s="635" t="s">
        <v>65</v>
      </c>
      <c r="K146" s="637" t="s">
        <v>97</v>
      </c>
      <c r="L146" s="635" t="s">
        <v>65</v>
      </c>
      <c r="M146" s="638" t="s">
        <v>97</v>
      </c>
      <c r="N146" s="2986"/>
      <c r="O146" s="3073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3083" t="s">
        <v>157</v>
      </c>
      <c r="B147" s="639" t="s">
        <v>158</v>
      </c>
      <c r="C147" s="640">
        <f>SUM(D147:E147)</f>
        <v>0</v>
      </c>
      <c r="D147" s="641">
        <f t="shared" ref="D147:E149" si="78">SUM(F147+H147+J147+L147)</f>
        <v>0</v>
      </c>
      <c r="E147" s="642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64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3133" t="s">
        <v>161</v>
      </c>
      <c r="B150" s="3133"/>
      <c r="C150" s="643">
        <f>SUM(C147:C149)</f>
        <v>0</v>
      </c>
      <c r="D150" s="644">
        <f>SUM(D147:D149)</f>
        <v>0</v>
      </c>
      <c r="E150" s="645">
        <f>SUM(E147:E149)</f>
        <v>0</v>
      </c>
      <c r="F150" s="643">
        <f>SUM(F147:F149)</f>
        <v>0</v>
      </c>
      <c r="G150" s="645">
        <f t="shared" ref="G150:M150" si="84">SUM(G147:G149)</f>
        <v>0</v>
      </c>
      <c r="H150" s="643">
        <f t="shared" si="84"/>
        <v>0</v>
      </c>
      <c r="I150" s="645">
        <f t="shared" si="84"/>
        <v>0</v>
      </c>
      <c r="J150" s="643">
        <f t="shared" si="84"/>
        <v>0</v>
      </c>
      <c r="K150" s="645">
        <f t="shared" si="84"/>
        <v>0</v>
      </c>
      <c r="L150" s="643">
        <f t="shared" si="84"/>
        <v>0</v>
      </c>
      <c r="M150" s="646">
        <f t="shared" si="84"/>
        <v>0</v>
      </c>
      <c r="N150" s="647">
        <f>SUM(N147:N149)</f>
        <v>0</v>
      </c>
      <c r="O150" s="645">
        <f>SUM(O147:O149)</f>
        <v>0</v>
      </c>
    </row>
    <row r="151" spans="1:82" x14ac:dyDescent="0.25">
      <c r="A151" s="3083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64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64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2861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2972" t="s">
        <v>161</v>
      </c>
      <c r="B155" s="3133"/>
      <c r="C155" s="643">
        <f>SUM(C151:C154)</f>
        <v>0</v>
      </c>
      <c r="D155" s="644">
        <f>SUM(D151:D154)</f>
        <v>0</v>
      </c>
      <c r="E155" s="645">
        <f>SUM(E151:E154)</f>
        <v>0</v>
      </c>
      <c r="F155" s="643">
        <f>SUM(F151:F154)</f>
        <v>0</v>
      </c>
      <c r="G155" s="645">
        <f t="shared" ref="G155:M155" si="87">SUM(G151:G154)</f>
        <v>0</v>
      </c>
      <c r="H155" s="643">
        <f t="shared" si="87"/>
        <v>0</v>
      </c>
      <c r="I155" s="645">
        <f t="shared" si="87"/>
        <v>0</v>
      </c>
      <c r="J155" s="643">
        <f t="shared" si="87"/>
        <v>0</v>
      </c>
      <c r="K155" s="645">
        <f t="shared" si="87"/>
        <v>0</v>
      </c>
      <c r="L155" s="643">
        <f t="shared" si="87"/>
        <v>0</v>
      </c>
      <c r="M155" s="646">
        <f t="shared" si="87"/>
        <v>0</v>
      </c>
      <c r="N155" s="647">
        <f>SUM(N151:N154)</f>
        <v>0</v>
      </c>
      <c r="O155" s="645">
        <f>SUM(O151:O154)</f>
        <v>0</v>
      </c>
    </row>
    <row r="156" spans="1:82" x14ac:dyDescent="0.25">
      <c r="A156" s="2972" t="s">
        <v>167</v>
      </c>
      <c r="B156" s="2972"/>
      <c r="C156" s="207">
        <f>SUM(C150+C155)</f>
        <v>0</v>
      </c>
      <c r="D156" s="208">
        <f>SUM(D150+D155)</f>
        <v>0</v>
      </c>
      <c r="E156" s="546">
        <f>SUM(E150+E155)</f>
        <v>0</v>
      </c>
      <c r="F156" s="207">
        <f>SUM(F150+F155)</f>
        <v>0</v>
      </c>
      <c r="G156" s="546">
        <f>SUM(G150+G155)</f>
        <v>0</v>
      </c>
      <c r="H156" s="207">
        <f t="shared" ref="H156:M156" si="88">SUM(H150+H155)</f>
        <v>0</v>
      </c>
      <c r="I156" s="546">
        <f t="shared" si="88"/>
        <v>0</v>
      </c>
      <c r="J156" s="207">
        <f t="shared" si="88"/>
        <v>0</v>
      </c>
      <c r="K156" s="546">
        <f t="shared" si="88"/>
        <v>0</v>
      </c>
      <c r="L156" s="207">
        <f t="shared" si="88"/>
        <v>0</v>
      </c>
      <c r="M156" s="547">
        <f t="shared" si="88"/>
        <v>0</v>
      </c>
      <c r="N156" s="236">
        <f>SUM(N150+N155)</f>
        <v>0</v>
      </c>
      <c r="O156" s="546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632"/>
      <c r="R157" s="633"/>
    </row>
    <row r="158" spans="1:82" ht="15" customHeight="1" x14ac:dyDescent="0.25">
      <c r="A158" s="3088" t="s">
        <v>3</v>
      </c>
      <c r="B158" s="2847"/>
      <c r="C158" s="3076" t="s">
        <v>76</v>
      </c>
      <c r="D158" s="3078"/>
      <c r="E158" s="3077"/>
      <c r="F158" s="3076" t="s">
        <v>50</v>
      </c>
      <c r="G158" s="3077"/>
      <c r="H158" s="3076" t="s">
        <v>126</v>
      </c>
      <c r="I158" s="3077"/>
      <c r="J158" s="3076" t="s">
        <v>127</v>
      </c>
      <c r="K158" s="3077"/>
      <c r="L158" s="3076" t="s">
        <v>128</v>
      </c>
      <c r="M158" s="3094"/>
      <c r="N158" s="3128" t="s">
        <v>140</v>
      </c>
      <c r="O158" s="3078"/>
      <c r="P158" s="3094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3089"/>
      <c r="B159" s="3073"/>
      <c r="C159" s="635" t="s">
        <v>96</v>
      </c>
      <c r="D159" s="636" t="s">
        <v>65</v>
      </c>
      <c r="E159" s="637" t="s">
        <v>97</v>
      </c>
      <c r="F159" s="635" t="s">
        <v>65</v>
      </c>
      <c r="G159" s="637" t="s">
        <v>97</v>
      </c>
      <c r="H159" s="635" t="s">
        <v>65</v>
      </c>
      <c r="I159" s="637" t="s">
        <v>97</v>
      </c>
      <c r="J159" s="635" t="s">
        <v>65</v>
      </c>
      <c r="K159" s="637" t="s">
        <v>97</v>
      </c>
      <c r="L159" s="635" t="s">
        <v>65</v>
      </c>
      <c r="M159" s="648" t="s">
        <v>97</v>
      </c>
      <c r="N159" s="649" t="s">
        <v>141</v>
      </c>
      <c r="O159" s="636" t="s">
        <v>142</v>
      </c>
      <c r="P159" s="638" t="s">
        <v>143</v>
      </c>
      <c r="Q159" s="3073"/>
      <c r="R159" s="3073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3083" t="s">
        <v>157</v>
      </c>
      <c r="B160" s="639" t="s">
        <v>158</v>
      </c>
      <c r="C160" s="650">
        <f>SUM(D160:E160)</f>
        <v>0</v>
      </c>
      <c r="D160" s="651">
        <f t="shared" ref="D160:E162" si="89">SUM(F160+H160+J160+L160)</f>
        <v>0</v>
      </c>
      <c r="E160" s="652">
        <f t="shared" si="89"/>
        <v>0</v>
      </c>
      <c r="F160" s="653"/>
      <c r="G160" s="654"/>
      <c r="H160" s="653"/>
      <c r="I160" s="654"/>
      <c r="J160" s="653"/>
      <c r="K160" s="654"/>
      <c r="L160" s="653"/>
      <c r="M160" s="655"/>
      <c r="N160" s="656"/>
      <c r="O160" s="657"/>
      <c r="P160" s="658"/>
      <c r="Q160" s="654"/>
      <c r="R160" s="654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64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3133" t="s">
        <v>161</v>
      </c>
      <c r="B163" s="3133"/>
      <c r="C163" s="659">
        <f>SUM(C160:C162)</f>
        <v>0</v>
      </c>
      <c r="D163" s="660">
        <f>SUM(D160:D162)</f>
        <v>0</v>
      </c>
      <c r="E163" s="661">
        <f>SUM(E160:E162)</f>
        <v>0</v>
      </c>
      <c r="F163" s="659">
        <f>SUM(F160:F162)</f>
        <v>0</v>
      </c>
      <c r="G163" s="661">
        <f t="shared" ref="G163:P163" si="95">SUM(G160:G162)</f>
        <v>0</v>
      </c>
      <c r="H163" s="659">
        <f t="shared" si="95"/>
        <v>0</v>
      </c>
      <c r="I163" s="661">
        <f t="shared" si="95"/>
        <v>0</v>
      </c>
      <c r="J163" s="659">
        <f t="shared" si="95"/>
        <v>0</v>
      </c>
      <c r="K163" s="661">
        <f t="shared" si="95"/>
        <v>0</v>
      </c>
      <c r="L163" s="659">
        <f t="shared" si="95"/>
        <v>0</v>
      </c>
      <c r="M163" s="662">
        <f t="shared" si="95"/>
        <v>0</v>
      </c>
      <c r="N163" s="663">
        <f t="shared" si="95"/>
        <v>0</v>
      </c>
      <c r="O163" s="660">
        <f t="shared" si="95"/>
        <v>0</v>
      </c>
      <c r="P163" s="664">
        <f t="shared" si="95"/>
        <v>0</v>
      </c>
      <c r="Q163" s="661">
        <f>SUM(Q160:Q162)</f>
        <v>0</v>
      </c>
      <c r="R163" s="661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3083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64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64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2861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2972" t="s">
        <v>161</v>
      </c>
      <c r="B168" s="3133"/>
      <c r="C168" s="659">
        <f>SUM(C164:C167)</f>
        <v>0</v>
      </c>
      <c r="D168" s="660">
        <f>SUM(D164:D167)</f>
        <v>0</v>
      </c>
      <c r="E168" s="661">
        <f>SUM(E164:E167)</f>
        <v>0</v>
      </c>
      <c r="F168" s="659">
        <f>SUM(F164:F167)</f>
        <v>0</v>
      </c>
      <c r="G168" s="661">
        <f t="shared" ref="G168:P168" si="97">SUM(G164:G167)</f>
        <v>0</v>
      </c>
      <c r="H168" s="659">
        <f t="shared" si="97"/>
        <v>0</v>
      </c>
      <c r="I168" s="661">
        <f t="shared" si="97"/>
        <v>0</v>
      </c>
      <c r="J168" s="659">
        <f t="shared" si="97"/>
        <v>0</v>
      </c>
      <c r="K168" s="661">
        <f t="shared" si="97"/>
        <v>0</v>
      </c>
      <c r="L168" s="659">
        <f t="shared" si="97"/>
        <v>0</v>
      </c>
      <c r="M168" s="662">
        <f t="shared" si="97"/>
        <v>0</v>
      </c>
      <c r="N168" s="663">
        <f t="shared" si="97"/>
        <v>0</v>
      </c>
      <c r="O168" s="660">
        <f t="shared" si="97"/>
        <v>0</v>
      </c>
      <c r="P168" s="664">
        <f t="shared" si="97"/>
        <v>0</v>
      </c>
      <c r="Q168" s="661">
        <f>SUM(Q164:Q167)</f>
        <v>0</v>
      </c>
      <c r="R168" s="661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2972" t="s">
        <v>167</v>
      </c>
      <c r="B169" s="2972"/>
      <c r="C169" s="273">
        <f>SUM(C163+C168)</f>
        <v>0</v>
      </c>
      <c r="D169" s="274">
        <f t="shared" ref="D169:P169" si="98">SUM(D163+D168)</f>
        <v>0</v>
      </c>
      <c r="E169" s="545">
        <f t="shared" si="98"/>
        <v>0</v>
      </c>
      <c r="F169" s="273">
        <f t="shared" si="98"/>
        <v>0</v>
      </c>
      <c r="G169" s="545">
        <f t="shared" si="98"/>
        <v>0</v>
      </c>
      <c r="H169" s="273">
        <f t="shared" si="98"/>
        <v>0</v>
      </c>
      <c r="I169" s="545">
        <f t="shared" si="98"/>
        <v>0</v>
      </c>
      <c r="J169" s="273">
        <f t="shared" si="98"/>
        <v>0</v>
      </c>
      <c r="K169" s="545">
        <f t="shared" si="98"/>
        <v>0</v>
      </c>
      <c r="L169" s="273">
        <f t="shared" si="98"/>
        <v>0</v>
      </c>
      <c r="M169" s="665">
        <f t="shared" si="98"/>
        <v>0</v>
      </c>
      <c r="N169" s="277">
        <f t="shared" si="98"/>
        <v>0</v>
      </c>
      <c r="O169" s="274">
        <f t="shared" si="98"/>
        <v>0</v>
      </c>
      <c r="P169" s="548">
        <f t="shared" si="98"/>
        <v>0</v>
      </c>
      <c r="Q169" s="545">
        <f>SUM(Q163+Q168)</f>
        <v>0</v>
      </c>
      <c r="R169" s="545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3088" t="s">
        <v>3</v>
      </c>
      <c r="B171" s="2847"/>
      <c r="C171" s="3078" t="s">
        <v>76</v>
      </c>
      <c r="D171" s="3078"/>
      <c r="E171" s="3077"/>
      <c r="F171" s="3076" t="s">
        <v>49</v>
      </c>
      <c r="G171" s="3077"/>
      <c r="H171" s="3076" t="s">
        <v>50</v>
      </c>
      <c r="I171" s="3077"/>
      <c r="J171" s="3076" t="s">
        <v>126</v>
      </c>
      <c r="K171" s="3077"/>
      <c r="L171" s="3076" t="s">
        <v>127</v>
      </c>
      <c r="M171" s="3077"/>
      <c r="N171" s="3076" t="s">
        <v>128</v>
      </c>
      <c r="O171" s="3094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3089"/>
      <c r="B172" s="3073"/>
      <c r="C172" s="635" t="s">
        <v>96</v>
      </c>
      <c r="D172" s="636" t="s">
        <v>65</v>
      </c>
      <c r="E172" s="637" t="s">
        <v>97</v>
      </c>
      <c r="F172" s="635" t="s">
        <v>65</v>
      </c>
      <c r="G172" s="637" t="s">
        <v>97</v>
      </c>
      <c r="H172" s="635" t="s">
        <v>65</v>
      </c>
      <c r="I172" s="637" t="s">
        <v>97</v>
      </c>
      <c r="J172" s="635" t="s">
        <v>65</v>
      </c>
      <c r="K172" s="637" t="s">
        <v>97</v>
      </c>
      <c r="L172" s="635" t="s">
        <v>65</v>
      </c>
      <c r="M172" s="637" t="s">
        <v>97</v>
      </c>
      <c r="N172" s="635" t="s">
        <v>65</v>
      </c>
      <c r="O172" s="666" t="s">
        <v>97</v>
      </c>
      <c r="P172" s="3073"/>
      <c r="Q172" s="3073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3083" t="s">
        <v>170</v>
      </c>
      <c r="B173" s="639" t="s">
        <v>158</v>
      </c>
      <c r="C173" s="598">
        <f>SUM(D173+E173)</f>
        <v>0</v>
      </c>
      <c r="D173" s="628">
        <f>SUM(F173+H173+J173+L173+N173)</f>
        <v>0</v>
      </c>
      <c r="E173" s="642">
        <f>SUM(G173+I173+K173+M173+O173)</f>
        <v>0</v>
      </c>
      <c r="F173" s="571"/>
      <c r="G173" s="654"/>
      <c r="H173" s="571"/>
      <c r="I173" s="654"/>
      <c r="J173" s="571"/>
      <c r="K173" s="654"/>
      <c r="L173" s="571"/>
      <c r="M173" s="654"/>
      <c r="N173" s="571"/>
      <c r="O173" s="574"/>
      <c r="P173" s="654"/>
      <c r="Q173" s="654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64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205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2861"/>
      <c r="B176" s="667" t="s">
        <v>171</v>
      </c>
      <c r="C176" s="207">
        <f>SUM(C173:C175)</f>
        <v>0</v>
      </c>
      <c r="D176" s="208">
        <f>SUM(D173:D175)</f>
        <v>0</v>
      </c>
      <c r="E176" s="546">
        <f>SUM(E173:E175)</f>
        <v>0</v>
      </c>
      <c r="F176" s="207">
        <f>SUM(F173:F175)</f>
        <v>0</v>
      </c>
      <c r="G176" s="546">
        <f t="shared" ref="G176:O176" si="104">SUM(G173:G175)</f>
        <v>0</v>
      </c>
      <c r="H176" s="207">
        <f t="shared" si="104"/>
        <v>0</v>
      </c>
      <c r="I176" s="546">
        <f t="shared" si="104"/>
        <v>0</v>
      </c>
      <c r="J176" s="207">
        <f t="shared" si="104"/>
        <v>0</v>
      </c>
      <c r="K176" s="546">
        <f t="shared" si="104"/>
        <v>0</v>
      </c>
      <c r="L176" s="207">
        <f t="shared" si="104"/>
        <v>0</v>
      </c>
      <c r="M176" s="546">
        <f t="shared" si="104"/>
        <v>0</v>
      </c>
      <c r="N176" s="207">
        <f t="shared" si="104"/>
        <v>0</v>
      </c>
      <c r="O176" s="289">
        <f t="shared" si="104"/>
        <v>0</v>
      </c>
      <c r="P176" s="546">
        <f>SUM(P173:P175)</f>
        <v>0</v>
      </c>
      <c r="Q176" s="546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64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64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2861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3088" t="s">
        <v>177</v>
      </c>
      <c r="B184" s="2847"/>
      <c r="C184" s="3095" t="s">
        <v>76</v>
      </c>
      <c r="D184" s="3095"/>
      <c r="E184" s="3095"/>
      <c r="F184" s="3095" t="s">
        <v>178</v>
      </c>
      <c r="G184" s="3095"/>
      <c r="H184" s="3095" t="s">
        <v>179</v>
      </c>
      <c r="I184" s="3095"/>
      <c r="J184" s="3095" t="s">
        <v>180</v>
      </c>
      <c r="K184" s="3095"/>
      <c r="L184" s="3095" t="s">
        <v>12</v>
      </c>
      <c r="M184" s="3095"/>
      <c r="N184" s="3100" t="s">
        <v>13</v>
      </c>
      <c r="O184" s="3101"/>
      <c r="P184" s="3070" t="s">
        <v>14</v>
      </c>
      <c r="Q184" s="3070"/>
      <c r="R184" s="3070" t="s">
        <v>15</v>
      </c>
      <c r="S184" s="3070"/>
      <c r="T184" s="3070" t="s">
        <v>16</v>
      </c>
      <c r="U184" s="3070"/>
      <c r="V184" s="3070" t="s">
        <v>17</v>
      </c>
      <c r="W184" s="3070"/>
      <c r="X184" s="3070" t="s">
        <v>18</v>
      </c>
      <c r="Y184" s="3070"/>
      <c r="Z184" s="3070" t="s">
        <v>19</v>
      </c>
      <c r="AA184" s="3070"/>
      <c r="AB184" s="3070" t="s">
        <v>48</v>
      </c>
      <c r="AC184" s="3070"/>
      <c r="AD184" s="3070" t="s">
        <v>49</v>
      </c>
      <c r="AE184" s="3070"/>
      <c r="AF184" s="3070" t="s">
        <v>50</v>
      </c>
      <c r="AG184" s="3070"/>
      <c r="AH184" s="3070" t="s">
        <v>126</v>
      </c>
      <c r="AI184" s="3070"/>
      <c r="AJ184" s="3070" t="s">
        <v>127</v>
      </c>
      <c r="AK184" s="3070"/>
      <c r="AL184" s="3070" t="s">
        <v>128</v>
      </c>
      <c r="AM184" s="3076"/>
      <c r="AN184" s="3132" t="s">
        <v>181</v>
      </c>
      <c r="AO184" s="3130" t="s">
        <v>182</v>
      </c>
      <c r="AP184" s="3076" t="s">
        <v>7</v>
      </c>
      <c r="AQ184" s="3077"/>
      <c r="AR184" s="3074" t="s">
        <v>183</v>
      </c>
      <c r="AS184" s="3074" t="s">
        <v>184</v>
      </c>
      <c r="AT184" s="3076" t="s">
        <v>8</v>
      </c>
      <c r="AU184" s="3077"/>
      <c r="AV184" s="3100" t="s">
        <v>185</v>
      </c>
      <c r="AW184" s="3101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3089"/>
      <c r="B185" s="3073"/>
      <c r="C185" s="670" t="s">
        <v>96</v>
      </c>
      <c r="D185" s="671" t="s">
        <v>65</v>
      </c>
      <c r="E185" s="549" t="s">
        <v>97</v>
      </c>
      <c r="F185" s="670" t="s">
        <v>65</v>
      </c>
      <c r="G185" s="549" t="s">
        <v>97</v>
      </c>
      <c r="H185" s="670" t="s">
        <v>65</v>
      </c>
      <c r="I185" s="549" t="s">
        <v>97</v>
      </c>
      <c r="J185" s="670" t="s">
        <v>65</v>
      </c>
      <c r="K185" s="549" t="s">
        <v>97</v>
      </c>
      <c r="L185" s="670" t="s">
        <v>65</v>
      </c>
      <c r="M185" s="549" t="s">
        <v>97</v>
      </c>
      <c r="N185" s="670" t="s">
        <v>65</v>
      </c>
      <c r="O185" s="549" t="s">
        <v>97</v>
      </c>
      <c r="P185" s="670" t="s">
        <v>65</v>
      </c>
      <c r="Q185" s="549" t="s">
        <v>97</v>
      </c>
      <c r="R185" s="670" t="s">
        <v>65</v>
      </c>
      <c r="S185" s="549" t="s">
        <v>97</v>
      </c>
      <c r="T185" s="670" t="s">
        <v>65</v>
      </c>
      <c r="U185" s="549" t="s">
        <v>97</v>
      </c>
      <c r="V185" s="670" t="s">
        <v>65</v>
      </c>
      <c r="W185" s="549" t="s">
        <v>97</v>
      </c>
      <c r="X185" s="670" t="s">
        <v>65</v>
      </c>
      <c r="Y185" s="549" t="s">
        <v>97</v>
      </c>
      <c r="Z185" s="670" t="s">
        <v>65</v>
      </c>
      <c r="AA185" s="549" t="s">
        <v>97</v>
      </c>
      <c r="AB185" s="670" t="s">
        <v>65</v>
      </c>
      <c r="AC185" s="549" t="s">
        <v>97</v>
      </c>
      <c r="AD185" s="670" t="s">
        <v>65</v>
      </c>
      <c r="AE185" s="549" t="s">
        <v>97</v>
      </c>
      <c r="AF185" s="670" t="s">
        <v>65</v>
      </c>
      <c r="AG185" s="549" t="s">
        <v>97</v>
      </c>
      <c r="AH185" s="670" t="s">
        <v>65</v>
      </c>
      <c r="AI185" s="549" t="s">
        <v>97</v>
      </c>
      <c r="AJ185" s="670" t="s">
        <v>65</v>
      </c>
      <c r="AK185" s="549" t="s">
        <v>97</v>
      </c>
      <c r="AL185" s="670" t="s">
        <v>65</v>
      </c>
      <c r="AM185" s="523" t="s">
        <v>97</v>
      </c>
      <c r="AN185" s="2969"/>
      <c r="AO185" s="2966"/>
      <c r="AP185" s="670" t="s">
        <v>65</v>
      </c>
      <c r="AQ185" s="549" t="s">
        <v>97</v>
      </c>
      <c r="AR185" s="2852"/>
      <c r="AS185" s="2852"/>
      <c r="AT185" s="670" t="s">
        <v>65</v>
      </c>
      <c r="AU185" s="549" t="s">
        <v>97</v>
      </c>
      <c r="AV185" s="672" t="s">
        <v>187</v>
      </c>
      <c r="AW185" s="544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3131" t="s">
        <v>189</v>
      </c>
      <c r="B186" s="3127"/>
      <c r="C186" s="673">
        <f>SUM(D186+E186)</f>
        <v>35</v>
      </c>
      <c r="D186" s="674">
        <f>SUM(F186+H186+J186+L186+N186+P186+R186+T186+V186+X186+Z186+AB186+AD186+AF186+AH186+AJ186+AL186)</f>
        <v>15</v>
      </c>
      <c r="E186" s="308">
        <f>SUM(G186+I186+K186+M186+O186+Q186+S186+U186+W186+Y186+AA186+AC186+AE186+AG186+AI186+AK186+AM186)</f>
        <v>20</v>
      </c>
      <c r="F186" s="675">
        <v>0</v>
      </c>
      <c r="G186" s="75">
        <v>0</v>
      </c>
      <c r="H186" s="675">
        <v>1</v>
      </c>
      <c r="I186" s="75">
        <v>1</v>
      </c>
      <c r="J186" s="675">
        <v>5</v>
      </c>
      <c r="K186" s="75">
        <v>7</v>
      </c>
      <c r="L186" s="675">
        <v>0</v>
      </c>
      <c r="M186" s="75">
        <v>6</v>
      </c>
      <c r="N186" s="675">
        <v>0</v>
      </c>
      <c r="O186" s="75">
        <v>0</v>
      </c>
      <c r="P186" s="675">
        <v>2</v>
      </c>
      <c r="Q186" s="75">
        <v>0</v>
      </c>
      <c r="R186" s="675">
        <v>0</v>
      </c>
      <c r="S186" s="75">
        <v>0</v>
      </c>
      <c r="T186" s="675">
        <v>2</v>
      </c>
      <c r="U186" s="75">
        <v>1</v>
      </c>
      <c r="V186" s="675">
        <v>0</v>
      </c>
      <c r="W186" s="75">
        <v>2</v>
      </c>
      <c r="X186" s="675">
        <v>0</v>
      </c>
      <c r="Y186" s="75">
        <v>1</v>
      </c>
      <c r="Z186" s="675">
        <v>1</v>
      </c>
      <c r="AA186" s="75">
        <v>0</v>
      </c>
      <c r="AB186" s="675">
        <v>2</v>
      </c>
      <c r="AC186" s="75">
        <v>1</v>
      </c>
      <c r="AD186" s="210">
        <v>1</v>
      </c>
      <c r="AE186" s="75">
        <v>1</v>
      </c>
      <c r="AF186" s="210">
        <v>1</v>
      </c>
      <c r="AG186" s="75">
        <v>0</v>
      </c>
      <c r="AH186" s="210">
        <v>0</v>
      </c>
      <c r="AI186" s="75">
        <v>0</v>
      </c>
      <c r="AJ186" s="210">
        <v>0</v>
      </c>
      <c r="AK186" s="75">
        <v>0</v>
      </c>
      <c r="AL186" s="210">
        <v>0</v>
      </c>
      <c r="AM186" s="292">
        <v>0</v>
      </c>
      <c r="AN186" s="676">
        <v>0</v>
      </c>
      <c r="AO186" s="309">
        <v>0</v>
      </c>
      <c r="AP186" s="210">
        <v>0</v>
      </c>
      <c r="AQ186" s="75">
        <v>0</v>
      </c>
      <c r="AR186" s="677">
        <v>0</v>
      </c>
      <c r="AS186" s="677">
        <v>8</v>
      </c>
      <c r="AT186" s="678">
        <v>1</v>
      </c>
      <c r="AU186" s="679">
        <v>0</v>
      </c>
      <c r="AV186" s="678">
        <v>2</v>
      </c>
      <c r="AW186" s="679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3122" t="s">
        <v>190</v>
      </c>
      <c r="B187" s="3123"/>
      <c r="C187" s="680"/>
      <c r="D187" s="681"/>
      <c r="E187" s="681"/>
      <c r="F187" s="681"/>
      <c r="G187" s="681"/>
      <c r="H187" s="681"/>
      <c r="I187" s="681"/>
      <c r="J187" s="681"/>
      <c r="K187" s="681"/>
      <c r="L187" s="681"/>
      <c r="M187" s="681"/>
      <c r="N187" s="681"/>
      <c r="O187" s="681"/>
      <c r="P187" s="681"/>
      <c r="Q187" s="681"/>
      <c r="R187" s="681"/>
      <c r="S187" s="681"/>
      <c r="T187" s="681"/>
      <c r="U187" s="681"/>
      <c r="V187" s="681"/>
      <c r="W187" s="681"/>
      <c r="X187" s="681"/>
      <c r="Y187" s="681"/>
      <c r="Z187" s="681"/>
      <c r="AA187" s="681"/>
      <c r="AB187" s="681"/>
      <c r="AC187" s="681"/>
      <c r="AD187" s="681"/>
      <c r="AE187" s="681"/>
      <c r="AF187" s="681"/>
      <c r="AG187" s="681"/>
      <c r="AH187" s="681"/>
      <c r="AI187" s="681"/>
      <c r="AJ187" s="681"/>
      <c r="AK187" s="681"/>
      <c r="AL187" s="681"/>
      <c r="AM187" s="681"/>
      <c r="AN187" s="681"/>
      <c r="AO187" s="681"/>
      <c r="AP187" s="681"/>
      <c r="AQ187" s="681"/>
      <c r="AR187" s="681"/>
      <c r="AS187" s="681"/>
      <c r="AT187" s="681"/>
      <c r="AU187" s="681"/>
      <c r="AV187" s="681"/>
      <c r="AW187" s="682"/>
    </row>
    <row r="188" spans="1:89" x14ac:dyDescent="0.25">
      <c r="A188" s="3083" t="s">
        <v>191</v>
      </c>
      <c r="B188" s="683" t="s">
        <v>192</v>
      </c>
      <c r="C188" s="684">
        <f>SUM(D188+E188)</f>
        <v>5</v>
      </c>
      <c r="D188" s="685">
        <f t="shared" ref="D188:E196" si="106">SUM(F188+H188+J188+L188+N188+P188+R188+T188+V188+X188+Z188+AB188+AD188+AF188+AH188+AJ188+AL188)</f>
        <v>1</v>
      </c>
      <c r="E188" s="683">
        <f t="shared" si="106"/>
        <v>4</v>
      </c>
      <c r="F188" s="571"/>
      <c r="G188" s="654"/>
      <c r="H188" s="571">
        <v>0</v>
      </c>
      <c r="I188" s="654">
        <v>1</v>
      </c>
      <c r="J188" s="571">
        <v>1</v>
      </c>
      <c r="K188" s="654">
        <v>2</v>
      </c>
      <c r="L188" s="571">
        <v>0</v>
      </c>
      <c r="M188" s="654">
        <v>1</v>
      </c>
      <c r="N188" s="571">
        <v>0</v>
      </c>
      <c r="O188" s="654">
        <v>0</v>
      </c>
      <c r="P188" s="571">
        <v>0</v>
      </c>
      <c r="Q188" s="654">
        <v>0</v>
      </c>
      <c r="R188" s="571">
        <v>0</v>
      </c>
      <c r="S188" s="654">
        <v>0</v>
      </c>
      <c r="T188" s="571">
        <v>0</v>
      </c>
      <c r="U188" s="654">
        <v>0</v>
      </c>
      <c r="V188" s="571">
        <v>0</v>
      </c>
      <c r="W188" s="654">
        <v>0</v>
      </c>
      <c r="X188" s="571">
        <v>0</v>
      </c>
      <c r="Y188" s="654">
        <v>0</v>
      </c>
      <c r="Z188" s="571">
        <v>0</v>
      </c>
      <c r="AA188" s="654">
        <v>0</v>
      </c>
      <c r="AB188" s="571">
        <v>0</v>
      </c>
      <c r="AC188" s="654">
        <v>0</v>
      </c>
      <c r="AD188" s="571">
        <v>0</v>
      </c>
      <c r="AE188" s="654">
        <v>0</v>
      </c>
      <c r="AF188" s="571">
        <v>0</v>
      </c>
      <c r="AG188" s="654">
        <v>0</v>
      </c>
      <c r="AH188" s="571">
        <v>0</v>
      </c>
      <c r="AI188" s="654">
        <v>0</v>
      </c>
      <c r="AJ188" s="571">
        <v>0</v>
      </c>
      <c r="AK188" s="654">
        <v>0</v>
      </c>
      <c r="AL188" s="571">
        <v>0</v>
      </c>
      <c r="AM188" s="655">
        <v>0</v>
      </c>
      <c r="AN188" s="626">
        <v>0</v>
      </c>
      <c r="AO188" s="686">
        <v>0</v>
      </c>
      <c r="AP188" s="571">
        <v>0</v>
      </c>
      <c r="AQ188" s="654">
        <v>0</v>
      </c>
      <c r="AR188" s="654">
        <v>0</v>
      </c>
      <c r="AS188" s="654">
        <v>4</v>
      </c>
      <c r="AT188" s="655">
        <v>0</v>
      </c>
      <c r="AU188" s="575">
        <v>0</v>
      </c>
      <c r="AV188" s="655">
        <v>1</v>
      </c>
      <c r="AW188" s="575">
        <v>0</v>
      </c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2861"/>
      <c r="B189" s="318" t="s">
        <v>193</v>
      </c>
      <c r="C189" s="319">
        <f>SUM(D189+E189)</f>
        <v>0</v>
      </c>
      <c r="D189" s="320">
        <f t="shared" si="106"/>
        <v>0</v>
      </c>
      <c r="E189" s="541">
        <f t="shared" si="106"/>
        <v>0</v>
      </c>
      <c r="F189" s="210"/>
      <c r="G189" s="542"/>
      <c r="H189" s="210">
        <v>0</v>
      </c>
      <c r="I189" s="542">
        <v>0</v>
      </c>
      <c r="J189" s="210">
        <v>0</v>
      </c>
      <c r="K189" s="542">
        <v>0</v>
      </c>
      <c r="L189" s="210">
        <v>0</v>
      </c>
      <c r="M189" s="542">
        <v>0</v>
      </c>
      <c r="N189" s="210">
        <v>0</v>
      </c>
      <c r="O189" s="542">
        <v>0</v>
      </c>
      <c r="P189" s="210">
        <v>0</v>
      </c>
      <c r="Q189" s="542">
        <v>0</v>
      </c>
      <c r="R189" s="210">
        <v>0</v>
      </c>
      <c r="S189" s="542">
        <v>0</v>
      </c>
      <c r="T189" s="210">
        <v>0</v>
      </c>
      <c r="U189" s="542">
        <v>0</v>
      </c>
      <c r="V189" s="210">
        <v>0</v>
      </c>
      <c r="W189" s="542">
        <v>0</v>
      </c>
      <c r="X189" s="210">
        <v>0</v>
      </c>
      <c r="Y189" s="542">
        <v>0</v>
      </c>
      <c r="Z189" s="210">
        <v>0</v>
      </c>
      <c r="AA189" s="542">
        <v>0</v>
      </c>
      <c r="AB189" s="210">
        <v>0</v>
      </c>
      <c r="AC189" s="542">
        <v>0</v>
      </c>
      <c r="AD189" s="210">
        <v>0</v>
      </c>
      <c r="AE189" s="542">
        <v>0</v>
      </c>
      <c r="AF189" s="210">
        <v>0</v>
      </c>
      <c r="AG189" s="542">
        <v>0</v>
      </c>
      <c r="AH189" s="210">
        <v>0</v>
      </c>
      <c r="AI189" s="542">
        <v>0</v>
      </c>
      <c r="AJ189" s="210">
        <v>0</v>
      </c>
      <c r="AK189" s="542">
        <v>0</v>
      </c>
      <c r="AL189" s="210">
        <v>0</v>
      </c>
      <c r="AM189" s="526">
        <v>0</v>
      </c>
      <c r="AN189" s="212">
        <v>0</v>
      </c>
      <c r="AO189" s="213">
        <v>0</v>
      </c>
      <c r="AP189" s="210">
        <v>0</v>
      </c>
      <c r="AQ189" s="542">
        <v>0</v>
      </c>
      <c r="AR189" s="542">
        <v>0</v>
      </c>
      <c r="AS189" s="542">
        <v>0</v>
      </c>
      <c r="AT189" s="526">
        <v>0</v>
      </c>
      <c r="AU189" s="323">
        <v>0</v>
      </c>
      <c r="AV189" s="526">
        <v>0</v>
      </c>
      <c r="AW189" s="323">
        <v>0</v>
      </c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3124" t="s">
        <v>194</v>
      </c>
      <c r="B190" s="3125"/>
      <c r="C190" s="673">
        <f t="shared" ref="C190:C230" si="126">SUM(D190+E190)</f>
        <v>2</v>
      </c>
      <c r="D190" s="674">
        <f t="shared" si="106"/>
        <v>0</v>
      </c>
      <c r="E190" s="687">
        <f t="shared" si="106"/>
        <v>2</v>
      </c>
      <c r="F190" s="675"/>
      <c r="G190" s="677"/>
      <c r="H190" s="675">
        <v>0</v>
      </c>
      <c r="I190" s="677">
        <v>0</v>
      </c>
      <c r="J190" s="675">
        <v>0</v>
      </c>
      <c r="K190" s="677">
        <v>1</v>
      </c>
      <c r="L190" s="675">
        <v>0</v>
      </c>
      <c r="M190" s="677">
        <v>1</v>
      </c>
      <c r="N190" s="675">
        <v>0</v>
      </c>
      <c r="O190" s="677">
        <v>0</v>
      </c>
      <c r="P190" s="675">
        <v>0</v>
      </c>
      <c r="Q190" s="677">
        <v>0</v>
      </c>
      <c r="R190" s="675">
        <v>0</v>
      </c>
      <c r="S190" s="677">
        <v>0</v>
      </c>
      <c r="T190" s="675">
        <v>0</v>
      </c>
      <c r="U190" s="677">
        <v>0</v>
      </c>
      <c r="V190" s="675">
        <v>0</v>
      </c>
      <c r="W190" s="677">
        <v>0</v>
      </c>
      <c r="X190" s="675">
        <v>0</v>
      </c>
      <c r="Y190" s="677">
        <v>0</v>
      </c>
      <c r="Z190" s="675">
        <v>0</v>
      </c>
      <c r="AA190" s="677">
        <v>0</v>
      </c>
      <c r="AB190" s="675">
        <v>0</v>
      </c>
      <c r="AC190" s="677">
        <v>0</v>
      </c>
      <c r="AD190" s="675">
        <v>0</v>
      </c>
      <c r="AE190" s="677">
        <v>0</v>
      </c>
      <c r="AF190" s="675">
        <v>0</v>
      </c>
      <c r="AG190" s="677">
        <v>0</v>
      </c>
      <c r="AH190" s="675">
        <v>0</v>
      </c>
      <c r="AI190" s="677">
        <v>0</v>
      </c>
      <c r="AJ190" s="675">
        <v>0</v>
      </c>
      <c r="AK190" s="677">
        <v>0</v>
      </c>
      <c r="AL190" s="675">
        <v>0</v>
      </c>
      <c r="AM190" s="678">
        <v>0</v>
      </c>
      <c r="AN190" s="676">
        <v>0</v>
      </c>
      <c r="AO190" s="688">
        <v>0</v>
      </c>
      <c r="AP190" s="675">
        <v>0</v>
      </c>
      <c r="AQ190" s="677">
        <v>0</v>
      </c>
      <c r="AR190" s="677">
        <v>0</v>
      </c>
      <c r="AS190" s="677">
        <v>1</v>
      </c>
      <c r="AT190" s="678">
        <v>0</v>
      </c>
      <c r="AU190" s="679">
        <v>0</v>
      </c>
      <c r="AV190" s="678">
        <v>0</v>
      </c>
      <c r="AW190" s="679">
        <v>0</v>
      </c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3083" t="s">
        <v>195</v>
      </c>
      <c r="B191" s="683" t="s">
        <v>196</v>
      </c>
      <c r="C191" s="684">
        <f t="shared" si="126"/>
        <v>4</v>
      </c>
      <c r="D191" s="685">
        <f>SUM(H191+J191+L191+N191+P191+R191+T191+V191+X191+Z191+AB191+AD191+AF191+AH191+AJ191+AL191)</f>
        <v>0</v>
      </c>
      <c r="E191" s="683">
        <f>SUM(I191+K191+M191+O191+Q191+S191+U191+W191+Y191+AA191+AC191+AE191+AG191+AI191+AK191+AM191)</f>
        <v>4</v>
      </c>
      <c r="F191" s="689"/>
      <c r="G191" s="690"/>
      <c r="H191" s="571">
        <v>0</v>
      </c>
      <c r="I191" s="654">
        <v>0</v>
      </c>
      <c r="J191" s="571">
        <v>0</v>
      </c>
      <c r="K191" s="654">
        <v>2</v>
      </c>
      <c r="L191" s="571">
        <v>0</v>
      </c>
      <c r="M191" s="654">
        <v>2</v>
      </c>
      <c r="N191" s="571">
        <v>0</v>
      </c>
      <c r="O191" s="654">
        <v>0</v>
      </c>
      <c r="P191" s="571">
        <v>0</v>
      </c>
      <c r="Q191" s="654">
        <v>0</v>
      </c>
      <c r="R191" s="571">
        <v>0</v>
      </c>
      <c r="S191" s="654">
        <v>0</v>
      </c>
      <c r="T191" s="571">
        <v>0</v>
      </c>
      <c r="U191" s="654">
        <v>0</v>
      </c>
      <c r="V191" s="571">
        <v>0</v>
      </c>
      <c r="W191" s="654">
        <v>0</v>
      </c>
      <c r="X191" s="571">
        <v>0</v>
      </c>
      <c r="Y191" s="654">
        <v>0</v>
      </c>
      <c r="Z191" s="571">
        <v>0</v>
      </c>
      <c r="AA191" s="654">
        <v>0</v>
      </c>
      <c r="AB191" s="571">
        <v>0</v>
      </c>
      <c r="AC191" s="654">
        <v>0</v>
      </c>
      <c r="AD191" s="571">
        <v>0</v>
      </c>
      <c r="AE191" s="654">
        <v>0</v>
      </c>
      <c r="AF191" s="571">
        <v>0</v>
      </c>
      <c r="AG191" s="654">
        <v>0</v>
      </c>
      <c r="AH191" s="571">
        <v>0</v>
      </c>
      <c r="AI191" s="654">
        <v>0</v>
      </c>
      <c r="AJ191" s="571">
        <v>0</v>
      </c>
      <c r="AK191" s="654">
        <v>0</v>
      </c>
      <c r="AL191" s="571">
        <v>0</v>
      </c>
      <c r="AM191" s="655">
        <v>0</v>
      </c>
      <c r="AN191" s="626">
        <v>0</v>
      </c>
      <c r="AO191" s="686">
        <v>0</v>
      </c>
      <c r="AP191" s="571">
        <v>0</v>
      </c>
      <c r="AQ191" s="654">
        <v>0</v>
      </c>
      <c r="AR191" s="654">
        <v>0</v>
      </c>
      <c r="AS191" s="654">
        <v>3</v>
      </c>
      <c r="AT191" s="655">
        <v>0</v>
      </c>
      <c r="AU191" s="575">
        <v>0</v>
      </c>
      <c r="AV191" s="655">
        <v>1</v>
      </c>
      <c r="AW191" s="575">
        <v>0</v>
      </c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2861"/>
      <c r="B192" s="318" t="s">
        <v>197</v>
      </c>
      <c r="C192" s="325">
        <f t="shared" si="126"/>
        <v>13</v>
      </c>
      <c r="D192" s="326">
        <f>SUM(H192+J192+L192+N192+P192+R192+T192+V192+X192+Z192+AB192+AD192+AF192+AH192+AJ192+AL192)</f>
        <v>3</v>
      </c>
      <c r="E192" s="308">
        <f>SUM(I192+K192+M192+O192+Q192+S192+U192+W192+Y192+AA192+AC192+AE192+AG192+AI192+AK192+AM192)</f>
        <v>10</v>
      </c>
      <c r="F192" s="327"/>
      <c r="G192" s="328"/>
      <c r="H192" s="329">
        <v>0</v>
      </c>
      <c r="I192" s="75">
        <v>0</v>
      </c>
      <c r="J192" s="329">
        <v>3</v>
      </c>
      <c r="K192" s="75">
        <v>6</v>
      </c>
      <c r="L192" s="210">
        <v>0</v>
      </c>
      <c r="M192" s="542">
        <v>4</v>
      </c>
      <c r="N192" s="329">
        <v>0</v>
      </c>
      <c r="O192" s="75">
        <v>0</v>
      </c>
      <c r="P192" s="329">
        <v>0</v>
      </c>
      <c r="Q192" s="75">
        <v>0</v>
      </c>
      <c r="R192" s="329">
        <v>0</v>
      </c>
      <c r="S192" s="75">
        <v>0</v>
      </c>
      <c r="T192" s="329">
        <v>0</v>
      </c>
      <c r="U192" s="75">
        <v>0</v>
      </c>
      <c r="V192" s="329">
        <v>0</v>
      </c>
      <c r="W192" s="75">
        <v>0</v>
      </c>
      <c r="X192" s="329">
        <v>0</v>
      </c>
      <c r="Y192" s="75">
        <v>0</v>
      </c>
      <c r="Z192" s="329">
        <v>0</v>
      </c>
      <c r="AA192" s="75">
        <v>0</v>
      </c>
      <c r="AB192" s="329">
        <v>0</v>
      </c>
      <c r="AC192" s="75">
        <v>0</v>
      </c>
      <c r="AD192" s="329">
        <v>0</v>
      </c>
      <c r="AE192" s="75">
        <v>0</v>
      </c>
      <c r="AF192" s="329">
        <v>0</v>
      </c>
      <c r="AG192" s="75">
        <v>0</v>
      </c>
      <c r="AH192" s="329">
        <v>0</v>
      </c>
      <c r="AI192" s="75">
        <v>0</v>
      </c>
      <c r="AJ192" s="329">
        <v>0</v>
      </c>
      <c r="AK192" s="75">
        <v>0</v>
      </c>
      <c r="AL192" s="329">
        <v>0</v>
      </c>
      <c r="AM192" s="292">
        <v>0</v>
      </c>
      <c r="AN192" s="212">
        <v>0</v>
      </c>
      <c r="AO192" s="213">
        <v>0</v>
      </c>
      <c r="AP192" s="210">
        <v>0</v>
      </c>
      <c r="AQ192" s="542">
        <v>0</v>
      </c>
      <c r="AR192" s="542">
        <v>0</v>
      </c>
      <c r="AS192" s="542">
        <v>5</v>
      </c>
      <c r="AT192" s="526">
        <v>1</v>
      </c>
      <c r="AU192" s="323">
        <v>0</v>
      </c>
      <c r="AV192" s="526">
        <v>2</v>
      </c>
      <c r="AW192" s="323"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691" t="s">
        <v>198</v>
      </c>
      <c r="B193" s="692"/>
      <c r="C193" s="643">
        <f t="shared" si="126"/>
        <v>35</v>
      </c>
      <c r="D193" s="644">
        <f t="shared" si="106"/>
        <v>15</v>
      </c>
      <c r="E193" s="645">
        <f t="shared" si="106"/>
        <v>20</v>
      </c>
      <c r="F193" s="675">
        <v>0</v>
      </c>
      <c r="G193" s="677">
        <v>0</v>
      </c>
      <c r="H193" s="675">
        <v>1</v>
      </c>
      <c r="I193" s="677">
        <v>1</v>
      </c>
      <c r="J193" s="675">
        <v>5</v>
      </c>
      <c r="K193" s="677">
        <v>7</v>
      </c>
      <c r="L193" s="675">
        <v>0</v>
      </c>
      <c r="M193" s="677">
        <v>6</v>
      </c>
      <c r="N193" s="675">
        <v>0</v>
      </c>
      <c r="O193" s="677">
        <v>0</v>
      </c>
      <c r="P193" s="675">
        <v>2</v>
      </c>
      <c r="Q193" s="677">
        <v>0</v>
      </c>
      <c r="R193" s="675">
        <v>0</v>
      </c>
      <c r="S193" s="677">
        <v>0</v>
      </c>
      <c r="T193" s="675">
        <v>2</v>
      </c>
      <c r="U193" s="677">
        <v>1</v>
      </c>
      <c r="V193" s="675">
        <v>0</v>
      </c>
      <c r="W193" s="677">
        <v>2</v>
      </c>
      <c r="X193" s="675">
        <v>0</v>
      </c>
      <c r="Y193" s="677">
        <v>1</v>
      </c>
      <c r="Z193" s="675">
        <v>1</v>
      </c>
      <c r="AA193" s="677">
        <v>0</v>
      </c>
      <c r="AB193" s="675">
        <v>2</v>
      </c>
      <c r="AC193" s="677">
        <v>1</v>
      </c>
      <c r="AD193" s="675">
        <v>1</v>
      </c>
      <c r="AE193" s="677">
        <v>1</v>
      </c>
      <c r="AF193" s="675">
        <v>1</v>
      </c>
      <c r="AG193" s="677">
        <v>0</v>
      </c>
      <c r="AH193" s="675">
        <v>0</v>
      </c>
      <c r="AI193" s="677">
        <v>0</v>
      </c>
      <c r="AJ193" s="675">
        <v>0</v>
      </c>
      <c r="AK193" s="677">
        <v>0</v>
      </c>
      <c r="AL193" s="675">
        <v>0</v>
      </c>
      <c r="AM193" s="678">
        <v>0</v>
      </c>
      <c r="AN193" s="676">
        <v>0</v>
      </c>
      <c r="AO193" s="688">
        <v>0</v>
      </c>
      <c r="AP193" s="210">
        <v>0</v>
      </c>
      <c r="AQ193" s="677">
        <v>0</v>
      </c>
      <c r="AR193" s="677">
        <v>0</v>
      </c>
      <c r="AS193" s="677">
        <v>8</v>
      </c>
      <c r="AT193" s="678">
        <v>1</v>
      </c>
      <c r="AU193" s="679">
        <v>0</v>
      </c>
      <c r="AV193" s="678">
        <v>2</v>
      </c>
      <c r="AW193" s="679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3083" t="s">
        <v>199</v>
      </c>
      <c r="B194" s="378" t="s">
        <v>200</v>
      </c>
      <c r="C194" s="335">
        <f t="shared" si="126"/>
        <v>0</v>
      </c>
      <c r="D194" s="336">
        <f t="shared" si="106"/>
        <v>0</v>
      </c>
      <c r="E194" s="378">
        <f t="shared" si="106"/>
        <v>0</v>
      </c>
      <c r="F194" s="32"/>
      <c r="G194" s="35"/>
      <c r="H194" s="32"/>
      <c r="I194" s="35"/>
      <c r="J194" s="32"/>
      <c r="K194" s="35"/>
      <c r="L194" s="32"/>
      <c r="M194" s="35"/>
      <c r="N194" s="32"/>
      <c r="O194" s="35"/>
      <c r="P194" s="32"/>
      <c r="Q194" s="35"/>
      <c r="R194" s="32"/>
      <c r="S194" s="35"/>
      <c r="T194" s="32"/>
      <c r="U194" s="35"/>
      <c r="V194" s="32"/>
      <c r="W194" s="35"/>
      <c r="X194" s="32"/>
      <c r="Y194" s="35"/>
      <c r="Z194" s="32"/>
      <c r="AA194" s="35"/>
      <c r="AB194" s="32"/>
      <c r="AC194" s="35"/>
      <c r="AD194" s="32"/>
      <c r="AE194" s="35"/>
      <c r="AF194" s="32"/>
      <c r="AG194" s="35"/>
      <c r="AH194" s="32"/>
      <c r="AI194" s="35"/>
      <c r="AJ194" s="32"/>
      <c r="AK194" s="35"/>
      <c r="AL194" s="32"/>
      <c r="AM194" s="271"/>
      <c r="AN194" s="227"/>
      <c r="AO194" s="337"/>
      <c r="AP194" s="32"/>
      <c r="AQ194" s="75"/>
      <c r="AR194" s="75"/>
      <c r="AS194" s="75"/>
      <c r="AT194" s="292"/>
      <c r="AU194" s="338"/>
      <c r="AV194" s="292"/>
      <c r="AW194" s="338"/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2860"/>
      <c r="B195" s="339" t="s">
        <v>201</v>
      </c>
      <c r="C195" s="340">
        <f t="shared" si="126"/>
        <v>1</v>
      </c>
      <c r="D195" s="341">
        <f t="shared" si="106"/>
        <v>0</v>
      </c>
      <c r="E195" s="339">
        <f t="shared" si="106"/>
        <v>1</v>
      </c>
      <c r="F195" s="16">
        <v>0</v>
      </c>
      <c r="G195" s="37">
        <v>0</v>
      </c>
      <c r="H195" s="16">
        <v>0</v>
      </c>
      <c r="I195" s="37">
        <v>0</v>
      </c>
      <c r="J195" s="16">
        <v>0</v>
      </c>
      <c r="K195" s="37">
        <v>0</v>
      </c>
      <c r="L195" s="16">
        <v>0</v>
      </c>
      <c r="M195" s="37">
        <v>1</v>
      </c>
      <c r="N195" s="16">
        <v>0</v>
      </c>
      <c r="O195" s="37">
        <v>0</v>
      </c>
      <c r="P195" s="16">
        <v>0</v>
      </c>
      <c r="Q195" s="37">
        <v>0</v>
      </c>
      <c r="R195" s="16">
        <v>0</v>
      </c>
      <c r="S195" s="37">
        <v>0</v>
      </c>
      <c r="T195" s="16">
        <v>0</v>
      </c>
      <c r="U195" s="37">
        <v>0</v>
      </c>
      <c r="V195" s="16">
        <v>0</v>
      </c>
      <c r="W195" s="37">
        <v>0</v>
      </c>
      <c r="X195" s="16">
        <v>0</v>
      </c>
      <c r="Y195" s="37">
        <v>0</v>
      </c>
      <c r="Z195" s="16">
        <v>0</v>
      </c>
      <c r="AA195" s="37">
        <v>0</v>
      </c>
      <c r="AB195" s="16">
        <v>0</v>
      </c>
      <c r="AC195" s="37">
        <v>0</v>
      </c>
      <c r="AD195" s="16">
        <v>0</v>
      </c>
      <c r="AE195" s="37">
        <v>0</v>
      </c>
      <c r="AF195" s="16">
        <v>0</v>
      </c>
      <c r="AG195" s="37">
        <v>0</v>
      </c>
      <c r="AH195" s="16">
        <v>0</v>
      </c>
      <c r="AI195" s="37">
        <v>0</v>
      </c>
      <c r="AJ195" s="16">
        <v>0</v>
      </c>
      <c r="AK195" s="37">
        <v>0</v>
      </c>
      <c r="AL195" s="16">
        <v>0</v>
      </c>
      <c r="AM195" s="134">
        <v>0</v>
      </c>
      <c r="AN195" s="195">
        <v>0</v>
      </c>
      <c r="AO195" s="137">
        <v>0</v>
      </c>
      <c r="AP195" s="16">
        <v>0</v>
      </c>
      <c r="AQ195" s="41">
        <v>0</v>
      </c>
      <c r="AR195" s="41">
        <v>0</v>
      </c>
      <c r="AS195" s="41">
        <v>0</v>
      </c>
      <c r="AT195" s="180">
        <v>0</v>
      </c>
      <c r="AU195" s="342">
        <v>0</v>
      </c>
      <c r="AV195" s="180">
        <v>0</v>
      </c>
      <c r="AW195" s="342"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2860"/>
      <c r="B196" s="339" t="s">
        <v>202</v>
      </c>
      <c r="C196" s="340">
        <f t="shared" si="126"/>
        <v>5</v>
      </c>
      <c r="D196" s="343">
        <f t="shared" si="106"/>
        <v>1</v>
      </c>
      <c r="E196" s="339">
        <f t="shared" si="106"/>
        <v>4</v>
      </c>
      <c r="F196" s="38">
        <v>0</v>
      </c>
      <c r="G196" s="41">
        <v>0</v>
      </c>
      <c r="H196" s="38">
        <v>0</v>
      </c>
      <c r="I196" s="41">
        <v>0</v>
      </c>
      <c r="J196" s="38">
        <v>0</v>
      </c>
      <c r="K196" s="41">
        <v>1</v>
      </c>
      <c r="L196" s="38">
        <v>0</v>
      </c>
      <c r="M196" s="41">
        <v>1</v>
      </c>
      <c r="N196" s="38">
        <v>0</v>
      </c>
      <c r="O196" s="41">
        <v>0</v>
      </c>
      <c r="P196" s="38">
        <v>0</v>
      </c>
      <c r="Q196" s="41">
        <v>0</v>
      </c>
      <c r="R196" s="38">
        <v>0</v>
      </c>
      <c r="S196" s="41">
        <v>0</v>
      </c>
      <c r="T196" s="38">
        <v>0</v>
      </c>
      <c r="U196" s="41">
        <v>0</v>
      </c>
      <c r="V196" s="38">
        <v>0</v>
      </c>
      <c r="W196" s="41">
        <v>0</v>
      </c>
      <c r="X196" s="38">
        <v>0</v>
      </c>
      <c r="Y196" s="41">
        <v>0</v>
      </c>
      <c r="Z196" s="38">
        <v>0</v>
      </c>
      <c r="AA196" s="41">
        <v>0</v>
      </c>
      <c r="AB196" s="38">
        <v>0</v>
      </c>
      <c r="AC196" s="41">
        <v>1</v>
      </c>
      <c r="AD196" s="38">
        <v>1</v>
      </c>
      <c r="AE196" s="41">
        <v>1</v>
      </c>
      <c r="AF196" s="38">
        <v>0</v>
      </c>
      <c r="AG196" s="41">
        <v>0</v>
      </c>
      <c r="AH196" s="38">
        <v>0</v>
      </c>
      <c r="AI196" s="41">
        <v>0</v>
      </c>
      <c r="AJ196" s="38">
        <v>0</v>
      </c>
      <c r="AK196" s="41">
        <v>0</v>
      </c>
      <c r="AL196" s="38">
        <v>0</v>
      </c>
      <c r="AM196" s="180">
        <v>0</v>
      </c>
      <c r="AN196" s="198">
        <v>0</v>
      </c>
      <c r="AO196" s="181">
        <v>0</v>
      </c>
      <c r="AP196" s="38">
        <v>0</v>
      </c>
      <c r="AQ196" s="41">
        <v>0</v>
      </c>
      <c r="AR196" s="41">
        <v>0</v>
      </c>
      <c r="AS196" s="41">
        <v>0</v>
      </c>
      <c r="AT196" s="180">
        <v>0</v>
      </c>
      <c r="AU196" s="342">
        <v>0</v>
      </c>
      <c r="AV196" s="180">
        <v>0</v>
      </c>
      <c r="AW196" s="342">
        <v>0</v>
      </c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2860"/>
      <c r="B197" s="344" t="s">
        <v>203</v>
      </c>
      <c r="C197" s="340">
        <f t="shared" si="126"/>
        <v>0</v>
      </c>
      <c r="D197" s="345"/>
      <c r="E197" s="339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2860"/>
      <c r="B198" s="339" t="s">
        <v>204</v>
      </c>
      <c r="C198" s="340">
        <f t="shared" si="126"/>
        <v>2</v>
      </c>
      <c r="D198" s="336">
        <f t="shared" ref="D198:E206" si="127">SUM(F198+H198+J198+L198+N198+P198+R198+T198+V198+X198+Z198+AB198+AD198+AF198+AH198+AJ198+AL198)</f>
        <v>1</v>
      </c>
      <c r="E198" s="339">
        <f t="shared" si="127"/>
        <v>1</v>
      </c>
      <c r="F198" s="32">
        <v>0</v>
      </c>
      <c r="G198" s="35">
        <v>0</v>
      </c>
      <c r="H198" s="32">
        <v>0</v>
      </c>
      <c r="I198" s="35">
        <v>0</v>
      </c>
      <c r="J198" s="32">
        <v>0</v>
      </c>
      <c r="K198" s="35">
        <v>0</v>
      </c>
      <c r="L198" s="32">
        <v>0</v>
      </c>
      <c r="M198" s="35">
        <v>0</v>
      </c>
      <c r="N198" s="32">
        <v>0</v>
      </c>
      <c r="O198" s="35">
        <v>0</v>
      </c>
      <c r="P198" s="32">
        <v>1</v>
      </c>
      <c r="Q198" s="35">
        <v>0</v>
      </c>
      <c r="R198" s="32">
        <v>0</v>
      </c>
      <c r="S198" s="35">
        <v>0</v>
      </c>
      <c r="T198" s="32">
        <v>0</v>
      </c>
      <c r="U198" s="35">
        <v>0</v>
      </c>
      <c r="V198" s="32">
        <v>0</v>
      </c>
      <c r="W198" s="35">
        <v>1</v>
      </c>
      <c r="X198" s="32">
        <v>0</v>
      </c>
      <c r="Y198" s="35">
        <v>0</v>
      </c>
      <c r="Z198" s="32">
        <v>0</v>
      </c>
      <c r="AA198" s="35">
        <v>0</v>
      </c>
      <c r="AB198" s="32">
        <v>0</v>
      </c>
      <c r="AC198" s="35">
        <v>0</v>
      </c>
      <c r="AD198" s="32">
        <v>0</v>
      </c>
      <c r="AE198" s="35">
        <v>0</v>
      </c>
      <c r="AF198" s="32">
        <v>0</v>
      </c>
      <c r="AG198" s="35">
        <v>0</v>
      </c>
      <c r="AH198" s="32">
        <v>0</v>
      </c>
      <c r="AI198" s="35">
        <v>0</v>
      </c>
      <c r="AJ198" s="32">
        <v>0</v>
      </c>
      <c r="AK198" s="35">
        <v>0</v>
      </c>
      <c r="AL198" s="32">
        <v>0</v>
      </c>
      <c r="AM198" s="271">
        <v>0</v>
      </c>
      <c r="AN198" s="227">
        <v>0</v>
      </c>
      <c r="AO198" s="337">
        <v>0</v>
      </c>
      <c r="AP198" s="32">
        <v>0</v>
      </c>
      <c r="AQ198" s="35">
        <v>0</v>
      </c>
      <c r="AR198" s="35">
        <v>0</v>
      </c>
      <c r="AS198" s="35">
        <v>0</v>
      </c>
      <c r="AT198" s="271">
        <v>0</v>
      </c>
      <c r="AU198" s="291">
        <v>0</v>
      </c>
      <c r="AV198" s="271">
        <v>0</v>
      </c>
      <c r="AW198" s="291">
        <v>0</v>
      </c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2860"/>
      <c r="B199" s="347" t="s">
        <v>205</v>
      </c>
      <c r="C199" s="340">
        <f t="shared" si="126"/>
        <v>0</v>
      </c>
      <c r="D199" s="341">
        <f t="shared" si="127"/>
        <v>0</v>
      </c>
      <c r="E199" s="339">
        <f t="shared" si="127"/>
        <v>0</v>
      </c>
      <c r="F199" s="16">
        <v>0</v>
      </c>
      <c r="G199" s="37">
        <v>0</v>
      </c>
      <c r="H199" s="16">
        <v>0</v>
      </c>
      <c r="I199" s="37">
        <v>0</v>
      </c>
      <c r="J199" s="16">
        <v>0</v>
      </c>
      <c r="K199" s="37">
        <v>0</v>
      </c>
      <c r="L199" s="16">
        <v>0</v>
      </c>
      <c r="M199" s="37">
        <v>0</v>
      </c>
      <c r="N199" s="16">
        <v>0</v>
      </c>
      <c r="O199" s="37">
        <v>0</v>
      </c>
      <c r="P199" s="16">
        <v>0</v>
      </c>
      <c r="Q199" s="37">
        <v>0</v>
      </c>
      <c r="R199" s="16">
        <v>0</v>
      </c>
      <c r="S199" s="37">
        <v>0</v>
      </c>
      <c r="T199" s="16">
        <v>0</v>
      </c>
      <c r="U199" s="37">
        <v>0</v>
      </c>
      <c r="V199" s="16">
        <v>0</v>
      </c>
      <c r="W199" s="37">
        <v>0</v>
      </c>
      <c r="X199" s="16">
        <v>0</v>
      </c>
      <c r="Y199" s="37">
        <v>0</v>
      </c>
      <c r="Z199" s="16">
        <v>0</v>
      </c>
      <c r="AA199" s="37">
        <v>0</v>
      </c>
      <c r="AB199" s="16">
        <v>0</v>
      </c>
      <c r="AC199" s="37">
        <v>0</v>
      </c>
      <c r="AD199" s="16">
        <v>0</v>
      </c>
      <c r="AE199" s="37">
        <v>0</v>
      </c>
      <c r="AF199" s="16">
        <v>0</v>
      </c>
      <c r="AG199" s="37">
        <v>0</v>
      </c>
      <c r="AH199" s="16">
        <v>0</v>
      </c>
      <c r="AI199" s="37">
        <v>0</v>
      </c>
      <c r="AJ199" s="16">
        <v>0</v>
      </c>
      <c r="AK199" s="37">
        <v>0</v>
      </c>
      <c r="AL199" s="16">
        <v>0</v>
      </c>
      <c r="AM199" s="134">
        <v>0</v>
      </c>
      <c r="AN199" s="195">
        <v>0</v>
      </c>
      <c r="AO199" s="137">
        <v>0</v>
      </c>
      <c r="AP199" s="16">
        <v>0</v>
      </c>
      <c r="AQ199" s="75">
        <v>0</v>
      </c>
      <c r="AR199" s="75">
        <v>0</v>
      </c>
      <c r="AS199" s="75">
        <v>0</v>
      </c>
      <c r="AT199" s="292">
        <v>0</v>
      </c>
      <c r="AU199" s="338">
        <v>0</v>
      </c>
      <c r="AV199" s="292">
        <v>0</v>
      </c>
      <c r="AW199" s="338">
        <v>0</v>
      </c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2860"/>
      <c r="B200" s="348" t="s">
        <v>206</v>
      </c>
      <c r="C200" s="340">
        <f t="shared" si="126"/>
        <v>2</v>
      </c>
      <c r="D200" s="341">
        <f t="shared" si="127"/>
        <v>0</v>
      </c>
      <c r="E200" s="339">
        <f t="shared" si="127"/>
        <v>2</v>
      </c>
      <c r="F200" s="16">
        <v>0</v>
      </c>
      <c r="G200" s="37">
        <v>0</v>
      </c>
      <c r="H200" s="16">
        <v>0</v>
      </c>
      <c r="I200" s="37">
        <v>0</v>
      </c>
      <c r="J200" s="16">
        <v>0</v>
      </c>
      <c r="K200" s="37">
        <v>2</v>
      </c>
      <c r="L200" s="16">
        <v>0</v>
      </c>
      <c r="M200" s="37">
        <v>0</v>
      </c>
      <c r="N200" s="16">
        <v>0</v>
      </c>
      <c r="O200" s="37">
        <v>0</v>
      </c>
      <c r="P200" s="16">
        <v>0</v>
      </c>
      <c r="Q200" s="37">
        <v>0</v>
      </c>
      <c r="R200" s="16">
        <v>0</v>
      </c>
      <c r="S200" s="37">
        <v>0</v>
      </c>
      <c r="T200" s="16">
        <v>0</v>
      </c>
      <c r="U200" s="37">
        <v>0</v>
      </c>
      <c r="V200" s="16">
        <v>0</v>
      </c>
      <c r="W200" s="37">
        <v>0</v>
      </c>
      <c r="X200" s="16">
        <v>0</v>
      </c>
      <c r="Y200" s="37">
        <v>0</v>
      </c>
      <c r="Z200" s="16">
        <v>0</v>
      </c>
      <c r="AA200" s="37">
        <v>0</v>
      </c>
      <c r="AB200" s="16">
        <v>0</v>
      </c>
      <c r="AC200" s="37">
        <v>0</v>
      </c>
      <c r="AD200" s="16">
        <v>0</v>
      </c>
      <c r="AE200" s="37">
        <v>0</v>
      </c>
      <c r="AF200" s="16">
        <v>0</v>
      </c>
      <c r="AG200" s="37">
        <v>0</v>
      </c>
      <c r="AH200" s="16">
        <v>0</v>
      </c>
      <c r="AI200" s="37">
        <v>0</v>
      </c>
      <c r="AJ200" s="16">
        <v>0</v>
      </c>
      <c r="AK200" s="37">
        <v>0</v>
      </c>
      <c r="AL200" s="16">
        <v>0</v>
      </c>
      <c r="AM200" s="134">
        <v>0</v>
      </c>
      <c r="AN200" s="195">
        <v>0</v>
      </c>
      <c r="AO200" s="137">
        <v>0</v>
      </c>
      <c r="AP200" s="16">
        <v>0</v>
      </c>
      <c r="AQ200" s="41">
        <v>0</v>
      </c>
      <c r="AR200" s="41">
        <v>0</v>
      </c>
      <c r="AS200" s="41">
        <v>1</v>
      </c>
      <c r="AT200" s="180">
        <v>0</v>
      </c>
      <c r="AU200" s="342">
        <v>0</v>
      </c>
      <c r="AV200" s="180">
        <v>1</v>
      </c>
      <c r="AW200" s="342">
        <v>0</v>
      </c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2861"/>
      <c r="B201" s="349" t="s">
        <v>207</v>
      </c>
      <c r="C201" s="350">
        <f t="shared" si="126"/>
        <v>0</v>
      </c>
      <c r="D201" s="343">
        <f t="shared" si="127"/>
        <v>0</v>
      </c>
      <c r="E201" s="351">
        <f t="shared" si="127"/>
        <v>0</v>
      </c>
      <c r="F201" s="38"/>
      <c r="G201" s="41"/>
      <c r="H201" s="38"/>
      <c r="I201" s="41"/>
      <c r="J201" s="38"/>
      <c r="K201" s="41"/>
      <c r="L201" s="38"/>
      <c r="M201" s="41"/>
      <c r="N201" s="38"/>
      <c r="O201" s="41"/>
      <c r="P201" s="38"/>
      <c r="Q201" s="41"/>
      <c r="R201" s="38"/>
      <c r="S201" s="41"/>
      <c r="T201" s="38"/>
      <c r="U201" s="41"/>
      <c r="V201" s="38"/>
      <c r="W201" s="41"/>
      <c r="X201" s="38"/>
      <c r="Y201" s="41"/>
      <c r="Z201" s="38"/>
      <c r="AA201" s="41"/>
      <c r="AB201" s="38"/>
      <c r="AC201" s="41"/>
      <c r="AD201" s="38"/>
      <c r="AE201" s="41"/>
      <c r="AF201" s="38"/>
      <c r="AG201" s="41"/>
      <c r="AH201" s="38"/>
      <c r="AI201" s="41"/>
      <c r="AJ201" s="38"/>
      <c r="AK201" s="41"/>
      <c r="AL201" s="38"/>
      <c r="AM201" s="180"/>
      <c r="AN201" s="198"/>
      <c r="AO201" s="181"/>
      <c r="AP201" s="38"/>
      <c r="AQ201" s="43"/>
      <c r="AR201" s="43"/>
      <c r="AS201" s="43"/>
      <c r="AT201" s="141"/>
      <c r="AU201" s="26"/>
      <c r="AV201" s="141"/>
      <c r="AW201" s="26"/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3083" t="s">
        <v>208</v>
      </c>
      <c r="B202" s="693" t="s">
        <v>209</v>
      </c>
      <c r="C202" s="684">
        <f t="shared" si="126"/>
        <v>0</v>
      </c>
      <c r="D202" s="685">
        <f t="shared" si="127"/>
        <v>0</v>
      </c>
      <c r="E202" s="683">
        <f t="shared" si="127"/>
        <v>0</v>
      </c>
      <c r="F202" s="571"/>
      <c r="G202" s="654"/>
      <c r="H202" s="571"/>
      <c r="I202" s="654"/>
      <c r="J202" s="571"/>
      <c r="K202" s="654"/>
      <c r="L202" s="571"/>
      <c r="M202" s="654"/>
      <c r="N202" s="571"/>
      <c r="O202" s="654"/>
      <c r="P202" s="571"/>
      <c r="Q202" s="654"/>
      <c r="R202" s="571"/>
      <c r="S202" s="654"/>
      <c r="T202" s="571"/>
      <c r="U202" s="654"/>
      <c r="V202" s="571"/>
      <c r="W202" s="654"/>
      <c r="X202" s="571"/>
      <c r="Y202" s="654"/>
      <c r="Z202" s="571"/>
      <c r="AA202" s="654"/>
      <c r="AB202" s="571"/>
      <c r="AC202" s="654"/>
      <c r="AD202" s="571"/>
      <c r="AE202" s="654"/>
      <c r="AF202" s="571"/>
      <c r="AG202" s="654"/>
      <c r="AH202" s="571"/>
      <c r="AI202" s="654"/>
      <c r="AJ202" s="571"/>
      <c r="AK202" s="654"/>
      <c r="AL202" s="571"/>
      <c r="AM202" s="655"/>
      <c r="AN202" s="626"/>
      <c r="AO202" s="686"/>
      <c r="AP202" s="571"/>
      <c r="AQ202" s="353"/>
      <c r="AR202" s="353"/>
      <c r="AS202" s="353"/>
      <c r="AT202" s="354"/>
      <c r="AU202" s="694"/>
      <c r="AV202" s="354"/>
      <c r="AW202" s="694"/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2860"/>
      <c r="B203" s="339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339">
        <f t="shared" si="127"/>
        <v>0</v>
      </c>
      <c r="F203" s="16"/>
      <c r="G203" s="37"/>
      <c r="H203" s="16"/>
      <c r="I203" s="37"/>
      <c r="J203" s="16"/>
      <c r="K203" s="37"/>
      <c r="L203" s="16"/>
      <c r="M203" s="37"/>
      <c r="N203" s="16"/>
      <c r="O203" s="37"/>
      <c r="P203" s="16"/>
      <c r="Q203" s="37"/>
      <c r="R203" s="16"/>
      <c r="S203" s="37"/>
      <c r="T203" s="16"/>
      <c r="U203" s="37"/>
      <c r="V203" s="16"/>
      <c r="W203" s="37"/>
      <c r="X203" s="16"/>
      <c r="Y203" s="37"/>
      <c r="Z203" s="16"/>
      <c r="AA203" s="37"/>
      <c r="AB203" s="16"/>
      <c r="AC203" s="37"/>
      <c r="AD203" s="16"/>
      <c r="AE203" s="37"/>
      <c r="AF203" s="16"/>
      <c r="AG203" s="37"/>
      <c r="AH203" s="16"/>
      <c r="AI203" s="37"/>
      <c r="AJ203" s="16"/>
      <c r="AK203" s="37"/>
      <c r="AL203" s="16"/>
      <c r="AM203" s="134"/>
      <c r="AN203" s="195"/>
      <c r="AO203" s="137"/>
      <c r="AP203" s="16"/>
      <c r="AQ203" s="41"/>
      <c r="AR203" s="41"/>
      <c r="AS203" s="41"/>
      <c r="AT203" s="180"/>
      <c r="AU203" s="342"/>
      <c r="AV203" s="180"/>
      <c r="AW203" s="342"/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2860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/>
      <c r="G204" s="41"/>
      <c r="H204" s="38"/>
      <c r="I204" s="41"/>
      <c r="J204" s="38"/>
      <c r="K204" s="41"/>
      <c r="L204" s="38"/>
      <c r="M204" s="41"/>
      <c r="N204" s="38"/>
      <c r="O204" s="41"/>
      <c r="P204" s="38"/>
      <c r="Q204" s="41"/>
      <c r="R204" s="38"/>
      <c r="S204" s="41"/>
      <c r="T204" s="38"/>
      <c r="U204" s="41"/>
      <c r="V204" s="38"/>
      <c r="W204" s="41"/>
      <c r="X204" s="38"/>
      <c r="Y204" s="41"/>
      <c r="Z204" s="38"/>
      <c r="AA204" s="41"/>
      <c r="AB204" s="38"/>
      <c r="AC204" s="41"/>
      <c r="AD204" s="38"/>
      <c r="AE204" s="41"/>
      <c r="AF204" s="38"/>
      <c r="AG204" s="41"/>
      <c r="AH204" s="38"/>
      <c r="AI204" s="41"/>
      <c r="AJ204" s="38"/>
      <c r="AK204" s="41"/>
      <c r="AL204" s="38"/>
      <c r="AM204" s="180"/>
      <c r="AN204" s="198"/>
      <c r="AO204" s="181"/>
      <c r="AP204" s="38"/>
      <c r="AQ204" s="41"/>
      <c r="AR204" s="41"/>
      <c r="AS204" s="41"/>
      <c r="AT204" s="180"/>
      <c r="AU204" s="342"/>
      <c r="AV204" s="180"/>
      <c r="AW204" s="342"/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2860"/>
      <c r="B205" s="351" t="s">
        <v>212</v>
      </c>
      <c r="C205" s="350">
        <f t="shared" si="126"/>
        <v>1</v>
      </c>
      <c r="D205" s="343">
        <f>SUM(F205+H205+J205+L205+N205+P205+R205+T205+V205+X205+Z205+AB205+AD205+AF205+AH205+AJ205+AL205)</f>
        <v>0</v>
      </c>
      <c r="E205" s="351">
        <f>SUM(G205+I205+K205+M205+O205+Q205+S205+U205+W205+Y205+AA205+AC205+AE205+AG205+AI205+AK205+AM205)</f>
        <v>1</v>
      </c>
      <c r="F205" s="38">
        <v>0</v>
      </c>
      <c r="G205" s="41">
        <v>0</v>
      </c>
      <c r="H205" s="38">
        <v>0</v>
      </c>
      <c r="I205" s="41">
        <v>0</v>
      </c>
      <c r="J205" s="38">
        <v>0</v>
      </c>
      <c r="K205" s="41">
        <v>0</v>
      </c>
      <c r="L205" s="38">
        <v>0</v>
      </c>
      <c r="M205" s="41">
        <v>1</v>
      </c>
      <c r="N205" s="38">
        <v>0</v>
      </c>
      <c r="O205" s="41">
        <v>0</v>
      </c>
      <c r="P205" s="38">
        <v>0</v>
      </c>
      <c r="Q205" s="41">
        <v>0</v>
      </c>
      <c r="R205" s="38">
        <v>0</v>
      </c>
      <c r="S205" s="41">
        <v>0</v>
      </c>
      <c r="T205" s="38">
        <v>0</v>
      </c>
      <c r="U205" s="41">
        <v>0</v>
      </c>
      <c r="V205" s="38">
        <v>0</v>
      </c>
      <c r="W205" s="41">
        <v>0</v>
      </c>
      <c r="X205" s="38">
        <v>0</v>
      </c>
      <c r="Y205" s="41">
        <v>0</v>
      </c>
      <c r="Z205" s="38">
        <v>0</v>
      </c>
      <c r="AA205" s="41">
        <v>0</v>
      </c>
      <c r="AB205" s="38">
        <v>0</v>
      </c>
      <c r="AC205" s="41">
        <v>0</v>
      </c>
      <c r="AD205" s="38">
        <v>0</v>
      </c>
      <c r="AE205" s="41">
        <v>0</v>
      </c>
      <c r="AF205" s="38">
        <v>0</v>
      </c>
      <c r="AG205" s="41">
        <v>0</v>
      </c>
      <c r="AH205" s="38">
        <v>0</v>
      </c>
      <c r="AI205" s="41">
        <v>0</v>
      </c>
      <c r="AJ205" s="38">
        <v>0</v>
      </c>
      <c r="AK205" s="41">
        <v>0</v>
      </c>
      <c r="AL205" s="38">
        <v>0</v>
      </c>
      <c r="AM205" s="180">
        <v>0</v>
      </c>
      <c r="AN205" s="198">
        <v>0</v>
      </c>
      <c r="AO205" s="181">
        <v>0</v>
      </c>
      <c r="AP205" s="38">
        <v>0</v>
      </c>
      <c r="AQ205" s="41">
        <v>0</v>
      </c>
      <c r="AR205" s="41">
        <v>0</v>
      </c>
      <c r="AS205" s="41">
        <v>1</v>
      </c>
      <c r="AT205" s="180">
        <v>0</v>
      </c>
      <c r="AU205" s="342">
        <v>0</v>
      </c>
      <c r="AV205" s="180">
        <v>0</v>
      </c>
      <c r="AW205" s="342">
        <v>0</v>
      </c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2861"/>
      <c r="B206" s="318" t="s">
        <v>213</v>
      </c>
      <c r="C206" s="355">
        <f t="shared" si="126"/>
        <v>0</v>
      </c>
      <c r="D206" s="356">
        <f>SUM(F206+H206+J206+L206+N206+P206+R206+T206+V206+X206+Z206+AB206+AD206+AF206+AH206+AJ206+AL206)</f>
        <v>0</v>
      </c>
      <c r="E206" s="318">
        <f t="shared" si="127"/>
        <v>0</v>
      </c>
      <c r="F206" s="22"/>
      <c r="G206" s="43"/>
      <c r="H206" s="22"/>
      <c r="I206" s="43"/>
      <c r="J206" s="22"/>
      <c r="K206" s="43"/>
      <c r="L206" s="22"/>
      <c r="M206" s="43"/>
      <c r="N206" s="22"/>
      <c r="O206" s="43"/>
      <c r="P206" s="22"/>
      <c r="Q206" s="43"/>
      <c r="R206" s="22"/>
      <c r="S206" s="43"/>
      <c r="T206" s="22"/>
      <c r="U206" s="43"/>
      <c r="V206" s="22"/>
      <c r="W206" s="43"/>
      <c r="X206" s="22"/>
      <c r="Y206" s="43"/>
      <c r="Z206" s="22"/>
      <c r="AA206" s="43"/>
      <c r="AB206" s="22"/>
      <c r="AC206" s="43"/>
      <c r="AD206" s="22"/>
      <c r="AE206" s="43"/>
      <c r="AF206" s="22"/>
      <c r="AG206" s="43"/>
      <c r="AH206" s="22"/>
      <c r="AI206" s="43"/>
      <c r="AJ206" s="22"/>
      <c r="AK206" s="43"/>
      <c r="AL206" s="22"/>
      <c r="AM206" s="141"/>
      <c r="AN206" s="200"/>
      <c r="AO206" s="186"/>
      <c r="AP206" s="22"/>
      <c r="AQ206" s="43"/>
      <c r="AR206" s="43"/>
      <c r="AS206" s="43"/>
      <c r="AT206" s="141"/>
      <c r="AU206" s="26"/>
      <c r="AV206" s="141"/>
      <c r="AW206" s="26"/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3083" t="s">
        <v>214</v>
      </c>
      <c r="B207" s="683" t="s">
        <v>215</v>
      </c>
      <c r="C207" s="684">
        <f t="shared" si="126"/>
        <v>2</v>
      </c>
      <c r="D207" s="685">
        <f>SUM(F207+H207+J207+L207+N207)</f>
        <v>1</v>
      </c>
      <c r="E207" s="683">
        <f t="shared" ref="D207:E210" si="130">SUM(G207+I207+K207+M207+O207)</f>
        <v>1</v>
      </c>
      <c r="F207" s="571">
        <v>0</v>
      </c>
      <c r="G207" s="654">
        <v>0</v>
      </c>
      <c r="H207" s="571">
        <v>0</v>
      </c>
      <c r="I207" s="654">
        <v>0</v>
      </c>
      <c r="J207" s="571">
        <v>1</v>
      </c>
      <c r="K207" s="654">
        <v>1</v>
      </c>
      <c r="L207" s="571">
        <v>0</v>
      </c>
      <c r="M207" s="654">
        <v>0</v>
      </c>
      <c r="N207" s="571">
        <v>0</v>
      </c>
      <c r="O207" s="654">
        <v>0</v>
      </c>
      <c r="P207" s="695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696"/>
      <c r="AN207" s="626">
        <v>0</v>
      </c>
      <c r="AO207" s="697"/>
      <c r="AP207" s="571">
        <v>0</v>
      </c>
      <c r="AQ207" s="353">
        <v>0</v>
      </c>
      <c r="AR207" s="353">
        <v>0</v>
      </c>
      <c r="AS207" s="353">
        <v>1</v>
      </c>
      <c r="AT207" s="354">
        <v>0</v>
      </c>
      <c r="AU207" s="694">
        <v>0</v>
      </c>
      <c r="AV207" s="354">
        <v>1</v>
      </c>
      <c r="AW207" s="694">
        <v>0</v>
      </c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2860"/>
      <c r="B208" s="339" t="s">
        <v>216</v>
      </c>
      <c r="C208" s="340">
        <f t="shared" si="126"/>
        <v>0</v>
      </c>
      <c r="D208" s="341">
        <f>SUM(F208+H208+J208+L208+N208)</f>
        <v>0</v>
      </c>
      <c r="E208" s="339">
        <f t="shared" si="130"/>
        <v>0</v>
      </c>
      <c r="F208" s="16"/>
      <c r="G208" s="37"/>
      <c r="H208" s="16"/>
      <c r="I208" s="37"/>
      <c r="J208" s="16"/>
      <c r="K208" s="37"/>
      <c r="L208" s="16"/>
      <c r="M208" s="37"/>
      <c r="N208" s="16"/>
      <c r="O208" s="37"/>
      <c r="P208" s="358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/>
      <c r="AO208" s="361"/>
      <c r="AP208" s="16"/>
      <c r="AQ208" s="41"/>
      <c r="AR208" s="41"/>
      <c r="AS208" s="41"/>
      <c r="AT208" s="180"/>
      <c r="AU208" s="342"/>
      <c r="AV208" s="180"/>
      <c r="AW208" s="342"/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2860"/>
      <c r="B209" s="339" t="s">
        <v>217</v>
      </c>
      <c r="C209" s="340">
        <f t="shared" si="126"/>
        <v>0</v>
      </c>
      <c r="D209" s="341">
        <f t="shared" si="130"/>
        <v>0</v>
      </c>
      <c r="E209" s="339">
        <f t="shared" si="130"/>
        <v>0</v>
      </c>
      <c r="F209" s="16"/>
      <c r="G209" s="37"/>
      <c r="H209" s="16"/>
      <c r="I209" s="37"/>
      <c r="J209" s="16"/>
      <c r="K209" s="37"/>
      <c r="L209" s="16"/>
      <c r="M209" s="37"/>
      <c r="N209" s="16"/>
      <c r="O209" s="37"/>
      <c r="P209" s="358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/>
      <c r="AO209" s="361"/>
      <c r="AP209" s="16"/>
      <c r="AQ209" s="41"/>
      <c r="AR209" s="41"/>
      <c r="AS209" s="41"/>
      <c r="AT209" s="180"/>
      <c r="AU209" s="342"/>
      <c r="AV209" s="180"/>
      <c r="AW209" s="342"/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2861"/>
      <c r="B210" s="318" t="s">
        <v>218</v>
      </c>
      <c r="C210" s="355">
        <f t="shared" si="126"/>
        <v>5</v>
      </c>
      <c r="D210" s="356">
        <f t="shared" si="130"/>
        <v>2</v>
      </c>
      <c r="E210" s="318">
        <f t="shared" si="130"/>
        <v>3</v>
      </c>
      <c r="F210" s="22">
        <v>0</v>
      </c>
      <c r="G210" s="43">
        <v>0</v>
      </c>
      <c r="H210" s="22">
        <v>1</v>
      </c>
      <c r="I210" s="43">
        <v>1</v>
      </c>
      <c r="J210" s="22">
        <v>1</v>
      </c>
      <c r="K210" s="43">
        <v>1</v>
      </c>
      <c r="L210" s="22">
        <v>0</v>
      </c>
      <c r="M210" s="43">
        <v>1</v>
      </c>
      <c r="N210" s="22">
        <v>0</v>
      </c>
      <c r="O210" s="43">
        <v>0</v>
      </c>
      <c r="P210" s="698"/>
      <c r="Q210" s="699"/>
      <c r="R210" s="699"/>
      <c r="S210" s="699"/>
      <c r="T210" s="699"/>
      <c r="U210" s="699"/>
      <c r="V210" s="699"/>
      <c r="W210" s="699"/>
      <c r="X210" s="699"/>
      <c r="Y210" s="699"/>
      <c r="Z210" s="699"/>
      <c r="AA210" s="699"/>
      <c r="AB210" s="699"/>
      <c r="AC210" s="699"/>
      <c r="AD210" s="699"/>
      <c r="AE210" s="699"/>
      <c r="AF210" s="699"/>
      <c r="AG210" s="699"/>
      <c r="AH210" s="699"/>
      <c r="AI210" s="699"/>
      <c r="AJ210" s="699"/>
      <c r="AK210" s="699"/>
      <c r="AL210" s="699"/>
      <c r="AM210" s="550"/>
      <c r="AN210" s="200">
        <v>0</v>
      </c>
      <c r="AO210" s="362"/>
      <c r="AP210" s="22">
        <v>0</v>
      </c>
      <c r="AQ210" s="43">
        <v>0</v>
      </c>
      <c r="AR210" s="43">
        <v>0</v>
      </c>
      <c r="AS210" s="43">
        <v>2</v>
      </c>
      <c r="AT210" s="141">
        <v>1</v>
      </c>
      <c r="AU210" s="26">
        <v>0</v>
      </c>
      <c r="AV210" s="141">
        <v>0</v>
      </c>
      <c r="AW210" s="26"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3083"/>
      <c r="B211" s="700" t="s">
        <v>220</v>
      </c>
      <c r="C211" s="335">
        <f t="shared" si="126"/>
        <v>2</v>
      </c>
      <c r="D211" s="336">
        <f t="shared" ref="D211:E230" si="131">SUM(F211+H211+J211+L211+N211+P211+R211+T211+V211+X211+Z211+AB211+AD211+AF211+AH211+AJ211+AL211)</f>
        <v>2</v>
      </c>
      <c r="E211" s="378">
        <f t="shared" si="131"/>
        <v>0</v>
      </c>
      <c r="F211" s="32">
        <v>0</v>
      </c>
      <c r="G211" s="35">
        <v>0</v>
      </c>
      <c r="H211" s="32">
        <v>0</v>
      </c>
      <c r="I211" s="35">
        <v>0</v>
      </c>
      <c r="J211" s="32">
        <v>2</v>
      </c>
      <c r="K211" s="35">
        <v>0</v>
      </c>
      <c r="L211" s="32">
        <v>0</v>
      </c>
      <c r="M211" s="35">
        <v>0</v>
      </c>
      <c r="N211" s="32">
        <v>0</v>
      </c>
      <c r="O211" s="35">
        <v>0</v>
      </c>
      <c r="P211" s="32">
        <v>0</v>
      </c>
      <c r="Q211" s="35">
        <v>0</v>
      </c>
      <c r="R211" s="32">
        <v>0</v>
      </c>
      <c r="S211" s="35">
        <v>0</v>
      </c>
      <c r="T211" s="32">
        <v>0</v>
      </c>
      <c r="U211" s="35">
        <v>0</v>
      </c>
      <c r="V211" s="32">
        <v>0</v>
      </c>
      <c r="W211" s="35">
        <v>0</v>
      </c>
      <c r="X211" s="32">
        <v>0</v>
      </c>
      <c r="Y211" s="35">
        <v>0</v>
      </c>
      <c r="Z211" s="32">
        <v>0</v>
      </c>
      <c r="AA211" s="35">
        <v>0</v>
      </c>
      <c r="AB211" s="32">
        <v>0</v>
      </c>
      <c r="AC211" s="35">
        <v>0</v>
      </c>
      <c r="AD211" s="32">
        <v>0</v>
      </c>
      <c r="AE211" s="35">
        <v>0</v>
      </c>
      <c r="AF211" s="32">
        <v>0</v>
      </c>
      <c r="AG211" s="35">
        <v>0</v>
      </c>
      <c r="AH211" s="32">
        <v>0</v>
      </c>
      <c r="AI211" s="35">
        <v>0</v>
      </c>
      <c r="AJ211" s="32">
        <v>0</v>
      </c>
      <c r="AK211" s="35">
        <v>0</v>
      </c>
      <c r="AL211" s="32">
        <v>0</v>
      </c>
      <c r="AM211" s="33">
        <v>0</v>
      </c>
      <c r="AN211" s="35">
        <v>0</v>
      </c>
      <c r="AO211" s="686">
        <v>0</v>
      </c>
      <c r="AP211" s="701">
        <v>0</v>
      </c>
      <c r="AQ211" s="35">
        <v>0</v>
      </c>
      <c r="AR211" s="35">
        <v>0</v>
      </c>
      <c r="AS211" s="35">
        <v>1</v>
      </c>
      <c r="AT211" s="271">
        <v>0</v>
      </c>
      <c r="AU211" s="291">
        <v>0</v>
      </c>
      <c r="AV211" s="290">
        <v>0</v>
      </c>
      <c r="AW211" s="291"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2860"/>
      <c r="B212" s="377" t="s">
        <v>221</v>
      </c>
      <c r="C212" s="340">
        <f t="shared" si="126"/>
        <v>0</v>
      </c>
      <c r="D212" s="341">
        <f t="shared" si="131"/>
        <v>0</v>
      </c>
      <c r="E212" s="339">
        <f t="shared" si="131"/>
        <v>0</v>
      </c>
      <c r="F212" s="16"/>
      <c r="G212" s="37"/>
      <c r="H212" s="16"/>
      <c r="I212" s="37"/>
      <c r="J212" s="16"/>
      <c r="K212" s="37"/>
      <c r="L212" s="16"/>
      <c r="M212" s="37"/>
      <c r="N212" s="16"/>
      <c r="O212" s="37"/>
      <c r="P212" s="16"/>
      <c r="Q212" s="37"/>
      <c r="R212" s="16"/>
      <c r="S212" s="37"/>
      <c r="T212" s="16"/>
      <c r="U212" s="37"/>
      <c r="V212" s="16"/>
      <c r="W212" s="37"/>
      <c r="X212" s="16"/>
      <c r="Y212" s="37"/>
      <c r="Z212" s="16"/>
      <c r="AA212" s="37"/>
      <c r="AB212" s="16"/>
      <c r="AC212" s="37"/>
      <c r="AD212" s="16"/>
      <c r="AE212" s="37"/>
      <c r="AF212" s="16"/>
      <c r="AG212" s="37"/>
      <c r="AH212" s="16"/>
      <c r="AI212" s="37"/>
      <c r="AJ212" s="16"/>
      <c r="AK212" s="37"/>
      <c r="AL212" s="16"/>
      <c r="AM212" s="19"/>
      <c r="AN212" s="37"/>
      <c r="AO212" s="137"/>
      <c r="AP212" s="36"/>
      <c r="AQ212" s="37"/>
      <c r="AR212" s="37"/>
      <c r="AS212" s="37"/>
      <c r="AT212" s="134"/>
      <c r="AU212" s="20"/>
      <c r="AV212" s="136"/>
      <c r="AW212" s="20"/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2860"/>
      <c r="B213" s="344" t="s">
        <v>222</v>
      </c>
      <c r="C213" s="340">
        <f t="shared" si="126"/>
        <v>0</v>
      </c>
      <c r="D213" s="341">
        <f t="shared" si="131"/>
        <v>0</v>
      </c>
      <c r="E213" s="339">
        <f t="shared" si="131"/>
        <v>0</v>
      </c>
      <c r="F213" s="16"/>
      <c r="G213" s="37"/>
      <c r="H213" s="16"/>
      <c r="I213" s="37"/>
      <c r="J213" s="16"/>
      <c r="K213" s="37"/>
      <c r="L213" s="16"/>
      <c r="M213" s="37"/>
      <c r="N213" s="16"/>
      <c r="O213" s="37"/>
      <c r="P213" s="16"/>
      <c r="Q213" s="37"/>
      <c r="R213" s="16"/>
      <c r="S213" s="37"/>
      <c r="T213" s="16"/>
      <c r="U213" s="37"/>
      <c r="V213" s="16"/>
      <c r="W213" s="37"/>
      <c r="X213" s="16"/>
      <c r="Y213" s="37"/>
      <c r="Z213" s="16"/>
      <c r="AA213" s="37"/>
      <c r="AB213" s="16"/>
      <c r="AC213" s="37"/>
      <c r="AD213" s="16"/>
      <c r="AE213" s="37"/>
      <c r="AF213" s="16"/>
      <c r="AG213" s="37"/>
      <c r="AH213" s="16"/>
      <c r="AI213" s="37"/>
      <c r="AJ213" s="16"/>
      <c r="AK213" s="37"/>
      <c r="AL213" s="16"/>
      <c r="AM213" s="19"/>
      <c r="AN213" s="37"/>
      <c r="AO213" s="137"/>
      <c r="AP213" s="36"/>
      <c r="AQ213" s="37"/>
      <c r="AR213" s="37"/>
      <c r="AS213" s="37"/>
      <c r="AT213" s="134"/>
      <c r="AU213" s="20"/>
      <c r="AV213" s="136"/>
      <c r="AW213" s="20"/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2860"/>
      <c r="B214" s="344" t="s">
        <v>223</v>
      </c>
      <c r="C214" s="340">
        <f t="shared" si="126"/>
        <v>0</v>
      </c>
      <c r="D214" s="341">
        <f t="shared" si="131"/>
        <v>0</v>
      </c>
      <c r="E214" s="339">
        <f t="shared" si="131"/>
        <v>0</v>
      </c>
      <c r="F214" s="16"/>
      <c r="G214" s="37"/>
      <c r="H214" s="16"/>
      <c r="I214" s="37"/>
      <c r="J214" s="16"/>
      <c r="K214" s="37"/>
      <c r="L214" s="16"/>
      <c r="M214" s="37"/>
      <c r="N214" s="16"/>
      <c r="O214" s="37"/>
      <c r="P214" s="16"/>
      <c r="Q214" s="37"/>
      <c r="R214" s="16"/>
      <c r="S214" s="37"/>
      <c r="T214" s="16"/>
      <c r="U214" s="37"/>
      <c r="V214" s="16"/>
      <c r="W214" s="37"/>
      <c r="X214" s="16"/>
      <c r="Y214" s="37"/>
      <c r="Z214" s="16"/>
      <c r="AA214" s="37"/>
      <c r="AB214" s="16"/>
      <c r="AC214" s="37"/>
      <c r="AD214" s="16"/>
      <c r="AE214" s="37"/>
      <c r="AF214" s="16"/>
      <c r="AG214" s="37"/>
      <c r="AH214" s="16"/>
      <c r="AI214" s="37"/>
      <c r="AJ214" s="16"/>
      <c r="AK214" s="37"/>
      <c r="AL214" s="16"/>
      <c r="AM214" s="19"/>
      <c r="AN214" s="37"/>
      <c r="AO214" s="137"/>
      <c r="AP214" s="36"/>
      <c r="AQ214" s="37"/>
      <c r="AR214" s="37"/>
      <c r="AS214" s="37"/>
      <c r="AT214" s="134"/>
      <c r="AU214" s="20"/>
      <c r="AV214" s="136"/>
      <c r="AW214" s="20"/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2861"/>
      <c r="B215" s="702" t="s">
        <v>224</v>
      </c>
      <c r="C215" s="325">
        <f t="shared" si="126"/>
        <v>1</v>
      </c>
      <c r="D215" s="326">
        <f t="shared" si="131"/>
        <v>0</v>
      </c>
      <c r="E215" s="308">
        <f t="shared" si="131"/>
        <v>1</v>
      </c>
      <c r="F215" s="16">
        <v>0</v>
      </c>
      <c r="G215" s="37">
        <v>0</v>
      </c>
      <c r="H215" s="16">
        <v>0</v>
      </c>
      <c r="I215" s="37">
        <v>0</v>
      </c>
      <c r="J215" s="16">
        <v>0</v>
      </c>
      <c r="K215" s="37">
        <v>1</v>
      </c>
      <c r="L215" s="16">
        <v>0</v>
      </c>
      <c r="M215" s="37">
        <v>0</v>
      </c>
      <c r="N215" s="16">
        <v>0</v>
      </c>
      <c r="O215" s="37">
        <v>0</v>
      </c>
      <c r="P215" s="16">
        <v>0</v>
      </c>
      <c r="Q215" s="37">
        <v>0</v>
      </c>
      <c r="R215" s="16">
        <v>0</v>
      </c>
      <c r="S215" s="37">
        <v>0</v>
      </c>
      <c r="T215" s="16">
        <v>0</v>
      </c>
      <c r="U215" s="37">
        <v>0</v>
      </c>
      <c r="V215" s="16">
        <v>0</v>
      </c>
      <c r="W215" s="37">
        <v>0</v>
      </c>
      <c r="X215" s="16">
        <v>0</v>
      </c>
      <c r="Y215" s="37">
        <v>0</v>
      </c>
      <c r="Z215" s="16">
        <v>0</v>
      </c>
      <c r="AA215" s="37">
        <v>0</v>
      </c>
      <c r="AB215" s="16">
        <v>0</v>
      </c>
      <c r="AC215" s="37">
        <v>0</v>
      </c>
      <c r="AD215" s="16">
        <v>0</v>
      </c>
      <c r="AE215" s="37">
        <v>0</v>
      </c>
      <c r="AF215" s="16">
        <v>0</v>
      </c>
      <c r="AG215" s="37">
        <v>0</v>
      </c>
      <c r="AH215" s="16">
        <v>0</v>
      </c>
      <c r="AI215" s="37">
        <v>0</v>
      </c>
      <c r="AJ215" s="16">
        <v>0</v>
      </c>
      <c r="AK215" s="37">
        <v>0</v>
      </c>
      <c r="AL215" s="22">
        <v>0</v>
      </c>
      <c r="AM215" s="25">
        <v>0</v>
      </c>
      <c r="AN215" s="43">
        <v>0</v>
      </c>
      <c r="AO215" s="186">
        <v>0</v>
      </c>
      <c r="AP215" s="42">
        <v>0</v>
      </c>
      <c r="AQ215" s="43">
        <v>0</v>
      </c>
      <c r="AR215" s="43">
        <v>0</v>
      </c>
      <c r="AS215" s="43">
        <v>0</v>
      </c>
      <c r="AT215" s="141">
        <v>0</v>
      </c>
      <c r="AU215" s="26">
        <v>0</v>
      </c>
      <c r="AV215" s="143">
        <v>0</v>
      </c>
      <c r="AW215" s="26">
        <v>0</v>
      </c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3083" t="s">
        <v>225</v>
      </c>
      <c r="B216" s="693" t="s">
        <v>226</v>
      </c>
      <c r="C216" s="684">
        <f t="shared" si="126"/>
        <v>0</v>
      </c>
      <c r="D216" s="685">
        <f t="shared" si="131"/>
        <v>0</v>
      </c>
      <c r="E216" s="683">
        <f t="shared" si="131"/>
        <v>0</v>
      </c>
      <c r="F216" s="571"/>
      <c r="G216" s="654"/>
      <c r="H216" s="571"/>
      <c r="I216" s="654"/>
      <c r="J216" s="571"/>
      <c r="K216" s="654"/>
      <c r="L216" s="571"/>
      <c r="M216" s="654"/>
      <c r="N216" s="571"/>
      <c r="O216" s="654"/>
      <c r="P216" s="571"/>
      <c r="Q216" s="654"/>
      <c r="R216" s="571"/>
      <c r="S216" s="654"/>
      <c r="T216" s="571"/>
      <c r="U216" s="654"/>
      <c r="V216" s="571"/>
      <c r="W216" s="654"/>
      <c r="X216" s="571"/>
      <c r="Y216" s="654"/>
      <c r="Z216" s="571"/>
      <c r="AA216" s="654"/>
      <c r="AB216" s="571"/>
      <c r="AC216" s="654"/>
      <c r="AD216" s="571"/>
      <c r="AE216" s="654"/>
      <c r="AF216" s="571"/>
      <c r="AG216" s="654"/>
      <c r="AH216" s="571"/>
      <c r="AI216" s="654"/>
      <c r="AJ216" s="571"/>
      <c r="AK216" s="654"/>
      <c r="AL216" s="571"/>
      <c r="AM216" s="574"/>
      <c r="AN216" s="703"/>
      <c r="AO216" s="367"/>
      <c r="AP216" s="701"/>
      <c r="AQ216" s="353"/>
      <c r="AR216" s="353"/>
      <c r="AS216" s="353"/>
      <c r="AT216" s="354"/>
      <c r="AU216" s="694"/>
      <c r="AV216" s="354"/>
      <c r="AW216" s="694"/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2860"/>
      <c r="B217" s="344" t="s">
        <v>227</v>
      </c>
      <c r="C217" s="340">
        <f t="shared" si="126"/>
        <v>0</v>
      </c>
      <c r="D217" s="341">
        <f>SUM(F217+H217+J217+L217+N217+P217+R217+T217+V217+X217+Z217+AB217+AD217+AF217+AH217+AJ217+AL217)</f>
        <v>0</v>
      </c>
      <c r="E217" s="339">
        <f t="shared" si="131"/>
        <v>0</v>
      </c>
      <c r="F217" s="16"/>
      <c r="G217" s="37"/>
      <c r="H217" s="16"/>
      <c r="I217" s="37"/>
      <c r="J217" s="16"/>
      <c r="K217" s="37"/>
      <c r="L217" s="16"/>
      <c r="M217" s="37"/>
      <c r="N217" s="16"/>
      <c r="O217" s="37"/>
      <c r="P217" s="16"/>
      <c r="Q217" s="37"/>
      <c r="R217" s="16"/>
      <c r="S217" s="37"/>
      <c r="T217" s="16"/>
      <c r="U217" s="37"/>
      <c r="V217" s="16"/>
      <c r="W217" s="37"/>
      <c r="X217" s="16"/>
      <c r="Y217" s="37"/>
      <c r="Z217" s="16"/>
      <c r="AA217" s="37"/>
      <c r="AB217" s="16"/>
      <c r="AC217" s="37"/>
      <c r="AD217" s="16"/>
      <c r="AE217" s="37"/>
      <c r="AF217" s="16"/>
      <c r="AG217" s="37"/>
      <c r="AH217" s="16"/>
      <c r="AI217" s="37"/>
      <c r="AJ217" s="16"/>
      <c r="AK217" s="37"/>
      <c r="AL217" s="16"/>
      <c r="AM217" s="19"/>
      <c r="AN217" s="368"/>
      <c r="AO217" s="369"/>
      <c r="AP217" s="16"/>
      <c r="AQ217" s="41"/>
      <c r="AR217" s="41"/>
      <c r="AS217" s="41"/>
      <c r="AT217" s="180"/>
      <c r="AU217" s="342"/>
      <c r="AV217" s="180"/>
      <c r="AW217" s="342"/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2861"/>
      <c r="B218" s="370" t="s">
        <v>228</v>
      </c>
      <c r="C218" s="355">
        <f t="shared" si="126"/>
        <v>0</v>
      </c>
      <c r="D218" s="356">
        <f t="shared" si="131"/>
        <v>0</v>
      </c>
      <c r="E218" s="318">
        <f t="shared" si="131"/>
        <v>0</v>
      </c>
      <c r="F218" s="22"/>
      <c r="G218" s="43"/>
      <c r="H218" s="22"/>
      <c r="I218" s="43"/>
      <c r="J218" s="22"/>
      <c r="K218" s="43"/>
      <c r="L218" s="22"/>
      <c r="M218" s="43"/>
      <c r="N218" s="22"/>
      <c r="O218" s="43"/>
      <c r="P218" s="22"/>
      <c r="Q218" s="43"/>
      <c r="R218" s="22"/>
      <c r="S218" s="43"/>
      <c r="T218" s="22"/>
      <c r="U218" s="43"/>
      <c r="V218" s="22"/>
      <c r="W218" s="43"/>
      <c r="X218" s="22"/>
      <c r="Y218" s="43"/>
      <c r="Z218" s="22"/>
      <c r="AA218" s="43"/>
      <c r="AB218" s="22"/>
      <c r="AC218" s="43"/>
      <c r="AD218" s="22"/>
      <c r="AE218" s="43"/>
      <c r="AF218" s="22"/>
      <c r="AG218" s="43"/>
      <c r="AH218" s="22"/>
      <c r="AI218" s="43"/>
      <c r="AJ218" s="22"/>
      <c r="AK218" s="43"/>
      <c r="AL218" s="22"/>
      <c r="AM218" s="25"/>
      <c r="AN218" s="371"/>
      <c r="AO218" s="551"/>
      <c r="AP218" s="22"/>
      <c r="AQ218" s="43"/>
      <c r="AR218" s="43"/>
      <c r="AS218" s="43"/>
      <c r="AT218" s="141"/>
      <c r="AU218" s="26"/>
      <c r="AV218" s="141"/>
      <c r="AW218" s="26"/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3120" t="s">
        <v>229</v>
      </c>
      <c r="B219" s="3121"/>
      <c r="C219" s="684">
        <f>SUM(D219+E219)</f>
        <v>2</v>
      </c>
      <c r="D219" s="685">
        <f>SUM(F219+H219+J219+L219+N219+P219+R219+T219+V219+X219+Z219+AB219+AD219+AF219+AH219+AJ219+AL219)</f>
        <v>2</v>
      </c>
      <c r="E219" s="683">
        <f>SUM(G219+I219+K219+M219+O219+Q219+S219+U219+W219+Y219+AA219+AC219+AE219+AG219+AI219+AK219+AM219)</f>
        <v>0</v>
      </c>
      <c r="F219" s="571">
        <v>0</v>
      </c>
      <c r="G219" s="654">
        <v>0</v>
      </c>
      <c r="H219" s="571">
        <v>0</v>
      </c>
      <c r="I219" s="654">
        <v>0</v>
      </c>
      <c r="J219" s="571">
        <v>0</v>
      </c>
      <c r="K219" s="654">
        <v>0</v>
      </c>
      <c r="L219" s="571">
        <v>0</v>
      </c>
      <c r="M219" s="654">
        <v>0</v>
      </c>
      <c r="N219" s="571">
        <v>0</v>
      </c>
      <c r="O219" s="654">
        <v>0</v>
      </c>
      <c r="P219" s="571">
        <v>1</v>
      </c>
      <c r="Q219" s="654">
        <v>0</v>
      </c>
      <c r="R219" s="571">
        <v>0</v>
      </c>
      <c r="S219" s="654">
        <v>0</v>
      </c>
      <c r="T219" s="571">
        <v>0</v>
      </c>
      <c r="U219" s="654">
        <v>0</v>
      </c>
      <c r="V219" s="571">
        <v>0</v>
      </c>
      <c r="W219" s="654">
        <v>0</v>
      </c>
      <c r="X219" s="571">
        <v>0</v>
      </c>
      <c r="Y219" s="654">
        <v>0</v>
      </c>
      <c r="Z219" s="571">
        <v>0</v>
      </c>
      <c r="AA219" s="654">
        <v>0</v>
      </c>
      <c r="AB219" s="571">
        <v>1</v>
      </c>
      <c r="AC219" s="654">
        <v>0</v>
      </c>
      <c r="AD219" s="571">
        <v>0</v>
      </c>
      <c r="AE219" s="654">
        <v>0</v>
      </c>
      <c r="AF219" s="571">
        <v>0</v>
      </c>
      <c r="AG219" s="654">
        <v>0</v>
      </c>
      <c r="AH219" s="571">
        <v>0</v>
      </c>
      <c r="AI219" s="654">
        <v>0</v>
      </c>
      <c r="AJ219" s="571">
        <v>0</v>
      </c>
      <c r="AK219" s="654">
        <v>0</v>
      </c>
      <c r="AL219" s="571">
        <v>0</v>
      </c>
      <c r="AM219" s="574">
        <v>0</v>
      </c>
      <c r="AN219" s="195">
        <v>0</v>
      </c>
      <c r="AO219" s="137">
        <v>0</v>
      </c>
      <c r="AP219" s="571">
        <v>0</v>
      </c>
      <c r="AQ219" s="654">
        <v>0</v>
      </c>
      <c r="AR219" s="654">
        <v>0</v>
      </c>
      <c r="AS219" s="654">
        <v>0</v>
      </c>
      <c r="AT219" s="655">
        <v>0</v>
      </c>
      <c r="AU219" s="575">
        <v>0</v>
      </c>
      <c r="AV219" s="655">
        <v>0</v>
      </c>
      <c r="AW219" s="575">
        <v>0</v>
      </c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0</v>
      </c>
      <c r="D220" s="336">
        <f>SUM(F220+H220+J220+L220+N220+P220+R220+T220+V220+X220+Z220+AB220+AD220+AF220+AH220+AJ220+AL220)</f>
        <v>0</v>
      </c>
      <c r="E220" s="378">
        <f>SUM(G220+I220+K220+M220+O220+Q220+S220+U220+W220+Y220+AA220+AC220+AE220+AG220+AI220+AK220+AM220)</f>
        <v>0</v>
      </c>
      <c r="F220" s="32">
        <v>0</v>
      </c>
      <c r="G220" s="35">
        <v>0</v>
      </c>
      <c r="H220" s="32">
        <v>0</v>
      </c>
      <c r="I220" s="35">
        <v>0</v>
      </c>
      <c r="J220" s="32">
        <v>0</v>
      </c>
      <c r="K220" s="35">
        <v>0</v>
      </c>
      <c r="L220" s="32">
        <v>0</v>
      </c>
      <c r="M220" s="35">
        <v>0</v>
      </c>
      <c r="N220" s="32">
        <v>0</v>
      </c>
      <c r="O220" s="35">
        <v>0</v>
      </c>
      <c r="P220" s="32">
        <v>0</v>
      </c>
      <c r="Q220" s="35">
        <v>0</v>
      </c>
      <c r="R220" s="32">
        <v>0</v>
      </c>
      <c r="S220" s="35">
        <v>0</v>
      </c>
      <c r="T220" s="32">
        <v>0</v>
      </c>
      <c r="U220" s="35">
        <v>0</v>
      </c>
      <c r="V220" s="32">
        <v>0</v>
      </c>
      <c r="W220" s="35">
        <v>0</v>
      </c>
      <c r="X220" s="32">
        <v>0</v>
      </c>
      <c r="Y220" s="35">
        <v>0</v>
      </c>
      <c r="Z220" s="32">
        <v>0</v>
      </c>
      <c r="AA220" s="35">
        <v>0</v>
      </c>
      <c r="AB220" s="32">
        <v>0</v>
      </c>
      <c r="AC220" s="35">
        <v>0</v>
      </c>
      <c r="AD220" s="32">
        <v>0</v>
      </c>
      <c r="AE220" s="35">
        <v>0</v>
      </c>
      <c r="AF220" s="32">
        <v>0</v>
      </c>
      <c r="AG220" s="35">
        <v>0</v>
      </c>
      <c r="AH220" s="32">
        <v>0</v>
      </c>
      <c r="AI220" s="35">
        <v>0</v>
      </c>
      <c r="AJ220" s="32">
        <v>0</v>
      </c>
      <c r="AK220" s="35">
        <v>0</v>
      </c>
      <c r="AL220" s="32">
        <v>0</v>
      </c>
      <c r="AM220" s="271">
        <v>0</v>
      </c>
      <c r="AN220" s="195">
        <v>0</v>
      </c>
      <c r="AO220" s="137">
        <v>0</v>
      </c>
      <c r="AP220" s="16">
        <v>0</v>
      </c>
      <c r="AQ220" s="37">
        <v>0</v>
      </c>
      <c r="AR220" s="37">
        <v>0</v>
      </c>
      <c r="AS220" s="37">
        <v>0</v>
      </c>
      <c r="AT220" s="134">
        <v>0</v>
      </c>
      <c r="AU220" s="20">
        <v>0</v>
      </c>
      <c r="AV220" s="134">
        <v>0</v>
      </c>
      <c r="AW220" s="20"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0</v>
      </c>
      <c r="D221" s="341">
        <f t="shared" si="131"/>
        <v>0</v>
      </c>
      <c r="E221" s="339">
        <f t="shared" si="131"/>
        <v>0</v>
      </c>
      <c r="F221" s="16">
        <v>0</v>
      </c>
      <c r="G221" s="37">
        <v>0</v>
      </c>
      <c r="H221" s="16">
        <v>0</v>
      </c>
      <c r="I221" s="37">
        <v>0</v>
      </c>
      <c r="J221" s="16">
        <v>0</v>
      </c>
      <c r="K221" s="37">
        <v>0</v>
      </c>
      <c r="L221" s="16">
        <v>0</v>
      </c>
      <c r="M221" s="37">
        <v>0</v>
      </c>
      <c r="N221" s="16">
        <v>0</v>
      </c>
      <c r="O221" s="37">
        <v>0</v>
      </c>
      <c r="P221" s="16">
        <v>0</v>
      </c>
      <c r="Q221" s="37">
        <v>0</v>
      </c>
      <c r="R221" s="16">
        <v>0</v>
      </c>
      <c r="S221" s="37">
        <v>0</v>
      </c>
      <c r="T221" s="16">
        <v>0</v>
      </c>
      <c r="U221" s="37">
        <v>0</v>
      </c>
      <c r="V221" s="16">
        <v>0</v>
      </c>
      <c r="W221" s="37">
        <v>0</v>
      </c>
      <c r="X221" s="16">
        <v>0</v>
      </c>
      <c r="Y221" s="37">
        <v>0</v>
      </c>
      <c r="Z221" s="16">
        <v>0</v>
      </c>
      <c r="AA221" s="37">
        <v>0</v>
      </c>
      <c r="AB221" s="16">
        <v>0</v>
      </c>
      <c r="AC221" s="37">
        <v>0</v>
      </c>
      <c r="AD221" s="16">
        <v>0</v>
      </c>
      <c r="AE221" s="37">
        <v>0</v>
      </c>
      <c r="AF221" s="16">
        <v>0</v>
      </c>
      <c r="AG221" s="37">
        <v>0</v>
      </c>
      <c r="AH221" s="16">
        <v>0</v>
      </c>
      <c r="AI221" s="37">
        <v>0</v>
      </c>
      <c r="AJ221" s="16">
        <v>0</v>
      </c>
      <c r="AK221" s="37">
        <v>0</v>
      </c>
      <c r="AL221" s="16">
        <v>0</v>
      </c>
      <c r="AM221" s="134">
        <v>0</v>
      </c>
      <c r="AN221" s="195">
        <v>0</v>
      </c>
      <c r="AO221" s="137">
        <v>0</v>
      </c>
      <c r="AP221" s="16">
        <v>0</v>
      </c>
      <c r="AQ221" s="37">
        <v>0</v>
      </c>
      <c r="AR221" s="37">
        <v>0</v>
      </c>
      <c r="AS221" s="37">
        <v>0</v>
      </c>
      <c r="AT221" s="134">
        <v>0</v>
      </c>
      <c r="AU221" s="20">
        <v>0</v>
      </c>
      <c r="AV221" s="134">
        <v>0</v>
      </c>
      <c r="AW221" s="20"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2</v>
      </c>
      <c r="D222" s="341">
        <f t="shared" si="131"/>
        <v>1</v>
      </c>
      <c r="E222" s="339">
        <f t="shared" si="131"/>
        <v>1</v>
      </c>
      <c r="F222" s="16">
        <v>0</v>
      </c>
      <c r="G222" s="37">
        <v>0</v>
      </c>
      <c r="H222" s="16">
        <v>0</v>
      </c>
      <c r="I222" s="37">
        <v>0</v>
      </c>
      <c r="J222" s="16">
        <v>1</v>
      </c>
      <c r="K222" s="37">
        <v>1</v>
      </c>
      <c r="L222" s="16">
        <v>0</v>
      </c>
      <c r="M222" s="37">
        <v>0</v>
      </c>
      <c r="N222" s="16">
        <v>0</v>
      </c>
      <c r="O222" s="37">
        <v>0</v>
      </c>
      <c r="P222" s="16">
        <v>0</v>
      </c>
      <c r="Q222" s="37">
        <v>0</v>
      </c>
      <c r="R222" s="16">
        <v>0</v>
      </c>
      <c r="S222" s="37">
        <v>0</v>
      </c>
      <c r="T222" s="16">
        <v>0</v>
      </c>
      <c r="U222" s="37">
        <v>0</v>
      </c>
      <c r="V222" s="16">
        <v>0</v>
      </c>
      <c r="W222" s="37">
        <v>0</v>
      </c>
      <c r="X222" s="16">
        <v>0</v>
      </c>
      <c r="Y222" s="37">
        <v>0</v>
      </c>
      <c r="Z222" s="16">
        <v>0</v>
      </c>
      <c r="AA222" s="37">
        <v>0</v>
      </c>
      <c r="AB222" s="16">
        <v>0</v>
      </c>
      <c r="AC222" s="37">
        <v>0</v>
      </c>
      <c r="AD222" s="16">
        <v>0</v>
      </c>
      <c r="AE222" s="37">
        <v>0</v>
      </c>
      <c r="AF222" s="16">
        <v>0</v>
      </c>
      <c r="AG222" s="37">
        <v>0</v>
      </c>
      <c r="AH222" s="16">
        <v>0</v>
      </c>
      <c r="AI222" s="37">
        <v>0</v>
      </c>
      <c r="AJ222" s="16">
        <v>0</v>
      </c>
      <c r="AK222" s="37">
        <v>0</v>
      </c>
      <c r="AL222" s="16">
        <v>0</v>
      </c>
      <c r="AM222" s="134">
        <v>0</v>
      </c>
      <c r="AN222" s="195">
        <v>0</v>
      </c>
      <c r="AO222" s="137">
        <v>0</v>
      </c>
      <c r="AP222" s="16">
        <v>0</v>
      </c>
      <c r="AQ222" s="37">
        <v>0</v>
      </c>
      <c r="AR222" s="37">
        <v>0</v>
      </c>
      <c r="AS222" s="37">
        <v>1</v>
      </c>
      <c r="AT222" s="134">
        <v>0</v>
      </c>
      <c r="AU222" s="20">
        <v>0</v>
      </c>
      <c r="AV222" s="134">
        <v>0</v>
      </c>
      <c r="AW222" s="20"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7</v>
      </c>
      <c r="D223" s="343">
        <f t="shared" si="131"/>
        <v>3</v>
      </c>
      <c r="E223" s="351">
        <f t="shared" si="131"/>
        <v>4</v>
      </c>
      <c r="F223" s="22">
        <v>0</v>
      </c>
      <c r="G223" s="43">
        <v>0</v>
      </c>
      <c r="H223" s="22">
        <v>0</v>
      </c>
      <c r="I223" s="43">
        <v>0</v>
      </c>
      <c r="J223" s="22">
        <v>0</v>
      </c>
      <c r="K223" s="43">
        <v>0</v>
      </c>
      <c r="L223" s="22">
        <v>0</v>
      </c>
      <c r="M223" s="43">
        <v>1</v>
      </c>
      <c r="N223" s="22">
        <v>0</v>
      </c>
      <c r="O223" s="43">
        <v>0</v>
      </c>
      <c r="P223" s="22">
        <v>0</v>
      </c>
      <c r="Q223" s="43">
        <v>0</v>
      </c>
      <c r="R223" s="22">
        <v>0</v>
      </c>
      <c r="S223" s="43">
        <v>0</v>
      </c>
      <c r="T223" s="22">
        <v>2</v>
      </c>
      <c r="U223" s="43">
        <v>1</v>
      </c>
      <c r="V223" s="22">
        <v>0</v>
      </c>
      <c r="W223" s="43">
        <v>1</v>
      </c>
      <c r="X223" s="22">
        <v>0</v>
      </c>
      <c r="Y223" s="43">
        <v>1</v>
      </c>
      <c r="Z223" s="22">
        <v>0</v>
      </c>
      <c r="AA223" s="43">
        <v>0</v>
      </c>
      <c r="AB223" s="22">
        <v>0</v>
      </c>
      <c r="AC223" s="43">
        <v>0</v>
      </c>
      <c r="AD223" s="22">
        <v>0</v>
      </c>
      <c r="AE223" s="43">
        <v>0</v>
      </c>
      <c r="AF223" s="22">
        <v>1</v>
      </c>
      <c r="AG223" s="43">
        <v>0</v>
      </c>
      <c r="AH223" s="22">
        <v>0</v>
      </c>
      <c r="AI223" s="43">
        <v>0</v>
      </c>
      <c r="AJ223" s="22">
        <v>0</v>
      </c>
      <c r="AK223" s="43">
        <v>0</v>
      </c>
      <c r="AL223" s="22">
        <v>0</v>
      </c>
      <c r="AM223" s="141">
        <v>0</v>
      </c>
      <c r="AN223" s="200">
        <v>0</v>
      </c>
      <c r="AO223" s="186">
        <v>0</v>
      </c>
      <c r="AP223" s="22">
        <v>0</v>
      </c>
      <c r="AQ223" s="43">
        <v>0</v>
      </c>
      <c r="AR223" s="43">
        <v>0</v>
      </c>
      <c r="AS223" s="43">
        <v>1</v>
      </c>
      <c r="AT223" s="141">
        <v>0</v>
      </c>
      <c r="AU223" s="26">
        <v>0</v>
      </c>
      <c r="AV223" s="141">
        <v>0</v>
      </c>
      <c r="AW223" s="26">
        <v>0</v>
      </c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3083" t="s">
        <v>234</v>
      </c>
      <c r="B224" s="700" t="s">
        <v>235</v>
      </c>
      <c r="C224" s="684">
        <f t="shared" si="126"/>
        <v>0</v>
      </c>
      <c r="D224" s="685">
        <f t="shared" si="131"/>
        <v>0</v>
      </c>
      <c r="E224" s="704">
        <f t="shared" si="131"/>
        <v>0</v>
      </c>
      <c r="F224" s="329"/>
      <c r="G224" s="75"/>
      <c r="H224" s="329"/>
      <c r="I224" s="75"/>
      <c r="J224" s="329"/>
      <c r="K224" s="75"/>
      <c r="L224" s="329"/>
      <c r="M224" s="75"/>
      <c r="N224" s="329"/>
      <c r="O224" s="75"/>
      <c r="P224" s="329"/>
      <c r="Q224" s="75"/>
      <c r="R224" s="329"/>
      <c r="S224" s="75"/>
      <c r="T224" s="329"/>
      <c r="U224" s="75"/>
      <c r="V224" s="329"/>
      <c r="W224" s="75"/>
      <c r="X224" s="329"/>
      <c r="Y224" s="75"/>
      <c r="Z224" s="329"/>
      <c r="AA224" s="75"/>
      <c r="AB224" s="329"/>
      <c r="AC224" s="75"/>
      <c r="AD224" s="329"/>
      <c r="AE224" s="75"/>
      <c r="AF224" s="329"/>
      <c r="AG224" s="75"/>
      <c r="AH224" s="329"/>
      <c r="AI224" s="75"/>
      <c r="AJ224" s="329"/>
      <c r="AK224" s="75"/>
      <c r="AL224" s="329"/>
      <c r="AM224" s="292"/>
      <c r="AN224" s="373"/>
      <c r="AO224" s="309"/>
      <c r="AP224" s="329"/>
      <c r="AQ224" s="75"/>
      <c r="AR224" s="75"/>
      <c r="AS224" s="75"/>
      <c r="AT224" s="292"/>
      <c r="AU224" s="338"/>
      <c r="AV224" s="292"/>
      <c r="AW224" s="338"/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2860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/>
      <c r="G225" s="41"/>
      <c r="H225" s="38"/>
      <c r="I225" s="41"/>
      <c r="J225" s="38"/>
      <c r="K225" s="41"/>
      <c r="L225" s="38"/>
      <c r="M225" s="41"/>
      <c r="N225" s="38"/>
      <c r="O225" s="41"/>
      <c r="P225" s="38"/>
      <c r="Q225" s="41"/>
      <c r="R225" s="38"/>
      <c r="S225" s="41"/>
      <c r="T225" s="38"/>
      <c r="U225" s="41"/>
      <c r="V225" s="38"/>
      <c r="W225" s="41"/>
      <c r="X225" s="38"/>
      <c r="Y225" s="41"/>
      <c r="Z225" s="38"/>
      <c r="AA225" s="41"/>
      <c r="AB225" s="38"/>
      <c r="AC225" s="41"/>
      <c r="AD225" s="38"/>
      <c r="AE225" s="41"/>
      <c r="AF225" s="38"/>
      <c r="AG225" s="41"/>
      <c r="AH225" s="38"/>
      <c r="AI225" s="41"/>
      <c r="AJ225" s="38"/>
      <c r="AK225" s="41"/>
      <c r="AL225" s="38"/>
      <c r="AM225" s="180"/>
      <c r="AN225" s="198"/>
      <c r="AO225" s="181"/>
      <c r="AP225" s="38"/>
      <c r="AQ225" s="41"/>
      <c r="AR225" s="41"/>
      <c r="AS225" s="41"/>
      <c r="AT225" s="180"/>
      <c r="AU225" s="342"/>
      <c r="AV225" s="180"/>
      <c r="AW225" s="342"/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2860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/>
      <c r="G226" s="41"/>
      <c r="H226" s="38"/>
      <c r="I226" s="41"/>
      <c r="J226" s="38"/>
      <c r="K226" s="41"/>
      <c r="L226" s="38"/>
      <c r="M226" s="41"/>
      <c r="N226" s="38"/>
      <c r="O226" s="41"/>
      <c r="P226" s="38"/>
      <c r="Q226" s="41"/>
      <c r="R226" s="38"/>
      <c r="S226" s="41"/>
      <c r="T226" s="38"/>
      <c r="U226" s="41"/>
      <c r="V226" s="38"/>
      <c r="W226" s="41"/>
      <c r="X226" s="38"/>
      <c r="Y226" s="41"/>
      <c r="Z226" s="38"/>
      <c r="AA226" s="41"/>
      <c r="AB226" s="38"/>
      <c r="AC226" s="41"/>
      <c r="AD226" s="38"/>
      <c r="AE226" s="41"/>
      <c r="AF226" s="38"/>
      <c r="AG226" s="41"/>
      <c r="AH226" s="38"/>
      <c r="AI226" s="41"/>
      <c r="AJ226" s="38"/>
      <c r="AK226" s="41"/>
      <c r="AL226" s="38"/>
      <c r="AM226" s="180"/>
      <c r="AN226" s="198"/>
      <c r="AO226" s="181"/>
      <c r="AP226" s="38"/>
      <c r="AQ226" s="41"/>
      <c r="AR226" s="41"/>
      <c r="AS226" s="41"/>
      <c r="AT226" s="180"/>
      <c r="AU226" s="342"/>
      <c r="AV226" s="180"/>
      <c r="AW226" s="342"/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2860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/>
      <c r="G227" s="41"/>
      <c r="H227" s="38"/>
      <c r="I227" s="41"/>
      <c r="J227" s="38"/>
      <c r="K227" s="41"/>
      <c r="L227" s="38"/>
      <c r="M227" s="41"/>
      <c r="N227" s="38"/>
      <c r="O227" s="41"/>
      <c r="P227" s="38"/>
      <c r="Q227" s="41"/>
      <c r="R227" s="38"/>
      <c r="S227" s="41"/>
      <c r="T227" s="38"/>
      <c r="U227" s="41"/>
      <c r="V227" s="38"/>
      <c r="W227" s="41"/>
      <c r="X227" s="38"/>
      <c r="Y227" s="41"/>
      <c r="Z227" s="38"/>
      <c r="AA227" s="41"/>
      <c r="AB227" s="38"/>
      <c r="AC227" s="41"/>
      <c r="AD227" s="38"/>
      <c r="AE227" s="41"/>
      <c r="AF227" s="38"/>
      <c r="AG227" s="41"/>
      <c r="AH227" s="38"/>
      <c r="AI227" s="41"/>
      <c r="AJ227" s="38"/>
      <c r="AK227" s="41"/>
      <c r="AL227" s="38"/>
      <c r="AM227" s="180"/>
      <c r="AN227" s="198"/>
      <c r="AO227" s="181"/>
      <c r="AP227" s="38"/>
      <c r="AQ227" s="41"/>
      <c r="AR227" s="41"/>
      <c r="AS227" s="41"/>
      <c r="AT227" s="180"/>
      <c r="AU227" s="342"/>
      <c r="AV227" s="180"/>
      <c r="AW227" s="342"/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2861"/>
      <c r="B228" s="375" t="s">
        <v>239</v>
      </c>
      <c r="C228" s="355">
        <f t="shared" si="126"/>
        <v>0</v>
      </c>
      <c r="D228" s="356">
        <f t="shared" si="131"/>
        <v>0</v>
      </c>
      <c r="E228" s="376">
        <f t="shared" si="131"/>
        <v>0</v>
      </c>
      <c r="F228" s="22"/>
      <c r="G228" s="43"/>
      <c r="H228" s="22"/>
      <c r="I228" s="43"/>
      <c r="J228" s="22"/>
      <c r="K228" s="43"/>
      <c r="L228" s="22"/>
      <c r="M228" s="43"/>
      <c r="N228" s="22"/>
      <c r="O228" s="43"/>
      <c r="P228" s="22"/>
      <c r="Q228" s="43"/>
      <c r="R228" s="22"/>
      <c r="S228" s="43"/>
      <c r="T228" s="22"/>
      <c r="U228" s="43"/>
      <c r="V228" s="22"/>
      <c r="W228" s="43"/>
      <c r="X228" s="22"/>
      <c r="Y228" s="43"/>
      <c r="Z228" s="22"/>
      <c r="AA228" s="43"/>
      <c r="AB228" s="22"/>
      <c r="AC228" s="43"/>
      <c r="AD228" s="22"/>
      <c r="AE228" s="43"/>
      <c r="AF228" s="22"/>
      <c r="AG228" s="43"/>
      <c r="AH228" s="22"/>
      <c r="AI228" s="43"/>
      <c r="AJ228" s="22"/>
      <c r="AK228" s="43"/>
      <c r="AL228" s="22"/>
      <c r="AM228" s="141"/>
      <c r="AN228" s="200"/>
      <c r="AO228" s="186"/>
      <c r="AP228" s="22"/>
      <c r="AQ228" s="43"/>
      <c r="AR228" s="43"/>
      <c r="AS228" s="43"/>
      <c r="AT228" s="141"/>
      <c r="AU228" s="26"/>
      <c r="AV228" s="141"/>
      <c r="AW228" s="26"/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325">
        <f t="shared" si="126"/>
        <v>0</v>
      </c>
      <c r="D229" s="326">
        <f t="shared" si="131"/>
        <v>0</v>
      </c>
      <c r="E229" s="308">
        <f t="shared" si="131"/>
        <v>0</v>
      </c>
      <c r="F229" s="329"/>
      <c r="G229" s="75"/>
      <c r="H229" s="329"/>
      <c r="I229" s="75"/>
      <c r="J229" s="329"/>
      <c r="K229" s="75"/>
      <c r="L229" s="329"/>
      <c r="M229" s="75"/>
      <c r="N229" s="329"/>
      <c r="O229" s="75"/>
      <c r="P229" s="329"/>
      <c r="Q229" s="75"/>
      <c r="R229" s="329"/>
      <c r="S229" s="75"/>
      <c r="T229" s="329"/>
      <c r="U229" s="75"/>
      <c r="V229" s="329"/>
      <c r="W229" s="75"/>
      <c r="X229" s="329"/>
      <c r="Y229" s="75"/>
      <c r="Z229" s="329"/>
      <c r="AA229" s="75"/>
      <c r="AB229" s="329"/>
      <c r="AC229" s="75"/>
      <c r="AD229" s="329"/>
      <c r="AE229" s="75"/>
      <c r="AF229" s="329"/>
      <c r="AG229" s="75"/>
      <c r="AH229" s="329"/>
      <c r="AI229" s="75"/>
      <c r="AJ229" s="329"/>
      <c r="AK229" s="75"/>
      <c r="AL229" s="329"/>
      <c r="AM229" s="292"/>
      <c r="AN229" s="373"/>
      <c r="AO229" s="309"/>
      <c r="AP229" s="329"/>
      <c r="AQ229" s="75"/>
      <c r="AR229" s="75"/>
      <c r="AS229" s="75"/>
      <c r="AT229" s="292"/>
      <c r="AU229" s="338"/>
      <c r="AV229" s="292"/>
      <c r="AW229" s="338"/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3</v>
      </c>
      <c r="D230" s="356">
        <f t="shared" si="131"/>
        <v>2</v>
      </c>
      <c r="E230" s="318">
        <f t="shared" si="131"/>
        <v>1</v>
      </c>
      <c r="F230" s="22">
        <v>0</v>
      </c>
      <c r="G230" s="43">
        <v>0</v>
      </c>
      <c r="H230" s="22">
        <v>0</v>
      </c>
      <c r="I230" s="43">
        <v>0</v>
      </c>
      <c r="J230" s="22">
        <v>0</v>
      </c>
      <c r="K230" s="43">
        <v>0</v>
      </c>
      <c r="L230" s="22">
        <v>0</v>
      </c>
      <c r="M230" s="43">
        <v>1</v>
      </c>
      <c r="N230" s="22">
        <v>0</v>
      </c>
      <c r="O230" s="43">
        <v>0</v>
      </c>
      <c r="P230" s="22">
        <v>0</v>
      </c>
      <c r="Q230" s="43">
        <v>0</v>
      </c>
      <c r="R230" s="22">
        <v>0</v>
      </c>
      <c r="S230" s="43">
        <v>0</v>
      </c>
      <c r="T230" s="22">
        <v>0</v>
      </c>
      <c r="U230" s="43">
        <v>0</v>
      </c>
      <c r="V230" s="22">
        <v>0</v>
      </c>
      <c r="W230" s="43">
        <v>0</v>
      </c>
      <c r="X230" s="22">
        <v>0</v>
      </c>
      <c r="Y230" s="43">
        <v>0</v>
      </c>
      <c r="Z230" s="22">
        <v>1</v>
      </c>
      <c r="AA230" s="43">
        <v>0</v>
      </c>
      <c r="AB230" s="22">
        <v>1</v>
      </c>
      <c r="AC230" s="43">
        <v>0</v>
      </c>
      <c r="AD230" s="22">
        <v>0</v>
      </c>
      <c r="AE230" s="43">
        <v>0</v>
      </c>
      <c r="AF230" s="22">
        <v>0</v>
      </c>
      <c r="AG230" s="43">
        <v>0</v>
      </c>
      <c r="AH230" s="22">
        <v>0</v>
      </c>
      <c r="AI230" s="43">
        <v>0</v>
      </c>
      <c r="AJ230" s="22">
        <v>0</v>
      </c>
      <c r="AK230" s="43">
        <v>0</v>
      </c>
      <c r="AL230" s="22">
        <v>0</v>
      </c>
      <c r="AM230" s="141">
        <v>0</v>
      </c>
      <c r="AN230" s="380">
        <v>0</v>
      </c>
      <c r="AO230" s="381">
        <v>0</v>
      </c>
      <c r="AP230" s="22">
        <v>0</v>
      </c>
      <c r="AQ230" s="43">
        <v>0</v>
      </c>
      <c r="AR230" s="43">
        <v>0</v>
      </c>
      <c r="AS230" s="43">
        <v>0</v>
      </c>
      <c r="AT230" s="141">
        <v>0</v>
      </c>
      <c r="AU230" s="26">
        <v>0</v>
      </c>
      <c r="AV230" s="141">
        <v>0</v>
      </c>
      <c r="AW230" s="26">
        <v>0</v>
      </c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3088" t="s">
        <v>243</v>
      </c>
      <c r="B232" s="2847"/>
      <c r="C232" s="3095" t="s">
        <v>76</v>
      </c>
      <c r="D232" s="3095"/>
      <c r="E232" s="3095"/>
      <c r="F232" s="3095" t="s">
        <v>178</v>
      </c>
      <c r="G232" s="3095"/>
      <c r="H232" s="3095" t="s">
        <v>179</v>
      </c>
      <c r="I232" s="3095"/>
      <c r="J232" s="3095" t="s">
        <v>180</v>
      </c>
      <c r="K232" s="3095"/>
      <c r="L232" s="3095" t="s">
        <v>12</v>
      </c>
      <c r="M232" s="3095"/>
      <c r="N232" s="3100" t="s">
        <v>13</v>
      </c>
      <c r="O232" s="3101"/>
      <c r="P232" s="3070" t="s">
        <v>14</v>
      </c>
      <c r="Q232" s="3070"/>
      <c r="R232" s="3070" t="s">
        <v>15</v>
      </c>
      <c r="S232" s="3070"/>
      <c r="T232" s="3070" t="s">
        <v>16</v>
      </c>
      <c r="U232" s="3070"/>
      <c r="V232" s="3070" t="s">
        <v>17</v>
      </c>
      <c r="W232" s="3070"/>
      <c r="X232" s="3070" t="s">
        <v>18</v>
      </c>
      <c r="Y232" s="3070"/>
      <c r="Z232" s="3070" t="s">
        <v>19</v>
      </c>
      <c r="AA232" s="3070"/>
      <c r="AB232" s="3070" t="s">
        <v>48</v>
      </c>
      <c r="AC232" s="3070"/>
      <c r="AD232" s="3070" t="s">
        <v>49</v>
      </c>
      <c r="AE232" s="3070"/>
      <c r="AF232" s="3070" t="s">
        <v>50</v>
      </c>
      <c r="AG232" s="3070"/>
      <c r="AH232" s="3070" t="s">
        <v>126</v>
      </c>
      <c r="AI232" s="3070"/>
      <c r="AJ232" s="3070" t="s">
        <v>127</v>
      </c>
      <c r="AK232" s="3070"/>
      <c r="AL232" s="3070" t="s">
        <v>128</v>
      </c>
      <c r="AM232" s="3076"/>
      <c r="AN232" s="3128" t="s">
        <v>244</v>
      </c>
      <c r="AO232" s="3078"/>
      <c r="AP232" s="3094"/>
      <c r="AQ232" s="3129" t="s">
        <v>181</v>
      </c>
      <c r="AR232" s="3130" t="s">
        <v>182</v>
      </c>
      <c r="AS232" s="3070" t="s">
        <v>7</v>
      </c>
      <c r="AT232" s="3070"/>
      <c r="AU232" s="3074" t="s">
        <v>183</v>
      </c>
      <c r="AV232" s="3074" t="s">
        <v>245</v>
      </c>
      <c r="AW232" s="3074" t="s">
        <v>8</v>
      </c>
      <c r="AX232" s="3074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3089"/>
      <c r="B233" s="3073"/>
      <c r="C233" s="635" t="s">
        <v>96</v>
      </c>
      <c r="D233" s="705" t="s">
        <v>65</v>
      </c>
      <c r="E233" s="549" t="s">
        <v>97</v>
      </c>
      <c r="F233" s="670" t="s">
        <v>65</v>
      </c>
      <c r="G233" s="549" t="s">
        <v>97</v>
      </c>
      <c r="H233" s="670" t="s">
        <v>65</v>
      </c>
      <c r="I233" s="549" t="s">
        <v>97</v>
      </c>
      <c r="J233" s="670" t="s">
        <v>65</v>
      </c>
      <c r="K233" s="549" t="s">
        <v>97</v>
      </c>
      <c r="L233" s="670" t="s">
        <v>65</v>
      </c>
      <c r="M233" s="549" t="s">
        <v>97</v>
      </c>
      <c r="N233" s="670" t="s">
        <v>65</v>
      </c>
      <c r="O233" s="549" t="s">
        <v>97</v>
      </c>
      <c r="P233" s="670" t="s">
        <v>65</v>
      </c>
      <c r="Q233" s="549" t="s">
        <v>97</v>
      </c>
      <c r="R233" s="670" t="s">
        <v>65</v>
      </c>
      <c r="S233" s="549" t="s">
        <v>97</v>
      </c>
      <c r="T233" s="670" t="s">
        <v>65</v>
      </c>
      <c r="U233" s="549" t="s">
        <v>97</v>
      </c>
      <c r="V233" s="670" t="s">
        <v>65</v>
      </c>
      <c r="W233" s="549" t="s">
        <v>97</v>
      </c>
      <c r="X233" s="670" t="s">
        <v>65</v>
      </c>
      <c r="Y233" s="549" t="s">
        <v>97</v>
      </c>
      <c r="Z233" s="670" t="s">
        <v>65</v>
      </c>
      <c r="AA233" s="549" t="s">
        <v>97</v>
      </c>
      <c r="AB233" s="670" t="s">
        <v>65</v>
      </c>
      <c r="AC233" s="549" t="s">
        <v>97</v>
      </c>
      <c r="AD233" s="670" t="s">
        <v>65</v>
      </c>
      <c r="AE233" s="549" t="s">
        <v>97</v>
      </c>
      <c r="AF233" s="670" t="s">
        <v>65</v>
      </c>
      <c r="AG233" s="549" t="s">
        <v>97</v>
      </c>
      <c r="AH233" s="670" t="s">
        <v>65</v>
      </c>
      <c r="AI233" s="549" t="s">
        <v>97</v>
      </c>
      <c r="AJ233" s="670" t="s">
        <v>65</v>
      </c>
      <c r="AK233" s="549" t="s">
        <v>97</v>
      </c>
      <c r="AL233" s="670" t="s">
        <v>65</v>
      </c>
      <c r="AM233" s="523" t="s">
        <v>97</v>
      </c>
      <c r="AN233" s="649" t="s">
        <v>141</v>
      </c>
      <c r="AO233" s="706" t="s">
        <v>143</v>
      </c>
      <c r="AP233" s="638" t="s">
        <v>247</v>
      </c>
      <c r="AQ233" s="2964"/>
      <c r="AR233" s="2966"/>
      <c r="AS233" s="670" t="s">
        <v>65</v>
      </c>
      <c r="AT233" s="549" t="s">
        <v>97</v>
      </c>
      <c r="AU233" s="2852"/>
      <c r="AV233" s="2852"/>
      <c r="AW233" s="2852"/>
      <c r="AX233" s="2852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3126" t="s">
        <v>248</v>
      </c>
      <c r="B234" s="3127"/>
      <c r="C234" s="673">
        <f>SUM(D234+E234)</f>
        <v>25</v>
      </c>
      <c r="D234" s="674">
        <f>SUM(F234+H234+J234+L234+N234+P234+R234+T234+V234+X234+Z234+AB234+AD234+AF234+AH234+AJ234+AL234)</f>
        <v>12</v>
      </c>
      <c r="E234" s="308">
        <f>SUM(G234+I234+K234+M234+O234+Q234+S234+U234+W234+Y234+AA234+AC234+AE234+AG234+AI234+AK234+AM234)</f>
        <v>13</v>
      </c>
      <c r="F234" s="675">
        <v>0</v>
      </c>
      <c r="G234" s="677">
        <v>0</v>
      </c>
      <c r="H234" s="675">
        <v>1</v>
      </c>
      <c r="I234" s="677">
        <v>0</v>
      </c>
      <c r="J234" s="675">
        <v>3</v>
      </c>
      <c r="K234" s="677">
        <v>2</v>
      </c>
      <c r="L234" s="675">
        <v>6</v>
      </c>
      <c r="M234" s="677">
        <v>9</v>
      </c>
      <c r="N234" s="675">
        <v>0</v>
      </c>
      <c r="O234" s="677">
        <v>0</v>
      </c>
      <c r="P234" s="675">
        <v>0</v>
      </c>
      <c r="Q234" s="677">
        <v>0</v>
      </c>
      <c r="R234" s="675">
        <v>0</v>
      </c>
      <c r="S234" s="677">
        <v>0</v>
      </c>
      <c r="T234" s="675">
        <v>0</v>
      </c>
      <c r="U234" s="677">
        <v>0</v>
      </c>
      <c r="V234" s="675">
        <v>1</v>
      </c>
      <c r="W234" s="677">
        <v>0</v>
      </c>
      <c r="X234" s="675">
        <v>1</v>
      </c>
      <c r="Y234" s="677">
        <v>0</v>
      </c>
      <c r="Z234" s="675">
        <v>0</v>
      </c>
      <c r="AA234" s="677">
        <v>0</v>
      </c>
      <c r="AB234" s="675">
        <v>0</v>
      </c>
      <c r="AC234" s="677">
        <v>1</v>
      </c>
      <c r="AD234" s="675">
        <v>0</v>
      </c>
      <c r="AE234" s="677">
        <v>1</v>
      </c>
      <c r="AF234" s="675">
        <v>0</v>
      </c>
      <c r="AG234" s="677">
        <v>0</v>
      </c>
      <c r="AH234" s="675">
        <v>0</v>
      </c>
      <c r="AI234" s="677">
        <v>0</v>
      </c>
      <c r="AJ234" s="675">
        <v>0</v>
      </c>
      <c r="AK234" s="677">
        <v>0</v>
      </c>
      <c r="AL234" s="675">
        <v>0</v>
      </c>
      <c r="AM234" s="678">
        <v>0</v>
      </c>
      <c r="AN234" s="384">
        <v>0</v>
      </c>
      <c r="AO234" s="591">
        <v>0</v>
      </c>
      <c r="AP234" s="142">
        <v>0</v>
      </c>
      <c r="AQ234" s="677">
        <v>0</v>
      </c>
      <c r="AR234" s="688">
        <v>0</v>
      </c>
      <c r="AS234" s="675">
        <v>0</v>
      </c>
      <c r="AT234" s="677">
        <v>0</v>
      </c>
      <c r="AU234" s="677">
        <v>0</v>
      </c>
      <c r="AV234" s="677">
        <v>10</v>
      </c>
      <c r="AW234" s="677">
        <v>1</v>
      </c>
      <c r="AX234" s="677">
        <v>1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3122" t="s">
        <v>190</v>
      </c>
      <c r="B235" s="3123"/>
      <c r="C235" s="708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709"/>
      <c r="AN235" s="709"/>
      <c r="AO235" s="709"/>
      <c r="AP235" s="710"/>
      <c r="AQ235" s="709"/>
      <c r="AR235" s="709"/>
      <c r="AS235" s="709"/>
      <c r="AT235" s="709"/>
      <c r="AU235" s="709"/>
      <c r="AV235" s="709"/>
      <c r="AW235" s="709"/>
      <c r="AX235" s="711"/>
    </row>
    <row r="236" spans="1:89" x14ac:dyDescent="0.25">
      <c r="A236" s="3083" t="s">
        <v>191</v>
      </c>
      <c r="B236" s="683" t="s">
        <v>192</v>
      </c>
      <c r="C236" s="684">
        <f>SUM(D236+E236)</f>
        <v>6</v>
      </c>
      <c r="D236" s="685">
        <f t="shared" ref="D236:E244" si="135">SUM(F236+H236+J236+L236+N236+P236+R236+T236+V236+X236+Z236+AB236+AD236+AF236+AH236+AJ236+AL236)</f>
        <v>2</v>
      </c>
      <c r="E236" s="683">
        <f t="shared" si="135"/>
        <v>4</v>
      </c>
      <c r="F236" s="571">
        <v>0</v>
      </c>
      <c r="G236" s="654">
        <v>0</v>
      </c>
      <c r="H236" s="571">
        <v>0</v>
      </c>
      <c r="I236" s="654">
        <v>0</v>
      </c>
      <c r="J236" s="571">
        <v>1</v>
      </c>
      <c r="K236" s="654">
        <v>1</v>
      </c>
      <c r="L236" s="571">
        <v>1</v>
      </c>
      <c r="M236" s="654">
        <v>3</v>
      </c>
      <c r="N236" s="571">
        <v>0</v>
      </c>
      <c r="O236" s="654">
        <v>0</v>
      </c>
      <c r="P236" s="571">
        <v>0</v>
      </c>
      <c r="Q236" s="654">
        <v>0</v>
      </c>
      <c r="R236" s="571">
        <v>0</v>
      </c>
      <c r="S236" s="654">
        <v>0</v>
      </c>
      <c r="T236" s="571">
        <v>0</v>
      </c>
      <c r="U236" s="654">
        <v>0</v>
      </c>
      <c r="V236" s="571">
        <v>0</v>
      </c>
      <c r="W236" s="654">
        <v>0</v>
      </c>
      <c r="X236" s="571">
        <v>0</v>
      </c>
      <c r="Y236" s="654">
        <v>0</v>
      </c>
      <c r="Z236" s="571">
        <v>0</v>
      </c>
      <c r="AA236" s="654">
        <v>0</v>
      </c>
      <c r="AB236" s="571">
        <v>0</v>
      </c>
      <c r="AC236" s="654">
        <v>0</v>
      </c>
      <c r="AD236" s="571">
        <v>0</v>
      </c>
      <c r="AE236" s="654">
        <v>0</v>
      </c>
      <c r="AF236" s="571">
        <v>0</v>
      </c>
      <c r="AG236" s="654">
        <v>0</v>
      </c>
      <c r="AH236" s="571">
        <v>0</v>
      </c>
      <c r="AI236" s="654">
        <v>0</v>
      </c>
      <c r="AJ236" s="571">
        <v>0</v>
      </c>
      <c r="AK236" s="654">
        <v>0</v>
      </c>
      <c r="AL236" s="571">
        <v>0</v>
      </c>
      <c r="AM236" s="655">
        <v>0</v>
      </c>
      <c r="AN236" s="712">
        <v>0</v>
      </c>
      <c r="AO236" s="701">
        <v>0</v>
      </c>
      <c r="AP236" s="658">
        <v>0</v>
      </c>
      <c r="AQ236" s="654">
        <v>0</v>
      </c>
      <c r="AR236" s="686">
        <v>0</v>
      </c>
      <c r="AS236" s="571">
        <v>0</v>
      </c>
      <c r="AT236" s="654">
        <v>0</v>
      </c>
      <c r="AU236" s="654">
        <v>0</v>
      </c>
      <c r="AV236" s="654">
        <v>4</v>
      </c>
      <c r="AW236" s="654">
        <v>1</v>
      </c>
      <c r="AX236" s="654">
        <v>0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2861"/>
      <c r="B237" s="318" t="s">
        <v>193</v>
      </c>
      <c r="C237" s="355">
        <f>SUM(D237+E237)</f>
        <v>1</v>
      </c>
      <c r="D237" s="356">
        <f t="shared" si="135"/>
        <v>1</v>
      </c>
      <c r="E237" s="318">
        <f t="shared" si="135"/>
        <v>0</v>
      </c>
      <c r="F237" s="22">
        <v>0</v>
      </c>
      <c r="G237" s="43">
        <v>0</v>
      </c>
      <c r="H237" s="22">
        <v>0</v>
      </c>
      <c r="I237" s="43">
        <v>0</v>
      </c>
      <c r="J237" s="22">
        <v>0</v>
      </c>
      <c r="K237" s="43">
        <v>0</v>
      </c>
      <c r="L237" s="22">
        <v>1</v>
      </c>
      <c r="M237" s="43">
        <v>0</v>
      </c>
      <c r="N237" s="22">
        <v>0</v>
      </c>
      <c r="O237" s="43">
        <v>0</v>
      </c>
      <c r="P237" s="22">
        <v>0</v>
      </c>
      <c r="Q237" s="43">
        <v>0</v>
      </c>
      <c r="R237" s="22">
        <v>0</v>
      </c>
      <c r="S237" s="43">
        <v>0</v>
      </c>
      <c r="T237" s="22">
        <v>0</v>
      </c>
      <c r="U237" s="43">
        <v>0</v>
      </c>
      <c r="V237" s="22">
        <v>0</v>
      </c>
      <c r="W237" s="43">
        <v>0</v>
      </c>
      <c r="X237" s="22">
        <v>0</v>
      </c>
      <c r="Y237" s="43">
        <v>0</v>
      </c>
      <c r="Z237" s="22">
        <v>0</v>
      </c>
      <c r="AA237" s="43">
        <v>0</v>
      </c>
      <c r="AB237" s="22">
        <v>0</v>
      </c>
      <c r="AC237" s="43">
        <v>0</v>
      </c>
      <c r="AD237" s="22">
        <v>0</v>
      </c>
      <c r="AE237" s="43">
        <v>0</v>
      </c>
      <c r="AF237" s="22">
        <v>0</v>
      </c>
      <c r="AG237" s="43">
        <v>0</v>
      </c>
      <c r="AH237" s="22">
        <v>0</v>
      </c>
      <c r="AI237" s="43">
        <v>0</v>
      </c>
      <c r="AJ237" s="38">
        <v>0</v>
      </c>
      <c r="AK237" s="41">
        <v>0</v>
      </c>
      <c r="AL237" s="22">
        <v>0</v>
      </c>
      <c r="AM237" s="141">
        <v>0</v>
      </c>
      <c r="AN237" s="391">
        <v>0</v>
      </c>
      <c r="AO237" s="42">
        <v>0</v>
      </c>
      <c r="AP237" s="142">
        <v>0</v>
      </c>
      <c r="AQ237" s="43">
        <v>0</v>
      </c>
      <c r="AR237" s="186">
        <v>0</v>
      </c>
      <c r="AS237" s="22">
        <v>0</v>
      </c>
      <c r="AT237" s="43">
        <v>0</v>
      </c>
      <c r="AU237" s="43">
        <v>0</v>
      </c>
      <c r="AV237" s="43">
        <v>1</v>
      </c>
      <c r="AW237" s="43">
        <v>0</v>
      </c>
      <c r="AX237" s="43">
        <v>0</v>
      </c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3124" t="s">
        <v>194</v>
      </c>
      <c r="B238" s="3125"/>
      <c r="C238" s="713">
        <f t="shared" ref="C238:C277" si="152">SUM(D238+E238)</f>
        <v>5</v>
      </c>
      <c r="D238" s="674">
        <f t="shared" si="135"/>
        <v>0</v>
      </c>
      <c r="E238" s="687">
        <f t="shared" si="135"/>
        <v>5</v>
      </c>
      <c r="F238" s="675">
        <v>0</v>
      </c>
      <c r="G238" s="677">
        <v>0</v>
      </c>
      <c r="H238" s="675">
        <v>0</v>
      </c>
      <c r="I238" s="677">
        <v>0</v>
      </c>
      <c r="J238" s="675">
        <v>0</v>
      </c>
      <c r="K238" s="677">
        <v>1</v>
      </c>
      <c r="L238" s="675">
        <v>0</v>
      </c>
      <c r="M238" s="677">
        <v>4</v>
      </c>
      <c r="N238" s="675">
        <v>0</v>
      </c>
      <c r="O238" s="677">
        <v>0</v>
      </c>
      <c r="P238" s="675">
        <v>0</v>
      </c>
      <c r="Q238" s="677">
        <v>0</v>
      </c>
      <c r="R238" s="675">
        <v>0</v>
      </c>
      <c r="S238" s="677">
        <v>0</v>
      </c>
      <c r="T238" s="675">
        <v>0</v>
      </c>
      <c r="U238" s="677">
        <v>0</v>
      </c>
      <c r="V238" s="675">
        <v>0</v>
      </c>
      <c r="W238" s="677">
        <v>0</v>
      </c>
      <c r="X238" s="675">
        <v>0</v>
      </c>
      <c r="Y238" s="677">
        <v>0</v>
      </c>
      <c r="Z238" s="675">
        <v>0</v>
      </c>
      <c r="AA238" s="677">
        <v>0</v>
      </c>
      <c r="AB238" s="675">
        <v>0</v>
      </c>
      <c r="AC238" s="677">
        <v>0</v>
      </c>
      <c r="AD238" s="675">
        <v>0</v>
      </c>
      <c r="AE238" s="677">
        <v>0</v>
      </c>
      <c r="AF238" s="675">
        <v>0</v>
      </c>
      <c r="AG238" s="677">
        <v>0</v>
      </c>
      <c r="AH238" s="675">
        <v>0</v>
      </c>
      <c r="AI238" s="677">
        <v>0</v>
      </c>
      <c r="AJ238" s="675">
        <v>0</v>
      </c>
      <c r="AK238" s="677">
        <v>0</v>
      </c>
      <c r="AL238" s="675">
        <v>0</v>
      </c>
      <c r="AM238" s="678">
        <v>0</v>
      </c>
      <c r="AN238" s="714">
        <v>0</v>
      </c>
      <c r="AO238" s="715">
        <v>0</v>
      </c>
      <c r="AP238" s="716">
        <v>0</v>
      </c>
      <c r="AQ238" s="677">
        <v>0</v>
      </c>
      <c r="AR238" s="688">
        <v>0</v>
      </c>
      <c r="AS238" s="675">
        <v>0</v>
      </c>
      <c r="AT238" s="677">
        <v>0</v>
      </c>
      <c r="AU238" s="677">
        <v>0</v>
      </c>
      <c r="AV238" s="677">
        <v>4</v>
      </c>
      <c r="AW238" s="677">
        <v>0</v>
      </c>
      <c r="AX238" s="677">
        <v>0</v>
      </c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3083" t="s">
        <v>195</v>
      </c>
      <c r="B239" s="683" t="s">
        <v>196</v>
      </c>
      <c r="C239" s="684">
        <f t="shared" si="152"/>
        <v>3</v>
      </c>
      <c r="D239" s="685">
        <f>SUM(H239+J239+L239+N239+P239+R239+T239+V239+X239+Z239+AB239+AD239+AF239+AH239+AJ239+AL239)</f>
        <v>0</v>
      </c>
      <c r="E239" s="683">
        <f>SUM(I239+K239+M239+O239+Q239+S239+U239+W239+Y239+AA239+AC239+AE239+AG239+AI239+AK239+AM239)</f>
        <v>3</v>
      </c>
      <c r="F239" s="689"/>
      <c r="G239" s="690"/>
      <c r="H239" s="571">
        <v>0</v>
      </c>
      <c r="I239" s="654">
        <v>0</v>
      </c>
      <c r="J239" s="571">
        <v>0</v>
      </c>
      <c r="K239" s="654">
        <v>2</v>
      </c>
      <c r="L239" s="571">
        <v>0</v>
      </c>
      <c r="M239" s="654">
        <v>1</v>
      </c>
      <c r="N239" s="571">
        <v>0</v>
      </c>
      <c r="O239" s="654">
        <v>0</v>
      </c>
      <c r="P239" s="571">
        <v>0</v>
      </c>
      <c r="Q239" s="654">
        <v>0</v>
      </c>
      <c r="R239" s="571">
        <v>0</v>
      </c>
      <c r="S239" s="654">
        <v>0</v>
      </c>
      <c r="T239" s="571">
        <v>0</v>
      </c>
      <c r="U239" s="654">
        <v>0</v>
      </c>
      <c r="V239" s="571">
        <v>0</v>
      </c>
      <c r="W239" s="654">
        <v>0</v>
      </c>
      <c r="X239" s="571">
        <v>0</v>
      </c>
      <c r="Y239" s="654">
        <v>0</v>
      </c>
      <c r="Z239" s="571">
        <v>0</v>
      </c>
      <c r="AA239" s="654">
        <v>0</v>
      </c>
      <c r="AB239" s="571">
        <v>0</v>
      </c>
      <c r="AC239" s="654">
        <v>0</v>
      </c>
      <c r="AD239" s="571">
        <v>0</v>
      </c>
      <c r="AE239" s="654">
        <v>0</v>
      </c>
      <c r="AF239" s="571">
        <v>0</v>
      </c>
      <c r="AG239" s="654">
        <v>0</v>
      </c>
      <c r="AH239" s="571">
        <v>0</v>
      </c>
      <c r="AI239" s="654">
        <v>0</v>
      </c>
      <c r="AJ239" s="571">
        <v>0</v>
      </c>
      <c r="AK239" s="654">
        <v>0</v>
      </c>
      <c r="AL239" s="571">
        <v>0</v>
      </c>
      <c r="AM239" s="655">
        <v>0</v>
      </c>
      <c r="AN239" s="712">
        <v>0</v>
      </c>
      <c r="AO239" s="701">
        <v>0</v>
      </c>
      <c r="AP239" s="658">
        <v>0</v>
      </c>
      <c r="AQ239" s="654">
        <v>0</v>
      </c>
      <c r="AR239" s="686">
        <v>0</v>
      </c>
      <c r="AS239" s="571">
        <v>0</v>
      </c>
      <c r="AT239" s="654">
        <v>0</v>
      </c>
      <c r="AU239" s="654">
        <v>0</v>
      </c>
      <c r="AV239" s="654">
        <v>3</v>
      </c>
      <c r="AW239" s="654">
        <v>0</v>
      </c>
      <c r="AX239" s="654">
        <v>1</v>
      </c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2861"/>
      <c r="B240" s="318" t="s">
        <v>197</v>
      </c>
      <c r="C240" s="325">
        <f t="shared" si="152"/>
        <v>9</v>
      </c>
      <c r="D240" s="326">
        <f>SUM(H240+J240+L240+N240+P240+R240+T240+V240+X240+Z240+AB240+AD240+AF240+AH240+AJ240+AL240)</f>
        <v>2</v>
      </c>
      <c r="E240" s="308">
        <f>SUM(I240+K240+M240+O240+Q240+S240+U240+W240+Y240+AA240+AC240+AE240+AG240+AI240+AK240+AM240)</f>
        <v>7</v>
      </c>
      <c r="F240" s="327"/>
      <c r="G240" s="328"/>
      <c r="H240" s="329">
        <v>0</v>
      </c>
      <c r="I240" s="75">
        <v>0</v>
      </c>
      <c r="J240" s="329">
        <v>2</v>
      </c>
      <c r="K240" s="75">
        <v>3</v>
      </c>
      <c r="L240" s="329">
        <v>0</v>
      </c>
      <c r="M240" s="75">
        <v>4</v>
      </c>
      <c r="N240" s="329">
        <v>0</v>
      </c>
      <c r="O240" s="75">
        <v>0</v>
      </c>
      <c r="P240" s="329">
        <v>0</v>
      </c>
      <c r="Q240" s="75">
        <v>0</v>
      </c>
      <c r="R240" s="329">
        <v>0</v>
      </c>
      <c r="S240" s="75">
        <v>0</v>
      </c>
      <c r="T240" s="329">
        <v>0</v>
      </c>
      <c r="U240" s="75">
        <v>0</v>
      </c>
      <c r="V240" s="329">
        <v>0</v>
      </c>
      <c r="W240" s="75">
        <v>0</v>
      </c>
      <c r="X240" s="329">
        <v>0</v>
      </c>
      <c r="Y240" s="75">
        <v>0</v>
      </c>
      <c r="Z240" s="329">
        <v>0</v>
      </c>
      <c r="AA240" s="75">
        <v>0</v>
      </c>
      <c r="AB240" s="329">
        <v>0</v>
      </c>
      <c r="AC240" s="75">
        <v>0</v>
      </c>
      <c r="AD240" s="329">
        <v>0</v>
      </c>
      <c r="AE240" s="75">
        <v>0</v>
      </c>
      <c r="AF240" s="329">
        <v>0</v>
      </c>
      <c r="AG240" s="75">
        <v>0</v>
      </c>
      <c r="AH240" s="329">
        <v>0</v>
      </c>
      <c r="AI240" s="75">
        <v>0</v>
      </c>
      <c r="AJ240" s="210">
        <v>0</v>
      </c>
      <c r="AK240" s="542">
        <v>0</v>
      </c>
      <c r="AL240" s="329">
        <v>0</v>
      </c>
      <c r="AM240" s="292">
        <v>0</v>
      </c>
      <c r="AN240" s="392">
        <v>0</v>
      </c>
      <c r="AO240" s="393">
        <v>0</v>
      </c>
      <c r="AP240" s="543">
        <v>0</v>
      </c>
      <c r="AQ240" s="75">
        <v>0</v>
      </c>
      <c r="AR240" s="309">
        <v>0</v>
      </c>
      <c r="AS240" s="329">
        <v>0</v>
      </c>
      <c r="AT240" s="75">
        <v>0</v>
      </c>
      <c r="AU240" s="75">
        <v>0</v>
      </c>
      <c r="AV240" s="75">
        <v>5</v>
      </c>
      <c r="AW240" s="75">
        <v>1</v>
      </c>
      <c r="AX240" s="75">
        <v>1</v>
      </c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691" t="s">
        <v>198</v>
      </c>
      <c r="B241" s="692"/>
      <c r="C241" s="643">
        <f t="shared" si="152"/>
        <v>25</v>
      </c>
      <c r="D241" s="644">
        <f t="shared" si="135"/>
        <v>12</v>
      </c>
      <c r="E241" s="645">
        <f t="shared" si="135"/>
        <v>13</v>
      </c>
      <c r="F241" s="717">
        <v>0</v>
      </c>
      <c r="G241" s="718">
        <v>0</v>
      </c>
      <c r="H241" s="717">
        <v>1</v>
      </c>
      <c r="I241" s="718">
        <v>0</v>
      </c>
      <c r="J241" s="717">
        <v>3</v>
      </c>
      <c r="K241" s="718">
        <v>2</v>
      </c>
      <c r="L241" s="717">
        <v>6</v>
      </c>
      <c r="M241" s="718">
        <v>9</v>
      </c>
      <c r="N241" s="717">
        <v>0</v>
      </c>
      <c r="O241" s="718">
        <v>0</v>
      </c>
      <c r="P241" s="717">
        <v>0</v>
      </c>
      <c r="Q241" s="718">
        <v>0</v>
      </c>
      <c r="R241" s="717">
        <v>0</v>
      </c>
      <c r="S241" s="718">
        <v>0</v>
      </c>
      <c r="T241" s="717">
        <v>0</v>
      </c>
      <c r="U241" s="718">
        <v>0</v>
      </c>
      <c r="V241" s="717">
        <v>1</v>
      </c>
      <c r="W241" s="718">
        <v>0</v>
      </c>
      <c r="X241" s="717">
        <v>1</v>
      </c>
      <c r="Y241" s="718">
        <v>0</v>
      </c>
      <c r="Z241" s="717">
        <v>0</v>
      </c>
      <c r="AA241" s="718">
        <v>0</v>
      </c>
      <c r="AB241" s="717">
        <v>0</v>
      </c>
      <c r="AC241" s="718">
        <v>1</v>
      </c>
      <c r="AD241" s="717">
        <v>0</v>
      </c>
      <c r="AE241" s="718">
        <v>1</v>
      </c>
      <c r="AF241" s="717">
        <v>0</v>
      </c>
      <c r="AG241" s="718">
        <v>0</v>
      </c>
      <c r="AH241" s="717">
        <v>0</v>
      </c>
      <c r="AI241" s="718">
        <v>0</v>
      </c>
      <c r="AJ241" s="717">
        <v>0</v>
      </c>
      <c r="AK241" s="718">
        <v>0</v>
      </c>
      <c r="AL241" s="717">
        <v>0</v>
      </c>
      <c r="AM241" s="719">
        <v>0</v>
      </c>
      <c r="AN241" s="720">
        <v>0</v>
      </c>
      <c r="AO241" s="721">
        <v>0</v>
      </c>
      <c r="AP241" s="722">
        <v>0</v>
      </c>
      <c r="AQ241" s="718">
        <v>0</v>
      </c>
      <c r="AR241" s="723">
        <v>0</v>
      </c>
      <c r="AS241" s="717">
        <v>0</v>
      </c>
      <c r="AT241" s="718">
        <v>0</v>
      </c>
      <c r="AU241" s="718">
        <v>0</v>
      </c>
      <c r="AV241" s="718">
        <v>10</v>
      </c>
      <c r="AW241" s="718">
        <v>1</v>
      </c>
      <c r="AX241" s="718">
        <v>1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3083" t="s">
        <v>199</v>
      </c>
      <c r="B242" s="378" t="s">
        <v>200</v>
      </c>
      <c r="C242" s="335">
        <f t="shared" si="152"/>
        <v>0</v>
      </c>
      <c r="D242" s="336">
        <f t="shared" si="135"/>
        <v>0</v>
      </c>
      <c r="E242" s="378">
        <f t="shared" si="135"/>
        <v>0</v>
      </c>
      <c r="F242" s="32"/>
      <c r="G242" s="35"/>
      <c r="H242" s="32"/>
      <c r="I242" s="35"/>
      <c r="J242" s="32"/>
      <c r="K242" s="35"/>
      <c r="L242" s="32"/>
      <c r="M242" s="35"/>
      <c r="N242" s="32"/>
      <c r="O242" s="35"/>
      <c r="P242" s="32"/>
      <c r="Q242" s="35"/>
      <c r="R242" s="32"/>
      <c r="S242" s="35"/>
      <c r="T242" s="32"/>
      <c r="U242" s="35"/>
      <c r="V242" s="32"/>
      <c r="W242" s="35"/>
      <c r="X242" s="32"/>
      <c r="Y242" s="35"/>
      <c r="Z242" s="32"/>
      <c r="AA242" s="35"/>
      <c r="AB242" s="32"/>
      <c r="AC242" s="35"/>
      <c r="AD242" s="32"/>
      <c r="AE242" s="35"/>
      <c r="AF242" s="32"/>
      <c r="AG242" s="35"/>
      <c r="AH242" s="32"/>
      <c r="AI242" s="35"/>
      <c r="AJ242" s="32"/>
      <c r="AK242" s="35"/>
      <c r="AL242" s="32"/>
      <c r="AM242" s="271"/>
      <c r="AN242" s="272"/>
      <c r="AO242" s="34"/>
      <c r="AP242" s="226"/>
      <c r="AQ242" s="35"/>
      <c r="AR242" s="337"/>
      <c r="AS242" s="32"/>
      <c r="AT242" s="35"/>
      <c r="AU242" s="35"/>
      <c r="AV242" s="35"/>
      <c r="AW242" s="35"/>
      <c r="AX242" s="35"/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339" t="s">
        <v>201</v>
      </c>
      <c r="C243" s="340">
        <f t="shared" si="152"/>
        <v>1</v>
      </c>
      <c r="D243" s="341">
        <f t="shared" si="135"/>
        <v>0</v>
      </c>
      <c r="E243" s="339">
        <f t="shared" si="135"/>
        <v>1</v>
      </c>
      <c r="F243" s="16">
        <v>0</v>
      </c>
      <c r="G243" s="37">
        <v>0</v>
      </c>
      <c r="H243" s="16">
        <v>0</v>
      </c>
      <c r="I243" s="37">
        <v>0</v>
      </c>
      <c r="J243" s="16">
        <v>0</v>
      </c>
      <c r="K243" s="37">
        <v>0</v>
      </c>
      <c r="L243" s="16">
        <v>0</v>
      </c>
      <c r="M243" s="37">
        <v>1</v>
      </c>
      <c r="N243" s="16">
        <v>0</v>
      </c>
      <c r="O243" s="37">
        <v>0</v>
      </c>
      <c r="P243" s="16">
        <v>0</v>
      </c>
      <c r="Q243" s="37">
        <v>0</v>
      </c>
      <c r="R243" s="16">
        <v>0</v>
      </c>
      <c r="S243" s="37">
        <v>0</v>
      </c>
      <c r="T243" s="16">
        <v>0</v>
      </c>
      <c r="U243" s="37">
        <v>0</v>
      </c>
      <c r="V243" s="16">
        <v>0</v>
      </c>
      <c r="W243" s="37">
        <v>0</v>
      </c>
      <c r="X243" s="16">
        <v>0</v>
      </c>
      <c r="Y243" s="37">
        <v>0</v>
      </c>
      <c r="Z243" s="16">
        <v>0</v>
      </c>
      <c r="AA243" s="37">
        <v>0</v>
      </c>
      <c r="AB243" s="16">
        <v>0</v>
      </c>
      <c r="AC243" s="37">
        <v>0</v>
      </c>
      <c r="AD243" s="16">
        <v>0</v>
      </c>
      <c r="AE243" s="37">
        <v>0</v>
      </c>
      <c r="AF243" s="16">
        <v>0</v>
      </c>
      <c r="AG243" s="37">
        <v>0</v>
      </c>
      <c r="AH243" s="16">
        <v>0</v>
      </c>
      <c r="AI243" s="37">
        <v>0</v>
      </c>
      <c r="AJ243" s="16">
        <v>0</v>
      </c>
      <c r="AK243" s="37">
        <v>0</v>
      </c>
      <c r="AL243" s="16">
        <v>0</v>
      </c>
      <c r="AM243" s="134">
        <v>0</v>
      </c>
      <c r="AN243" s="272">
        <v>0</v>
      </c>
      <c r="AO243" s="34">
        <v>0</v>
      </c>
      <c r="AP243" s="226">
        <v>0</v>
      </c>
      <c r="AQ243" s="37">
        <v>0</v>
      </c>
      <c r="AR243" s="137">
        <v>0</v>
      </c>
      <c r="AS243" s="16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339" t="s">
        <v>202</v>
      </c>
      <c r="C244" s="340">
        <f t="shared" si="152"/>
        <v>1</v>
      </c>
      <c r="D244" s="341">
        <f t="shared" si="135"/>
        <v>0</v>
      </c>
      <c r="E244" s="339">
        <f>SUM(G244+I244+K244+M244+O244+Q244+S244+U244+W244+Y244+AA244+AC244+AE244+AG244+AI244+AK244+AM244)</f>
        <v>1</v>
      </c>
      <c r="F244" s="16">
        <v>0</v>
      </c>
      <c r="G244" s="37">
        <v>0</v>
      </c>
      <c r="H244" s="16">
        <v>0</v>
      </c>
      <c r="I244" s="37">
        <v>0</v>
      </c>
      <c r="J244" s="16">
        <v>0</v>
      </c>
      <c r="K244" s="37">
        <v>1</v>
      </c>
      <c r="L244" s="16">
        <v>0</v>
      </c>
      <c r="M244" s="37">
        <v>0</v>
      </c>
      <c r="N244" s="16">
        <v>0</v>
      </c>
      <c r="O244" s="37">
        <v>0</v>
      </c>
      <c r="P244" s="16">
        <v>0</v>
      </c>
      <c r="Q244" s="37">
        <v>0</v>
      </c>
      <c r="R244" s="16">
        <v>0</v>
      </c>
      <c r="S244" s="37">
        <v>0</v>
      </c>
      <c r="T244" s="16">
        <v>0</v>
      </c>
      <c r="U244" s="37">
        <v>0</v>
      </c>
      <c r="V244" s="16">
        <v>0</v>
      </c>
      <c r="W244" s="37">
        <v>0</v>
      </c>
      <c r="X244" s="16">
        <v>0</v>
      </c>
      <c r="Y244" s="37">
        <v>0</v>
      </c>
      <c r="Z244" s="16">
        <v>0</v>
      </c>
      <c r="AA244" s="37">
        <v>0</v>
      </c>
      <c r="AB244" s="16">
        <v>0</v>
      </c>
      <c r="AC244" s="37">
        <v>0</v>
      </c>
      <c r="AD244" s="16">
        <v>0</v>
      </c>
      <c r="AE244" s="37">
        <v>0</v>
      </c>
      <c r="AF244" s="16">
        <v>0</v>
      </c>
      <c r="AG244" s="37">
        <v>0</v>
      </c>
      <c r="AH244" s="16">
        <v>0</v>
      </c>
      <c r="AI244" s="37">
        <v>0</v>
      </c>
      <c r="AJ244" s="16">
        <v>0</v>
      </c>
      <c r="AK244" s="37">
        <v>0</v>
      </c>
      <c r="AL244" s="16">
        <v>0</v>
      </c>
      <c r="AM244" s="134">
        <v>0</v>
      </c>
      <c r="AN244" s="272">
        <v>0</v>
      </c>
      <c r="AO244" s="34">
        <v>0</v>
      </c>
      <c r="AP244" s="226">
        <v>0</v>
      </c>
      <c r="AQ244" s="37">
        <v>0</v>
      </c>
      <c r="AR244" s="137">
        <v>0</v>
      </c>
      <c r="AS244" s="16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339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/>
      <c r="AO245" s="34"/>
      <c r="AP245" s="226"/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339" t="s">
        <v>204</v>
      </c>
      <c r="C246" s="340">
        <f t="shared" si="152"/>
        <v>1</v>
      </c>
      <c r="D246" s="341">
        <f t="shared" ref="D246:E254" si="153">SUM(F246+H246+J246+L246+N246+P246+R246+T246+V246+X246+Z246+AB246+AD246+AF246+AH246+AJ246+AL246)</f>
        <v>1</v>
      </c>
      <c r="E246" s="339">
        <f t="shared" si="153"/>
        <v>0</v>
      </c>
      <c r="F246" s="16">
        <v>0</v>
      </c>
      <c r="G246" s="37">
        <v>0</v>
      </c>
      <c r="H246" s="16">
        <v>0</v>
      </c>
      <c r="I246" s="37">
        <v>0</v>
      </c>
      <c r="J246" s="16">
        <v>0</v>
      </c>
      <c r="K246" s="37">
        <v>0</v>
      </c>
      <c r="L246" s="16">
        <v>1</v>
      </c>
      <c r="M246" s="37">
        <v>0</v>
      </c>
      <c r="N246" s="16">
        <v>0</v>
      </c>
      <c r="O246" s="37">
        <v>0</v>
      </c>
      <c r="P246" s="16">
        <v>0</v>
      </c>
      <c r="Q246" s="37">
        <v>0</v>
      </c>
      <c r="R246" s="16">
        <v>0</v>
      </c>
      <c r="S246" s="37">
        <v>0</v>
      </c>
      <c r="T246" s="16">
        <v>0</v>
      </c>
      <c r="U246" s="37">
        <v>0</v>
      </c>
      <c r="V246" s="16">
        <v>0</v>
      </c>
      <c r="W246" s="37">
        <v>0</v>
      </c>
      <c r="X246" s="16">
        <v>0</v>
      </c>
      <c r="Y246" s="37">
        <v>0</v>
      </c>
      <c r="Z246" s="16">
        <v>0</v>
      </c>
      <c r="AA246" s="37">
        <v>0</v>
      </c>
      <c r="AB246" s="16">
        <v>0</v>
      </c>
      <c r="AC246" s="37">
        <v>0</v>
      </c>
      <c r="AD246" s="16">
        <v>0</v>
      </c>
      <c r="AE246" s="37">
        <v>0</v>
      </c>
      <c r="AF246" s="16">
        <v>0</v>
      </c>
      <c r="AG246" s="37">
        <v>0</v>
      </c>
      <c r="AH246" s="16">
        <v>0</v>
      </c>
      <c r="AI246" s="37">
        <v>0</v>
      </c>
      <c r="AJ246" s="16">
        <v>0</v>
      </c>
      <c r="AK246" s="37">
        <v>0</v>
      </c>
      <c r="AL246" s="16">
        <v>0</v>
      </c>
      <c r="AM246" s="134">
        <v>0</v>
      </c>
      <c r="AN246" s="272">
        <v>0</v>
      </c>
      <c r="AO246" s="34">
        <v>0</v>
      </c>
      <c r="AP246" s="226">
        <v>0</v>
      </c>
      <c r="AQ246" s="37">
        <v>0</v>
      </c>
      <c r="AR246" s="137">
        <v>0</v>
      </c>
      <c r="AS246" s="16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339">
        <f t="shared" si="153"/>
        <v>0</v>
      </c>
      <c r="F247" s="16">
        <v>0</v>
      </c>
      <c r="G247" s="37">
        <v>0</v>
      </c>
      <c r="H247" s="16">
        <v>0</v>
      </c>
      <c r="I247" s="37">
        <v>0</v>
      </c>
      <c r="J247" s="16">
        <v>0</v>
      </c>
      <c r="K247" s="37">
        <v>0</v>
      </c>
      <c r="L247" s="16">
        <v>0</v>
      </c>
      <c r="M247" s="37">
        <v>0</v>
      </c>
      <c r="N247" s="16">
        <v>0</v>
      </c>
      <c r="O247" s="37">
        <v>0</v>
      </c>
      <c r="P247" s="16">
        <v>0</v>
      </c>
      <c r="Q247" s="37">
        <v>0</v>
      </c>
      <c r="R247" s="16">
        <v>0</v>
      </c>
      <c r="S247" s="37">
        <v>0</v>
      </c>
      <c r="T247" s="16">
        <v>0</v>
      </c>
      <c r="U247" s="37">
        <v>0</v>
      </c>
      <c r="V247" s="16">
        <v>0</v>
      </c>
      <c r="W247" s="37">
        <v>0</v>
      </c>
      <c r="X247" s="16">
        <v>0</v>
      </c>
      <c r="Y247" s="37">
        <v>0</v>
      </c>
      <c r="Z247" s="16">
        <v>0</v>
      </c>
      <c r="AA247" s="37">
        <v>0</v>
      </c>
      <c r="AB247" s="16">
        <v>0</v>
      </c>
      <c r="AC247" s="37">
        <v>0</v>
      </c>
      <c r="AD247" s="16">
        <v>0</v>
      </c>
      <c r="AE247" s="37">
        <v>0</v>
      </c>
      <c r="AF247" s="16">
        <v>0</v>
      </c>
      <c r="AG247" s="37">
        <v>0</v>
      </c>
      <c r="AH247" s="16">
        <v>0</v>
      </c>
      <c r="AI247" s="37">
        <v>0</v>
      </c>
      <c r="AJ247" s="16">
        <v>0</v>
      </c>
      <c r="AK247" s="37">
        <v>0</v>
      </c>
      <c r="AL247" s="16">
        <v>0</v>
      </c>
      <c r="AM247" s="134">
        <v>0</v>
      </c>
      <c r="AN247" s="272">
        <v>0</v>
      </c>
      <c r="AO247" s="34">
        <v>0</v>
      </c>
      <c r="AP247" s="226">
        <v>0</v>
      </c>
      <c r="AQ247" s="37">
        <v>0</v>
      </c>
      <c r="AR247" s="137">
        <v>0</v>
      </c>
      <c r="AS247" s="16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1</v>
      </c>
      <c r="D248" s="341">
        <f t="shared" si="153"/>
        <v>0</v>
      </c>
      <c r="E248" s="339">
        <f t="shared" si="153"/>
        <v>1</v>
      </c>
      <c r="F248" s="16">
        <v>0</v>
      </c>
      <c r="G248" s="37">
        <v>0</v>
      </c>
      <c r="H248" s="16">
        <v>0</v>
      </c>
      <c r="I248" s="37">
        <v>0</v>
      </c>
      <c r="J248" s="16">
        <v>0</v>
      </c>
      <c r="K248" s="37">
        <v>1</v>
      </c>
      <c r="L248" s="16">
        <v>0</v>
      </c>
      <c r="M248" s="37">
        <v>0</v>
      </c>
      <c r="N248" s="16">
        <v>0</v>
      </c>
      <c r="O248" s="37">
        <v>0</v>
      </c>
      <c r="P248" s="16">
        <v>0</v>
      </c>
      <c r="Q248" s="37">
        <v>0</v>
      </c>
      <c r="R248" s="16">
        <v>0</v>
      </c>
      <c r="S248" s="37">
        <v>0</v>
      </c>
      <c r="T248" s="16">
        <v>0</v>
      </c>
      <c r="U248" s="37">
        <v>0</v>
      </c>
      <c r="V248" s="16">
        <v>0</v>
      </c>
      <c r="W248" s="37">
        <v>0</v>
      </c>
      <c r="X248" s="16">
        <v>0</v>
      </c>
      <c r="Y248" s="37">
        <v>0</v>
      </c>
      <c r="Z248" s="16">
        <v>0</v>
      </c>
      <c r="AA248" s="37">
        <v>0</v>
      </c>
      <c r="AB248" s="16">
        <v>0</v>
      </c>
      <c r="AC248" s="37">
        <v>0</v>
      </c>
      <c r="AD248" s="16">
        <v>0</v>
      </c>
      <c r="AE248" s="37">
        <v>0</v>
      </c>
      <c r="AF248" s="16">
        <v>0</v>
      </c>
      <c r="AG248" s="37">
        <v>0</v>
      </c>
      <c r="AH248" s="16">
        <v>0</v>
      </c>
      <c r="AI248" s="37">
        <v>0</v>
      </c>
      <c r="AJ248" s="16">
        <v>0</v>
      </c>
      <c r="AK248" s="37">
        <v>0</v>
      </c>
      <c r="AL248" s="16">
        <v>0</v>
      </c>
      <c r="AM248" s="134">
        <v>0</v>
      </c>
      <c r="AN248" s="272">
        <v>0</v>
      </c>
      <c r="AO248" s="34">
        <v>0</v>
      </c>
      <c r="AP248" s="226">
        <v>0</v>
      </c>
      <c r="AQ248" s="37">
        <v>0</v>
      </c>
      <c r="AR248" s="137">
        <v>0</v>
      </c>
      <c r="AS248" s="16">
        <v>0</v>
      </c>
      <c r="AT248" s="37">
        <v>0</v>
      </c>
      <c r="AU248" s="37">
        <v>0</v>
      </c>
      <c r="AV248" s="37">
        <v>1</v>
      </c>
      <c r="AW248" s="37">
        <v>0</v>
      </c>
      <c r="AX248" s="37">
        <v>0</v>
      </c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2861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/>
      <c r="G249" s="41"/>
      <c r="H249" s="38"/>
      <c r="I249" s="41"/>
      <c r="J249" s="38"/>
      <c r="K249" s="41"/>
      <c r="L249" s="38"/>
      <c r="M249" s="41"/>
      <c r="N249" s="38"/>
      <c r="O249" s="41"/>
      <c r="P249" s="38"/>
      <c r="Q249" s="41"/>
      <c r="R249" s="38"/>
      <c r="S249" s="41"/>
      <c r="T249" s="38"/>
      <c r="U249" s="41"/>
      <c r="V249" s="38"/>
      <c r="W249" s="41"/>
      <c r="X249" s="38"/>
      <c r="Y249" s="41"/>
      <c r="Z249" s="38"/>
      <c r="AA249" s="41"/>
      <c r="AB249" s="38"/>
      <c r="AC249" s="41"/>
      <c r="AD249" s="38"/>
      <c r="AE249" s="41"/>
      <c r="AF249" s="38"/>
      <c r="AG249" s="41"/>
      <c r="AH249" s="38"/>
      <c r="AI249" s="41"/>
      <c r="AJ249" s="38"/>
      <c r="AK249" s="41"/>
      <c r="AL249" s="38"/>
      <c r="AM249" s="180"/>
      <c r="AN249" s="391"/>
      <c r="AO249" s="42"/>
      <c r="AP249" s="142"/>
      <c r="AQ249" s="41"/>
      <c r="AR249" s="181"/>
      <c r="AS249" s="38"/>
      <c r="AT249" s="41"/>
      <c r="AU249" s="41"/>
      <c r="AV249" s="41"/>
      <c r="AW249" s="41"/>
      <c r="AX249" s="41"/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3083" t="s">
        <v>208</v>
      </c>
      <c r="B250" s="693" t="s">
        <v>209</v>
      </c>
      <c r="C250" s="684">
        <f t="shared" si="152"/>
        <v>0</v>
      </c>
      <c r="D250" s="685">
        <f t="shared" si="153"/>
        <v>0</v>
      </c>
      <c r="E250" s="683">
        <f t="shared" si="153"/>
        <v>0</v>
      </c>
      <c r="F250" s="571"/>
      <c r="G250" s="654"/>
      <c r="H250" s="571"/>
      <c r="I250" s="654"/>
      <c r="J250" s="571"/>
      <c r="K250" s="654"/>
      <c r="L250" s="571"/>
      <c r="M250" s="654"/>
      <c r="N250" s="571"/>
      <c r="O250" s="654"/>
      <c r="P250" s="571"/>
      <c r="Q250" s="654"/>
      <c r="R250" s="571"/>
      <c r="S250" s="654"/>
      <c r="T250" s="571"/>
      <c r="U250" s="654"/>
      <c r="V250" s="571"/>
      <c r="W250" s="654"/>
      <c r="X250" s="571"/>
      <c r="Y250" s="654"/>
      <c r="Z250" s="571"/>
      <c r="AA250" s="654"/>
      <c r="AB250" s="571"/>
      <c r="AC250" s="654"/>
      <c r="AD250" s="571"/>
      <c r="AE250" s="654"/>
      <c r="AF250" s="571"/>
      <c r="AG250" s="654"/>
      <c r="AH250" s="571"/>
      <c r="AI250" s="654"/>
      <c r="AJ250" s="724"/>
      <c r="AK250" s="353"/>
      <c r="AL250" s="571"/>
      <c r="AM250" s="655"/>
      <c r="AN250" s="272"/>
      <c r="AO250" s="34"/>
      <c r="AP250" s="226"/>
      <c r="AQ250" s="654"/>
      <c r="AR250" s="686"/>
      <c r="AS250" s="571"/>
      <c r="AT250" s="654"/>
      <c r="AU250" s="654"/>
      <c r="AV250" s="654"/>
      <c r="AW250" s="654"/>
      <c r="AX250" s="654"/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339" t="s">
        <v>210</v>
      </c>
      <c r="C251" s="340">
        <f t="shared" si="152"/>
        <v>0</v>
      </c>
      <c r="D251" s="341">
        <f t="shared" si="153"/>
        <v>0</v>
      </c>
      <c r="E251" s="339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/>
      <c r="AR251" s="137"/>
      <c r="AS251" s="16"/>
      <c r="AT251" s="37"/>
      <c r="AU251" s="37"/>
      <c r="AV251" s="37"/>
      <c r="AW251" s="37"/>
      <c r="AX251" s="37"/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/>
      <c r="AR252" s="181"/>
      <c r="AS252" s="38"/>
      <c r="AT252" s="41"/>
      <c r="AU252" s="41"/>
      <c r="AV252" s="41"/>
      <c r="AW252" s="41"/>
      <c r="AX252" s="41"/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1</v>
      </c>
      <c r="D253" s="343">
        <f>SUM(F253+H253+J253+L253+N253+P253+R253+T253+V253+X253+Z253+AB253+AD253+AF253+AH253+AJ253+AL253)</f>
        <v>0</v>
      </c>
      <c r="E253" s="351">
        <f>SUM(G253+I253+K253+M253+O253+Q253+S253+U253+W253+Y253+AA253+AC253+AE253+AG253+AI253+AK253+AM253)</f>
        <v>1</v>
      </c>
      <c r="F253" s="38">
        <v>0</v>
      </c>
      <c r="G253" s="41">
        <v>0</v>
      </c>
      <c r="H253" s="38">
        <v>0</v>
      </c>
      <c r="I253" s="41">
        <v>0</v>
      </c>
      <c r="J253" s="38">
        <v>0</v>
      </c>
      <c r="K253" s="41">
        <v>0</v>
      </c>
      <c r="L253" s="38">
        <v>0</v>
      </c>
      <c r="M253" s="41">
        <v>1</v>
      </c>
      <c r="N253" s="38">
        <v>0</v>
      </c>
      <c r="O253" s="41">
        <v>0</v>
      </c>
      <c r="P253" s="38">
        <v>0</v>
      </c>
      <c r="Q253" s="41">
        <v>0</v>
      </c>
      <c r="R253" s="38">
        <v>0</v>
      </c>
      <c r="S253" s="41">
        <v>0</v>
      </c>
      <c r="T253" s="38">
        <v>0</v>
      </c>
      <c r="U253" s="41">
        <v>0</v>
      </c>
      <c r="V253" s="38">
        <v>0</v>
      </c>
      <c r="W253" s="41">
        <v>0</v>
      </c>
      <c r="X253" s="38">
        <v>0</v>
      </c>
      <c r="Y253" s="41">
        <v>0</v>
      </c>
      <c r="Z253" s="38">
        <v>0</v>
      </c>
      <c r="AA253" s="41">
        <v>0</v>
      </c>
      <c r="AB253" s="38">
        <v>0</v>
      </c>
      <c r="AC253" s="41">
        <v>0</v>
      </c>
      <c r="AD253" s="38">
        <v>0</v>
      </c>
      <c r="AE253" s="41">
        <v>0</v>
      </c>
      <c r="AF253" s="38">
        <v>0</v>
      </c>
      <c r="AG253" s="41">
        <v>0</v>
      </c>
      <c r="AH253" s="38">
        <v>0</v>
      </c>
      <c r="AI253" s="41">
        <v>0</v>
      </c>
      <c r="AJ253" s="38">
        <v>0</v>
      </c>
      <c r="AK253" s="41">
        <v>0</v>
      </c>
      <c r="AL253" s="38">
        <v>0</v>
      </c>
      <c r="AM253" s="180">
        <v>0</v>
      </c>
      <c r="AN253" s="392">
        <v>0</v>
      </c>
      <c r="AO253" s="393">
        <v>0</v>
      </c>
      <c r="AP253" s="394">
        <v>0</v>
      </c>
      <c r="AQ253" s="41">
        <v>0</v>
      </c>
      <c r="AR253" s="181">
        <v>0</v>
      </c>
      <c r="AS253" s="38">
        <v>0</v>
      </c>
      <c r="AT253" s="41">
        <v>0</v>
      </c>
      <c r="AU253" s="41">
        <v>0</v>
      </c>
      <c r="AV253" s="41">
        <v>1</v>
      </c>
      <c r="AW253" s="41">
        <v>0</v>
      </c>
      <c r="AX253" s="41">
        <v>0</v>
      </c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2861"/>
      <c r="B254" s="318" t="s">
        <v>213</v>
      </c>
      <c r="C254" s="355">
        <f t="shared" si="152"/>
        <v>0</v>
      </c>
      <c r="D254" s="356">
        <f t="shared" si="153"/>
        <v>0</v>
      </c>
      <c r="E254" s="318">
        <f t="shared" si="153"/>
        <v>0</v>
      </c>
      <c r="F254" s="22"/>
      <c r="G254" s="43"/>
      <c r="H254" s="22"/>
      <c r="I254" s="43"/>
      <c r="J254" s="22"/>
      <c r="K254" s="43"/>
      <c r="L254" s="22"/>
      <c r="M254" s="43"/>
      <c r="N254" s="22"/>
      <c r="O254" s="43"/>
      <c r="P254" s="22"/>
      <c r="Q254" s="43"/>
      <c r="R254" s="22"/>
      <c r="S254" s="43"/>
      <c r="T254" s="22"/>
      <c r="U254" s="43"/>
      <c r="V254" s="22"/>
      <c r="W254" s="43"/>
      <c r="X254" s="22"/>
      <c r="Y254" s="43"/>
      <c r="Z254" s="22"/>
      <c r="AA254" s="43"/>
      <c r="AB254" s="22"/>
      <c r="AC254" s="43"/>
      <c r="AD254" s="22"/>
      <c r="AE254" s="43"/>
      <c r="AF254" s="22"/>
      <c r="AG254" s="43"/>
      <c r="AH254" s="22"/>
      <c r="AI254" s="43"/>
      <c r="AJ254" s="22"/>
      <c r="AK254" s="43"/>
      <c r="AL254" s="22"/>
      <c r="AM254" s="141"/>
      <c r="AN254" s="391"/>
      <c r="AO254" s="42"/>
      <c r="AP254" s="142"/>
      <c r="AQ254" s="43"/>
      <c r="AR254" s="186"/>
      <c r="AS254" s="22"/>
      <c r="AT254" s="43"/>
      <c r="AU254" s="43"/>
      <c r="AV254" s="43"/>
      <c r="AW254" s="43"/>
      <c r="AX254" s="43"/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3083" t="s">
        <v>250</v>
      </c>
      <c r="B255" s="683" t="s">
        <v>215</v>
      </c>
      <c r="C255" s="684">
        <f t="shared" si="152"/>
        <v>1</v>
      </c>
      <c r="D255" s="685">
        <f>SUM(F255+H255+J255+L255+N255)</f>
        <v>1</v>
      </c>
      <c r="E255" s="683">
        <f>SUM(G255+I255+K255+M255+O255)</f>
        <v>0</v>
      </c>
      <c r="F255" s="571">
        <v>0</v>
      </c>
      <c r="G255" s="654">
        <v>0</v>
      </c>
      <c r="H255" s="571">
        <v>0</v>
      </c>
      <c r="I255" s="654">
        <v>0</v>
      </c>
      <c r="J255" s="571">
        <v>0</v>
      </c>
      <c r="K255" s="654">
        <v>0</v>
      </c>
      <c r="L255" s="571">
        <v>1</v>
      </c>
      <c r="M255" s="654">
        <v>0</v>
      </c>
      <c r="N255" s="571">
        <v>0</v>
      </c>
      <c r="O255" s="654">
        <v>0</v>
      </c>
      <c r="P255" s="695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696"/>
      <c r="AN255" s="712">
        <v>0</v>
      </c>
      <c r="AO255" s="701">
        <v>0</v>
      </c>
      <c r="AP255" s="658">
        <v>0</v>
      </c>
      <c r="AQ255" s="654">
        <v>0</v>
      </c>
      <c r="AR255" s="697"/>
      <c r="AS255" s="571">
        <v>0</v>
      </c>
      <c r="AT255" s="654">
        <v>0</v>
      </c>
      <c r="AU255" s="654">
        <v>0</v>
      </c>
      <c r="AV255" s="654">
        <v>0</v>
      </c>
      <c r="AW255" s="654">
        <v>0</v>
      </c>
      <c r="AX255" s="654">
        <v>0</v>
      </c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339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339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/>
      <c r="AR256" s="361"/>
      <c r="AS256" s="16"/>
      <c r="AT256" s="37"/>
      <c r="AU256" s="37"/>
      <c r="AV256" s="37"/>
      <c r="AW256" s="37"/>
      <c r="AX256" s="37"/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339" t="s">
        <v>217</v>
      </c>
      <c r="C257" s="340">
        <f t="shared" si="152"/>
        <v>0</v>
      </c>
      <c r="D257" s="341">
        <f t="shared" si="154"/>
        <v>0</v>
      </c>
      <c r="E257" s="339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/>
      <c r="AR257" s="361"/>
      <c r="AS257" s="16"/>
      <c r="AT257" s="37"/>
      <c r="AU257" s="37"/>
      <c r="AV257" s="37"/>
      <c r="AW257" s="37"/>
      <c r="AX257" s="37"/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2861"/>
      <c r="B258" s="318" t="s">
        <v>218</v>
      </c>
      <c r="C258" s="355">
        <f t="shared" si="152"/>
        <v>4</v>
      </c>
      <c r="D258" s="356">
        <f t="shared" si="154"/>
        <v>4</v>
      </c>
      <c r="E258" s="318">
        <f t="shared" si="154"/>
        <v>0</v>
      </c>
      <c r="F258" s="22">
        <v>0</v>
      </c>
      <c r="G258" s="43">
        <v>0</v>
      </c>
      <c r="H258" s="22">
        <v>1</v>
      </c>
      <c r="I258" s="43">
        <v>0</v>
      </c>
      <c r="J258" s="22">
        <v>1</v>
      </c>
      <c r="K258" s="43">
        <v>0</v>
      </c>
      <c r="L258" s="22">
        <v>2</v>
      </c>
      <c r="M258" s="43">
        <v>0</v>
      </c>
      <c r="N258" s="22">
        <v>0</v>
      </c>
      <c r="O258" s="43">
        <v>0</v>
      </c>
      <c r="P258" s="698"/>
      <c r="Q258" s="699"/>
      <c r="R258" s="699"/>
      <c r="S258" s="699"/>
      <c r="T258" s="699"/>
      <c r="U258" s="699"/>
      <c r="V258" s="699"/>
      <c r="W258" s="699"/>
      <c r="X258" s="699"/>
      <c r="Y258" s="699"/>
      <c r="Z258" s="699"/>
      <c r="AA258" s="699"/>
      <c r="AB258" s="699"/>
      <c r="AC258" s="699"/>
      <c r="AD258" s="699"/>
      <c r="AE258" s="699"/>
      <c r="AF258" s="699"/>
      <c r="AG258" s="699"/>
      <c r="AH258" s="699"/>
      <c r="AI258" s="699"/>
      <c r="AJ258" s="699"/>
      <c r="AK258" s="699"/>
      <c r="AL258" s="699"/>
      <c r="AM258" s="550"/>
      <c r="AN258" s="272">
        <v>0</v>
      </c>
      <c r="AO258" s="34">
        <v>0</v>
      </c>
      <c r="AP258" s="25">
        <v>0</v>
      </c>
      <c r="AQ258" s="42">
        <v>0</v>
      </c>
      <c r="AR258" s="362"/>
      <c r="AS258" s="22">
        <v>0</v>
      </c>
      <c r="AT258" s="43">
        <v>0</v>
      </c>
      <c r="AU258" s="43">
        <v>0</v>
      </c>
      <c r="AV258" s="43">
        <v>2</v>
      </c>
      <c r="AW258" s="43">
        <v>1</v>
      </c>
      <c r="AX258" s="43">
        <v>0</v>
      </c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3083" t="s">
        <v>251</v>
      </c>
      <c r="B259" s="700" t="s">
        <v>220</v>
      </c>
      <c r="C259" s="335">
        <f t="shared" si="152"/>
        <v>3</v>
      </c>
      <c r="D259" s="336">
        <f t="shared" ref="D259:E277" si="155">SUM(F259+H259+J259+L259+N259+P259+R259+T259+V259+X259+Z259+AB259+AD259+AF259+AH259+AJ259+AL259)</f>
        <v>1</v>
      </c>
      <c r="E259" s="378">
        <f>SUM(G259+I259+K259+M259+O259+Q259+S259+U259+W259+Y259+AA259+AC259+AE259+AG259+AI259+AK259+AM259)</f>
        <v>2</v>
      </c>
      <c r="F259" s="32">
        <v>0</v>
      </c>
      <c r="G259" s="35">
        <v>0</v>
      </c>
      <c r="H259" s="32">
        <v>0</v>
      </c>
      <c r="I259" s="35">
        <v>0</v>
      </c>
      <c r="J259" s="32">
        <v>1</v>
      </c>
      <c r="K259" s="35">
        <v>0</v>
      </c>
      <c r="L259" s="32">
        <v>0</v>
      </c>
      <c r="M259" s="35">
        <v>2</v>
      </c>
      <c r="N259" s="32">
        <v>0</v>
      </c>
      <c r="O259" s="35">
        <v>0</v>
      </c>
      <c r="P259" s="32">
        <v>0</v>
      </c>
      <c r="Q259" s="35">
        <v>0</v>
      </c>
      <c r="R259" s="32">
        <v>0</v>
      </c>
      <c r="S259" s="35">
        <v>0</v>
      </c>
      <c r="T259" s="32">
        <v>0</v>
      </c>
      <c r="U259" s="35">
        <v>0</v>
      </c>
      <c r="V259" s="32">
        <v>0</v>
      </c>
      <c r="W259" s="35">
        <v>0</v>
      </c>
      <c r="X259" s="32">
        <v>0</v>
      </c>
      <c r="Y259" s="35">
        <v>0</v>
      </c>
      <c r="Z259" s="32">
        <v>0</v>
      </c>
      <c r="AA259" s="35">
        <v>0</v>
      </c>
      <c r="AB259" s="32">
        <v>0</v>
      </c>
      <c r="AC259" s="35">
        <v>0</v>
      </c>
      <c r="AD259" s="32">
        <v>0</v>
      </c>
      <c r="AE259" s="35">
        <v>0</v>
      </c>
      <c r="AF259" s="32">
        <v>0</v>
      </c>
      <c r="AG259" s="35">
        <v>0</v>
      </c>
      <c r="AH259" s="32">
        <v>0</v>
      </c>
      <c r="AI259" s="35">
        <v>0</v>
      </c>
      <c r="AJ259" s="32">
        <v>0</v>
      </c>
      <c r="AK259" s="35">
        <v>0</v>
      </c>
      <c r="AL259" s="32">
        <v>0</v>
      </c>
      <c r="AM259" s="574">
        <v>0</v>
      </c>
      <c r="AN259" s="701">
        <v>0</v>
      </c>
      <c r="AO259" s="572">
        <v>0</v>
      </c>
      <c r="AP259" s="574">
        <v>0</v>
      </c>
      <c r="AQ259" s="35">
        <v>0</v>
      </c>
      <c r="AR259" s="35">
        <v>0</v>
      </c>
      <c r="AS259" s="571">
        <v>0</v>
      </c>
      <c r="AT259" s="37">
        <v>0</v>
      </c>
      <c r="AU259" s="37">
        <v>0</v>
      </c>
      <c r="AV259" s="37">
        <v>3</v>
      </c>
      <c r="AW259" s="37">
        <v>0</v>
      </c>
      <c r="AX259" s="37">
        <v>0</v>
      </c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860"/>
      <c r="B260" s="377" t="s">
        <v>221</v>
      </c>
      <c r="C260" s="340">
        <f t="shared" si="152"/>
        <v>0</v>
      </c>
      <c r="D260" s="341">
        <f t="shared" si="155"/>
        <v>0</v>
      </c>
      <c r="E260" s="339">
        <f t="shared" si="155"/>
        <v>0</v>
      </c>
      <c r="F260" s="16"/>
      <c r="G260" s="37"/>
      <c r="H260" s="16"/>
      <c r="I260" s="37"/>
      <c r="J260" s="16"/>
      <c r="K260" s="37"/>
      <c r="L260" s="16"/>
      <c r="M260" s="37"/>
      <c r="N260" s="16"/>
      <c r="O260" s="37"/>
      <c r="P260" s="16"/>
      <c r="Q260" s="37"/>
      <c r="R260" s="16"/>
      <c r="S260" s="37"/>
      <c r="T260" s="16"/>
      <c r="U260" s="37"/>
      <c r="V260" s="16"/>
      <c r="W260" s="37"/>
      <c r="X260" s="16"/>
      <c r="Y260" s="37"/>
      <c r="Z260" s="16"/>
      <c r="AA260" s="37"/>
      <c r="AB260" s="16"/>
      <c r="AC260" s="37"/>
      <c r="AD260" s="16"/>
      <c r="AE260" s="37"/>
      <c r="AF260" s="16"/>
      <c r="AG260" s="37"/>
      <c r="AH260" s="16"/>
      <c r="AI260" s="37"/>
      <c r="AJ260" s="16"/>
      <c r="AK260" s="37"/>
      <c r="AL260" s="16"/>
      <c r="AM260" s="19"/>
      <c r="AN260" s="36"/>
      <c r="AO260" s="17"/>
      <c r="AP260" s="19"/>
      <c r="AQ260" s="37"/>
      <c r="AR260" s="37"/>
      <c r="AS260" s="16"/>
      <c r="AT260" s="37"/>
      <c r="AU260" s="37"/>
      <c r="AV260" s="37"/>
      <c r="AW260" s="37"/>
      <c r="AX260" s="37"/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860"/>
      <c r="B261" s="344" t="s">
        <v>222</v>
      </c>
      <c r="C261" s="340">
        <f t="shared" si="152"/>
        <v>0</v>
      </c>
      <c r="D261" s="341">
        <f t="shared" si="155"/>
        <v>0</v>
      </c>
      <c r="E261" s="339">
        <f t="shared" si="155"/>
        <v>0</v>
      </c>
      <c r="F261" s="16"/>
      <c r="G261" s="37"/>
      <c r="H261" s="16"/>
      <c r="I261" s="37"/>
      <c r="J261" s="16"/>
      <c r="K261" s="37"/>
      <c r="L261" s="16"/>
      <c r="M261" s="37"/>
      <c r="N261" s="16"/>
      <c r="O261" s="37"/>
      <c r="P261" s="16"/>
      <c r="Q261" s="37"/>
      <c r="R261" s="16"/>
      <c r="S261" s="37"/>
      <c r="T261" s="16"/>
      <c r="U261" s="37"/>
      <c r="V261" s="16"/>
      <c r="W261" s="37"/>
      <c r="X261" s="16"/>
      <c r="Y261" s="37"/>
      <c r="Z261" s="16"/>
      <c r="AA261" s="37"/>
      <c r="AB261" s="16"/>
      <c r="AC261" s="37"/>
      <c r="AD261" s="16"/>
      <c r="AE261" s="37"/>
      <c r="AF261" s="16"/>
      <c r="AG261" s="37"/>
      <c r="AH261" s="16"/>
      <c r="AI261" s="37"/>
      <c r="AJ261" s="16"/>
      <c r="AK261" s="37"/>
      <c r="AL261" s="16"/>
      <c r="AM261" s="19"/>
      <c r="AN261" s="36"/>
      <c r="AO261" s="17"/>
      <c r="AP261" s="19"/>
      <c r="AQ261" s="37"/>
      <c r="AR261" s="37"/>
      <c r="AS261" s="16"/>
      <c r="AT261" s="37"/>
      <c r="AU261" s="37"/>
      <c r="AV261" s="37"/>
      <c r="AW261" s="37"/>
      <c r="AX261" s="37"/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860"/>
      <c r="B262" s="344" t="s">
        <v>223</v>
      </c>
      <c r="C262" s="335">
        <f t="shared" si="152"/>
        <v>0</v>
      </c>
      <c r="D262" s="336">
        <f t="shared" si="155"/>
        <v>0</v>
      </c>
      <c r="E262" s="378">
        <f t="shared" si="155"/>
        <v>0</v>
      </c>
      <c r="F262" s="16"/>
      <c r="G262" s="37"/>
      <c r="H262" s="16"/>
      <c r="I262" s="37"/>
      <c r="J262" s="16"/>
      <c r="K262" s="37"/>
      <c r="L262" s="16"/>
      <c r="M262" s="37"/>
      <c r="N262" s="16"/>
      <c r="O262" s="37"/>
      <c r="P262" s="16"/>
      <c r="Q262" s="37"/>
      <c r="R262" s="16"/>
      <c r="S262" s="37"/>
      <c r="T262" s="16"/>
      <c r="U262" s="37"/>
      <c r="V262" s="16"/>
      <c r="W262" s="37"/>
      <c r="X262" s="16"/>
      <c r="Y262" s="37"/>
      <c r="Z262" s="16"/>
      <c r="AA262" s="37"/>
      <c r="AB262" s="16"/>
      <c r="AC262" s="37"/>
      <c r="AD262" s="16"/>
      <c r="AE262" s="37"/>
      <c r="AF262" s="16"/>
      <c r="AG262" s="37"/>
      <c r="AH262" s="16"/>
      <c r="AI262" s="37"/>
      <c r="AJ262" s="16"/>
      <c r="AK262" s="37"/>
      <c r="AL262" s="16"/>
      <c r="AM262" s="19"/>
      <c r="AN262" s="36"/>
      <c r="AO262" s="17"/>
      <c r="AP262" s="19"/>
      <c r="AQ262" s="37"/>
      <c r="AR262" s="37"/>
      <c r="AS262" s="16"/>
      <c r="AT262" s="37"/>
      <c r="AU262" s="37"/>
      <c r="AV262" s="37"/>
      <c r="AW262" s="37"/>
      <c r="AX262" s="37"/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2861"/>
      <c r="B263" s="702" t="s">
        <v>224</v>
      </c>
      <c r="C263" s="325">
        <f t="shared" si="152"/>
        <v>1</v>
      </c>
      <c r="D263" s="326">
        <f t="shared" si="155"/>
        <v>0</v>
      </c>
      <c r="E263" s="308">
        <f t="shared" si="155"/>
        <v>1</v>
      </c>
      <c r="F263" s="16">
        <v>0</v>
      </c>
      <c r="G263" s="37">
        <v>0</v>
      </c>
      <c r="H263" s="16">
        <v>0</v>
      </c>
      <c r="I263" s="37">
        <v>0</v>
      </c>
      <c r="J263" s="16">
        <v>0</v>
      </c>
      <c r="K263" s="37">
        <v>0</v>
      </c>
      <c r="L263" s="16">
        <v>0</v>
      </c>
      <c r="M263" s="37">
        <v>1</v>
      </c>
      <c r="N263" s="16">
        <v>0</v>
      </c>
      <c r="O263" s="37">
        <v>0</v>
      </c>
      <c r="P263" s="16">
        <v>0</v>
      </c>
      <c r="Q263" s="37">
        <v>0</v>
      </c>
      <c r="R263" s="16">
        <v>0</v>
      </c>
      <c r="S263" s="37">
        <v>0</v>
      </c>
      <c r="T263" s="16">
        <v>0</v>
      </c>
      <c r="U263" s="37">
        <v>0</v>
      </c>
      <c r="V263" s="16">
        <v>0</v>
      </c>
      <c r="W263" s="37">
        <v>0</v>
      </c>
      <c r="X263" s="16">
        <v>0</v>
      </c>
      <c r="Y263" s="37">
        <v>0</v>
      </c>
      <c r="Z263" s="16">
        <v>0</v>
      </c>
      <c r="AA263" s="37">
        <v>0</v>
      </c>
      <c r="AB263" s="16">
        <v>0</v>
      </c>
      <c r="AC263" s="37">
        <v>0</v>
      </c>
      <c r="AD263" s="16">
        <v>0</v>
      </c>
      <c r="AE263" s="37">
        <v>0</v>
      </c>
      <c r="AF263" s="16">
        <v>0</v>
      </c>
      <c r="AG263" s="37">
        <v>0</v>
      </c>
      <c r="AH263" s="16">
        <v>0</v>
      </c>
      <c r="AI263" s="37">
        <v>0</v>
      </c>
      <c r="AJ263" s="16">
        <v>0</v>
      </c>
      <c r="AK263" s="37">
        <v>0</v>
      </c>
      <c r="AL263" s="22">
        <v>0</v>
      </c>
      <c r="AM263" s="25">
        <v>0</v>
      </c>
      <c r="AN263" s="42">
        <v>0</v>
      </c>
      <c r="AO263" s="23">
        <v>0</v>
      </c>
      <c r="AP263" s="25">
        <v>0</v>
      </c>
      <c r="AQ263" s="43">
        <v>0</v>
      </c>
      <c r="AR263" s="43">
        <v>0</v>
      </c>
      <c r="AS263" s="16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3083" t="s">
        <v>225</v>
      </c>
      <c r="B264" s="693" t="s">
        <v>226</v>
      </c>
      <c r="C264" s="684">
        <f t="shared" si="152"/>
        <v>0</v>
      </c>
      <c r="D264" s="685">
        <f t="shared" si="155"/>
        <v>0</v>
      </c>
      <c r="E264" s="683">
        <f t="shared" si="155"/>
        <v>0</v>
      </c>
      <c r="F264" s="571"/>
      <c r="G264" s="654"/>
      <c r="H264" s="571"/>
      <c r="I264" s="654"/>
      <c r="J264" s="571"/>
      <c r="K264" s="654"/>
      <c r="L264" s="571"/>
      <c r="M264" s="654"/>
      <c r="N264" s="571"/>
      <c r="O264" s="654"/>
      <c r="P264" s="571"/>
      <c r="Q264" s="654"/>
      <c r="R264" s="571"/>
      <c r="S264" s="654"/>
      <c r="T264" s="571"/>
      <c r="U264" s="654"/>
      <c r="V264" s="571"/>
      <c r="W264" s="654"/>
      <c r="X264" s="571"/>
      <c r="Y264" s="654"/>
      <c r="Z264" s="571"/>
      <c r="AA264" s="654"/>
      <c r="AB264" s="571"/>
      <c r="AC264" s="654"/>
      <c r="AD264" s="571"/>
      <c r="AE264" s="654"/>
      <c r="AF264" s="571"/>
      <c r="AG264" s="654"/>
      <c r="AH264" s="571"/>
      <c r="AI264" s="654"/>
      <c r="AJ264" s="571"/>
      <c r="AK264" s="654"/>
      <c r="AL264" s="571"/>
      <c r="AM264" s="655"/>
      <c r="AN264" s="272"/>
      <c r="AO264" s="34"/>
      <c r="AP264" s="226"/>
      <c r="AQ264" s="357"/>
      <c r="AR264" s="367"/>
      <c r="AS264" s="571"/>
      <c r="AT264" s="654"/>
      <c r="AU264" s="654"/>
      <c r="AV264" s="654"/>
      <c r="AW264" s="654"/>
      <c r="AX264" s="654"/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0</v>
      </c>
      <c r="D265" s="336">
        <f t="shared" si="155"/>
        <v>0</v>
      </c>
      <c r="E265" s="378">
        <f t="shared" si="155"/>
        <v>0</v>
      </c>
      <c r="F265" s="32"/>
      <c r="G265" s="35"/>
      <c r="H265" s="32"/>
      <c r="I265" s="35"/>
      <c r="J265" s="32"/>
      <c r="K265" s="35"/>
      <c r="L265" s="32"/>
      <c r="M265" s="35"/>
      <c r="N265" s="32"/>
      <c r="O265" s="35"/>
      <c r="P265" s="32"/>
      <c r="Q265" s="35"/>
      <c r="R265" s="32"/>
      <c r="S265" s="35"/>
      <c r="T265" s="32"/>
      <c r="U265" s="35"/>
      <c r="V265" s="32"/>
      <c r="W265" s="35"/>
      <c r="X265" s="32"/>
      <c r="Y265" s="35"/>
      <c r="Z265" s="32"/>
      <c r="AA265" s="35"/>
      <c r="AB265" s="32"/>
      <c r="AC265" s="35"/>
      <c r="AD265" s="32"/>
      <c r="AE265" s="35"/>
      <c r="AF265" s="32"/>
      <c r="AG265" s="35"/>
      <c r="AH265" s="32"/>
      <c r="AI265" s="35"/>
      <c r="AJ265" s="32"/>
      <c r="AK265" s="35"/>
      <c r="AL265" s="32"/>
      <c r="AM265" s="271"/>
      <c r="AN265" s="272"/>
      <c r="AO265" s="34"/>
      <c r="AP265" s="226"/>
      <c r="AQ265" s="359"/>
      <c r="AR265" s="369"/>
      <c r="AS265" s="32"/>
      <c r="AT265" s="35"/>
      <c r="AU265" s="35"/>
      <c r="AV265" s="35"/>
      <c r="AW265" s="35"/>
      <c r="AX265" s="35"/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2861"/>
      <c r="B266" s="370" t="s">
        <v>228</v>
      </c>
      <c r="C266" s="319">
        <f t="shared" si="152"/>
        <v>0</v>
      </c>
      <c r="D266" s="320">
        <f t="shared" si="155"/>
        <v>0</v>
      </c>
      <c r="E266" s="541">
        <f t="shared" si="155"/>
        <v>0</v>
      </c>
      <c r="F266" s="210"/>
      <c r="G266" s="542"/>
      <c r="H266" s="210"/>
      <c r="I266" s="542"/>
      <c r="J266" s="210"/>
      <c r="K266" s="542"/>
      <c r="L266" s="210"/>
      <c r="M266" s="542"/>
      <c r="N266" s="210"/>
      <c r="O266" s="542"/>
      <c r="P266" s="210"/>
      <c r="Q266" s="542"/>
      <c r="R266" s="210"/>
      <c r="S266" s="542"/>
      <c r="T266" s="210"/>
      <c r="U266" s="542"/>
      <c r="V266" s="210"/>
      <c r="W266" s="542"/>
      <c r="X266" s="210"/>
      <c r="Y266" s="542"/>
      <c r="Z266" s="210"/>
      <c r="AA266" s="542"/>
      <c r="AB266" s="210"/>
      <c r="AC266" s="542"/>
      <c r="AD266" s="210"/>
      <c r="AE266" s="542"/>
      <c r="AF266" s="210"/>
      <c r="AG266" s="542"/>
      <c r="AH266" s="210"/>
      <c r="AI266" s="542"/>
      <c r="AJ266" s="210"/>
      <c r="AK266" s="542"/>
      <c r="AL266" s="210"/>
      <c r="AM266" s="526"/>
      <c r="AN266" s="384"/>
      <c r="AO266" s="591"/>
      <c r="AP266" s="543"/>
      <c r="AQ266" s="699"/>
      <c r="AR266" s="551"/>
      <c r="AS266" s="210"/>
      <c r="AT266" s="542"/>
      <c r="AU266" s="542"/>
      <c r="AV266" s="542"/>
      <c r="AW266" s="542"/>
      <c r="AX266" s="542"/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3120" t="s">
        <v>229</v>
      </c>
      <c r="B267" s="3121"/>
      <c r="C267" s="684">
        <f>SUM(D267+E267)</f>
        <v>1</v>
      </c>
      <c r="D267" s="685">
        <f>SUM(F267+H267+J267+L267+N267+P267+R267+T267+V267+X267+Z267+AB267+AD267+AF267+AH267+AJ267+AL267)</f>
        <v>1</v>
      </c>
      <c r="E267" s="683">
        <f>SUM(G267+I267+K267+M267+O267+Q267+S267+U267+W267+Y267+AA267+AC267+AE267+AG267+AI267+AK267+AM267)</f>
        <v>0</v>
      </c>
      <c r="F267" s="571">
        <v>0</v>
      </c>
      <c r="G267" s="654">
        <v>0</v>
      </c>
      <c r="H267" s="571">
        <v>0</v>
      </c>
      <c r="I267" s="654">
        <v>0</v>
      </c>
      <c r="J267" s="571">
        <v>0</v>
      </c>
      <c r="K267" s="654">
        <v>0</v>
      </c>
      <c r="L267" s="571">
        <v>0</v>
      </c>
      <c r="M267" s="654">
        <v>0</v>
      </c>
      <c r="N267" s="571">
        <v>0</v>
      </c>
      <c r="O267" s="654">
        <v>0</v>
      </c>
      <c r="P267" s="571">
        <v>0</v>
      </c>
      <c r="Q267" s="654">
        <v>0</v>
      </c>
      <c r="R267" s="571">
        <v>0</v>
      </c>
      <c r="S267" s="654">
        <v>0</v>
      </c>
      <c r="T267" s="571">
        <v>0</v>
      </c>
      <c r="U267" s="654">
        <v>0</v>
      </c>
      <c r="V267" s="571">
        <v>1</v>
      </c>
      <c r="W267" s="654">
        <v>0</v>
      </c>
      <c r="X267" s="571">
        <v>0</v>
      </c>
      <c r="Y267" s="654">
        <v>0</v>
      </c>
      <c r="Z267" s="571">
        <v>0</v>
      </c>
      <c r="AA267" s="654">
        <v>0</v>
      </c>
      <c r="AB267" s="571">
        <v>0</v>
      </c>
      <c r="AC267" s="654">
        <v>0</v>
      </c>
      <c r="AD267" s="571">
        <v>0</v>
      </c>
      <c r="AE267" s="654">
        <v>0</v>
      </c>
      <c r="AF267" s="571">
        <v>0</v>
      </c>
      <c r="AG267" s="654">
        <v>0</v>
      </c>
      <c r="AH267" s="571">
        <v>0</v>
      </c>
      <c r="AI267" s="654">
        <v>0</v>
      </c>
      <c r="AJ267" s="571">
        <v>0</v>
      </c>
      <c r="AK267" s="654">
        <v>0</v>
      </c>
      <c r="AL267" s="571">
        <v>0</v>
      </c>
      <c r="AM267" s="655">
        <v>0</v>
      </c>
      <c r="AN267" s="712">
        <v>0</v>
      </c>
      <c r="AO267" s="701">
        <v>0</v>
      </c>
      <c r="AP267" s="658">
        <v>0</v>
      </c>
      <c r="AQ267" s="654">
        <v>0</v>
      </c>
      <c r="AR267" s="654">
        <v>0</v>
      </c>
      <c r="AS267" s="571">
        <v>0</v>
      </c>
      <c r="AT267" s="654">
        <v>0</v>
      </c>
      <c r="AU267" s="654">
        <v>0</v>
      </c>
      <c r="AV267" s="654">
        <v>0</v>
      </c>
      <c r="AW267" s="654">
        <v>0</v>
      </c>
      <c r="AX267" s="654">
        <v>0</v>
      </c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0</v>
      </c>
      <c r="D268" s="341">
        <f>SUM(F268+H268+J268+L268+N268+P268+R268+T268+V268+X268+Z268+AB268+AD268+AF268+AH268+AJ268+AL268)</f>
        <v>0</v>
      </c>
      <c r="E268" s="339">
        <f>SUM(G268+I268+K268+M268+O268+Q268+S268+U268+W268+Y268+AA268+AC268+AE268+AG268+AI268+AK268+AM268)</f>
        <v>0</v>
      </c>
      <c r="F268" s="32">
        <v>0</v>
      </c>
      <c r="G268" s="35">
        <v>0</v>
      </c>
      <c r="H268" s="32">
        <v>0</v>
      </c>
      <c r="I268" s="35">
        <v>0</v>
      </c>
      <c r="J268" s="32">
        <v>0</v>
      </c>
      <c r="K268" s="35">
        <v>0</v>
      </c>
      <c r="L268" s="32">
        <v>0</v>
      </c>
      <c r="M268" s="35">
        <v>0</v>
      </c>
      <c r="N268" s="32">
        <v>0</v>
      </c>
      <c r="O268" s="35">
        <v>0</v>
      </c>
      <c r="P268" s="32">
        <v>0</v>
      </c>
      <c r="Q268" s="35">
        <v>0</v>
      </c>
      <c r="R268" s="32">
        <v>0</v>
      </c>
      <c r="S268" s="35">
        <v>0</v>
      </c>
      <c r="T268" s="32">
        <v>0</v>
      </c>
      <c r="U268" s="35">
        <v>0</v>
      </c>
      <c r="V268" s="32">
        <v>0</v>
      </c>
      <c r="W268" s="35">
        <v>0</v>
      </c>
      <c r="X268" s="32">
        <v>0</v>
      </c>
      <c r="Y268" s="35">
        <v>0</v>
      </c>
      <c r="Z268" s="32">
        <v>0</v>
      </c>
      <c r="AA268" s="35">
        <v>0</v>
      </c>
      <c r="AB268" s="32">
        <v>0</v>
      </c>
      <c r="AC268" s="35">
        <v>0</v>
      </c>
      <c r="AD268" s="32">
        <v>0</v>
      </c>
      <c r="AE268" s="35">
        <v>0</v>
      </c>
      <c r="AF268" s="32">
        <v>0</v>
      </c>
      <c r="AG268" s="35">
        <v>0</v>
      </c>
      <c r="AH268" s="32">
        <v>0</v>
      </c>
      <c r="AI268" s="35">
        <v>0</v>
      </c>
      <c r="AJ268" s="32">
        <v>0</v>
      </c>
      <c r="AK268" s="35">
        <v>0</v>
      </c>
      <c r="AL268" s="32">
        <v>0</v>
      </c>
      <c r="AM268" s="271">
        <v>0</v>
      </c>
      <c r="AN268" s="272">
        <v>0</v>
      </c>
      <c r="AO268" s="34">
        <v>0</v>
      </c>
      <c r="AP268" s="226">
        <v>0</v>
      </c>
      <c r="AQ268" s="35">
        <v>0</v>
      </c>
      <c r="AR268" s="35">
        <v>0</v>
      </c>
      <c r="AS268" s="32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1</v>
      </c>
      <c r="D269" s="341">
        <f t="shared" si="155"/>
        <v>0</v>
      </c>
      <c r="E269" s="339">
        <f t="shared" si="155"/>
        <v>1</v>
      </c>
      <c r="F269" s="16">
        <v>0</v>
      </c>
      <c r="G269" s="37">
        <v>0</v>
      </c>
      <c r="H269" s="16">
        <v>0</v>
      </c>
      <c r="I269" s="37">
        <v>0</v>
      </c>
      <c r="J269" s="16">
        <v>0</v>
      </c>
      <c r="K269" s="37">
        <v>0</v>
      </c>
      <c r="L269" s="16">
        <v>0</v>
      </c>
      <c r="M269" s="37">
        <v>1</v>
      </c>
      <c r="N269" s="16">
        <v>0</v>
      </c>
      <c r="O269" s="37">
        <v>0</v>
      </c>
      <c r="P269" s="16">
        <v>0</v>
      </c>
      <c r="Q269" s="37">
        <v>0</v>
      </c>
      <c r="R269" s="16">
        <v>0</v>
      </c>
      <c r="S269" s="37">
        <v>0</v>
      </c>
      <c r="T269" s="16">
        <v>0</v>
      </c>
      <c r="U269" s="37">
        <v>0</v>
      </c>
      <c r="V269" s="16">
        <v>0</v>
      </c>
      <c r="W269" s="37">
        <v>0</v>
      </c>
      <c r="X269" s="16">
        <v>0</v>
      </c>
      <c r="Y269" s="37">
        <v>0</v>
      </c>
      <c r="Z269" s="16">
        <v>0</v>
      </c>
      <c r="AA269" s="37">
        <v>0</v>
      </c>
      <c r="AB269" s="16">
        <v>0</v>
      </c>
      <c r="AC269" s="37">
        <v>0</v>
      </c>
      <c r="AD269" s="16">
        <v>0</v>
      </c>
      <c r="AE269" s="37">
        <v>0</v>
      </c>
      <c r="AF269" s="16">
        <v>0</v>
      </c>
      <c r="AG269" s="37">
        <v>0</v>
      </c>
      <c r="AH269" s="16">
        <v>0</v>
      </c>
      <c r="AI269" s="37">
        <v>0</v>
      </c>
      <c r="AJ269" s="16">
        <v>0</v>
      </c>
      <c r="AK269" s="37">
        <v>0</v>
      </c>
      <c r="AL269" s="16">
        <v>0</v>
      </c>
      <c r="AM269" s="134">
        <v>0</v>
      </c>
      <c r="AN269" s="272">
        <v>0</v>
      </c>
      <c r="AO269" s="34">
        <v>0</v>
      </c>
      <c r="AP269" s="226">
        <v>0</v>
      </c>
      <c r="AQ269" s="37">
        <v>0</v>
      </c>
      <c r="AR269" s="137">
        <v>0</v>
      </c>
      <c r="AS269" s="16">
        <v>0</v>
      </c>
      <c r="AT269" s="37">
        <v>0</v>
      </c>
      <c r="AU269" s="37">
        <v>0</v>
      </c>
      <c r="AV269" s="37">
        <v>1</v>
      </c>
      <c r="AW269" s="37">
        <v>0</v>
      </c>
      <c r="AX269" s="37">
        <v>0</v>
      </c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1</v>
      </c>
      <c r="D270" s="341">
        <f t="shared" si="155"/>
        <v>1</v>
      </c>
      <c r="E270" s="339">
        <f t="shared" si="155"/>
        <v>0</v>
      </c>
      <c r="F270" s="16">
        <v>0</v>
      </c>
      <c r="G270" s="37">
        <v>0</v>
      </c>
      <c r="H270" s="16">
        <v>0</v>
      </c>
      <c r="I270" s="37">
        <v>0</v>
      </c>
      <c r="J270" s="16">
        <v>1</v>
      </c>
      <c r="K270" s="37">
        <v>0</v>
      </c>
      <c r="L270" s="16">
        <v>0</v>
      </c>
      <c r="M270" s="37">
        <v>0</v>
      </c>
      <c r="N270" s="16">
        <v>0</v>
      </c>
      <c r="O270" s="37">
        <v>0</v>
      </c>
      <c r="P270" s="16">
        <v>0</v>
      </c>
      <c r="Q270" s="37">
        <v>0</v>
      </c>
      <c r="R270" s="16">
        <v>0</v>
      </c>
      <c r="S270" s="37">
        <v>0</v>
      </c>
      <c r="T270" s="16">
        <v>0</v>
      </c>
      <c r="U270" s="37">
        <v>0</v>
      </c>
      <c r="V270" s="16">
        <v>0</v>
      </c>
      <c r="W270" s="37">
        <v>0</v>
      </c>
      <c r="X270" s="16">
        <v>0</v>
      </c>
      <c r="Y270" s="37">
        <v>0</v>
      </c>
      <c r="Z270" s="16">
        <v>0</v>
      </c>
      <c r="AA270" s="37">
        <v>0</v>
      </c>
      <c r="AB270" s="16">
        <v>0</v>
      </c>
      <c r="AC270" s="37">
        <v>0</v>
      </c>
      <c r="AD270" s="16">
        <v>0</v>
      </c>
      <c r="AE270" s="37">
        <v>0</v>
      </c>
      <c r="AF270" s="16">
        <v>0</v>
      </c>
      <c r="AG270" s="37">
        <v>0</v>
      </c>
      <c r="AH270" s="16">
        <v>0</v>
      </c>
      <c r="AI270" s="37">
        <v>0</v>
      </c>
      <c r="AJ270" s="16">
        <v>0</v>
      </c>
      <c r="AK270" s="37">
        <v>0</v>
      </c>
      <c r="AL270" s="16">
        <v>0</v>
      </c>
      <c r="AM270" s="134">
        <v>0</v>
      </c>
      <c r="AN270" s="272">
        <v>0</v>
      </c>
      <c r="AO270" s="34">
        <v>0</v>
      </c>
      <c r="AP270" s="226">
        <v>0</v>
      </c>
      <c r="AQ270" s="37">
        <v>0</v>
      </c>
      <c r="AR270" s="137">
        <v>0</v>
      </c>
      <c r="AS270" s="16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4</v>
      </c>
      <c r="D271" s="356">
        <f t="shared" si="155"/>
        <v>1</v>
      </c>
      <c r="E271" s="318">
        <f t="shared" si="155"/>
        <v>3</v>
      </c>
      <c r="F271" s="16">
        <v>0</v>
      </c>
      <c r="G271" s="37">
        <v>0</v>
      </c>
      <c r="H271" s="16">
        <v>0</v>
      </c>
      <c r="I271" s="37">
        <v>0</v>
      </c>
      <c r="J271" s="16">
        <v>0</v>
      </c>
      <c r="K271" s="37">
        <v>0</v>
      </c>
      <c r="L271" s="16">
        <v>1</v>
      </c>
      <c r="M271" s="37">
        <v>3</v>
      </c>
      <c r="N271" s="16">
        <v>0</v>
      </c>
      <c r="O271" s="37">
        <v>0</v>
      </c>
      <c r="P271" s="16">
        <v>0</v>
      </c>
      <c r="Q271" s="37">
        <v>0</v>
      </c>
      <c r="R271" s="16">
        <v>0</v>
      </c>
      <c r="S271" s="37">
        <v>0</v>
      </c>
      <c r="T271" s="16">
        <v>0</v>
      </c>
      <c r="U271" s="37">
        <v>0</v>
      </c>
      <c r="V271" s="16">
        <v>0</v>
      </c>
      <c r="W271" s="37">
        <v>0</v>
      </c>
      <c r="X271" s="16">
        <v>0</v>
      </c>
      <c r="Y271" s="37">
        <v>0</v>
      </c>
      <c r="Z271" s="16">
        <v>0</v>
      </c>
      <c r="AA271" s="37">
        <v>0</v>
      </c>
      <c r="AB271" s="16">
        <v>0</v>
      </c>
      <c r="AC271" s="37">
        <v>0</v>
      </c>
      <c r="AD271" s="16">
        <v>0</v>
      </c>
      <c r="AE271" s="37">
        <v>0</v>
      </c>
      <c r="AF271" s="16">
        <v>0</v>
      </c>
      <c r="AG271" s="37">
        <v>0</v>
      </c>
      <c r="AH271" s="16">
        <v>0</v>
      </c>
      <c r="AI271" s="37">
        <v>0</v>
      </c>
      <c r="AJ271" s="16">
        <v>0</v>
      </c>
      <c r="AK271" s="37">
        <v>0</v>
      </c>
      <c r="AL271" s="16">
        <v>0</v>
      </c>
      <c r="AM271" s="134">
        <v>0</v>
      </c>
      <c r="AN271" s="272">
        <v>0</v>
      </c>
      <c r="AO271" s="34">
        <v>0</v>
      </c>
      <c r="AP271" s="226">
        <v>0</v>
      </c>
      <c r="AQ271" s="37">
        <v>0</v>
      </c>
      <c r="AR271" s="137">
        <v>0</v>
      </c>
      <c r="AS271" s="16">
        <v>0</v>
      </c>
      <c r="AT271" s="37">
        <v>0</v>
      </c>
      <c r="AU271" s="37">
        <v>0</v>
      </c>
      <c r="AV271" s="37">
        <v>1</v>
      </c>
      <c r="AW271" s="37">
        <v>0</v>
      </c>
      <c r="AX271" s="37">
        <v>1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3083" t="s">
        <v>234</v>
      </c>
      <c r="B272" s="700" t="s">
        <v>235</v>
      </c>
      <c r="C272" s="335">
        <f t="shared" si="152"/>
        <v>1</v>
      </c>
      <c r="D272" s="336">
        <f t="shared" si="155"/>
        <v>1</v>
      </c>
      <c r="E272" s="378">
        <f t="shared" si="155"/>
        <v>0</v>
      </c>
      <c r="F272" s="38">
        <v>0</v>
      </c>
      <c r="G272" s="41">
        <v>0</v>
      </c>
      <c r="H272" s="38">
        <v>0</v>
      </c>
      <c r="I272" s="41">
        <v>0</v>
      </c>
      <c r="J272" s="38">
        <v>0</v>
      </c>
      <c r="K272" s="41">
        <v>0</v>
      </c>
      <c r="L272" s="38">
        <v>1</v>
      </c>
      <c r="M272" s="41">
        <v>0</v>
      </c>
      <c r="N272" s="38">
        <v>0</v>
      </c>
      <c r="O272" s="41">
        <v>0</v>
      </c>
      <c r="P272" s="38">
        <v>0</v>
      </c>
      <c r="Q272" s="41">
        <v>0</v>
      </c>
      <c r="R272" s="38">
        <v>0</v>
      </c>
      <c r="S272" s="41">
        <v>0</v>
      </c>
      <c r="T272" s="38">
        <v>0</v>
      </c>
      <c r="U272" s="41">
        <v>0</v>
      </c>
      <c r="V272" s="38">
        <v>0</v>
      </c>
      <c r="W272" s="41">
        <v>0</v>
      </c>
      <c r="X272" s="38">
        <v>0</v>
      </c>
      <c r="Y272" s="41">
        <v>0</v>
      </c>
      <c r="Z272" s="38">
        <v>0</v>
      </c>
      <c r="AA272" s="41">
        <v>0</v>
      </c>
      <c r="AB272" s="38">
        <v>0</v>
      </c>
      <c r="AC272" s="41">
        <v>0</v>
      </c>
      <c r="AD272" s="38">
        <v>0</v>
      </c>
      <c r="AE272" s="41">
        <v>0</v>
      </c>
      <c r="AF272" s="38">
        <v>0</v>
      </c>
      <c r="AG272" s="41">
        <v>0</v>
      </c>
      <c r="AH272" s="38">
        <v>0</v>
      </c>
      <c r="AI272" s="41">
        <v>0</v>
      </c>
      <c r="AJ272" s="38">
        <v>0</v>
      </c>
      <c r="AK272" s="41">
        <v>0</v>
      </c>
      <c r="AL272" s="38">
        <v>0</v>
      </c>
      <c r="AM272" s="180">
        <v>0</v>
      </c>
      <c r="AN272" s="272">
        <v>0</v>
      </c>
      <c r="AO272" s="34">
        <v>0</v>
      </c>
      <c r="AP272" s="226">
        <v>0</v>
      </c>
      <c r="AQ272" s="41">
        <v>0</v>
      </c>
      <c r="AR272" s="181">
        <v>0</v>
      </c>
      <c r="AS272" s="38">
        <v>0</v>
      </c>
      <c r="AT272" s="41">
        <v>0</v>
      </c>
      <c r="AU272" s="41">
        <v>0</v>
      </c>
      <c r="AV272" s="41">
        <v>1</v>
      </c>
      <c r="AW272" s="41">
        <v>0</v>
      </c>
      <c r="AX272" s="41">
        <v>0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0</v>
      </c>
      <c r="D273" s="341">
        <f t="shared" si="155"/>
        <v>0</v>
      </c>
      <c r="E273" s="339">
        <f t="shared" si="155"/>
        <v>0</v>
      </c>
      <c r="F273" s="38"/>
      <c r="G273" s="41"/>
      <c r="H273" s="38"/>
      <c r="I273" s="41"/>
      <c r="J273" s="38"/>
      <c r="K273" s="41"/>
      <c r="L273" s="38"/>
      <c r="M273" s="41"/>
      <c r="N273" s="38"/>
      <c r="O273" s="41"/>
      <c r="P273" s="38"/>
      <c r="Q273" s="41"/>
      <c r="R273" s="38"/>
      <c r="S273" s="41"/>
      <c r="T273" s="38"/>
      <c r="U273" s="41"/>
      <c r="V273" s="38"/>
      <c r="W273" s="41"/>
      <c r="X273" s="38"/>
      <c r="Y273" s="41"/>
      <c r="Z273" s="38"/>
      <c r="AA273" s="41"/>
      <c r="AB273" s="38"/>
      <c r="AC273" s="41"/>
      <c r="AD273" s="38"/>
      <c r="AE273" s="41"/>
      <c r="AF273" s="38"/>
      <c r="AG273" s="41"/>
      <c r="AH273" s="38"/>
      <c r="AI273" s="41"/>
      <c r="AJ273" s="38"/>
      <c r="AK273" s="41"/>
      <c r="AL273" s="38"/>
      <c r="AM273" s="180"/>
      <c r="AN273" s="272"/>
      <c r="AO273" s="34"/>
      <c r="AP273" s="226"/>
      <c r="AQ273" s="41"/>
      <c r="AR273" s="181"/>
      <c r="AS273" s="38"/>
      <c r="AT273" s="41"/>
      <c r="AU273" s="41"/>
      <c r="AV273" s="41"/>
      <c r="AW273" s="41"/>
      <c r="AX273" s="41"/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339">
        <f t="shared" si="155"/>
        <v>0</v>
      </c>
      <c r="F274" s="38"/>
      <c r="G274" s="41"/>
      <c r="H274" s="38"/>
      <c r="I274" s="41"/>
      <c r="J274" s="38"/>
      <c r="K274" s="41"/>
      <c r="L274" s="38"/>
      <c r="M274" s="41"/>
      <c r="N274" s="38"/>
      <c r="O274" s="41"/>
      <c r="P274" s="38"/>
      <c r="Q274" s="41"/>
      <c r="R274" s="38"/>
      <c r="S274" s="41"/>
      <c r="T274" s="38"/>
      <c r="U274" s="41"/>
      <c r="V274" s="38"/>
      <c r="W274" s="41"/>
      <c r="X274" s="38"/>
      <c r="Y274" s="41"/>
      <c r="Z274" s="38"/>
      <c r="AA274" s="41"/>
      <c r="AB274" s="38"/>
      <c r="AC274" s="41"/>
      <c r="AD274" s="38"/>
      <c r="AE274" s="41"/>
      <c r="AF274" s="38"/>
      <c r="AG274" s="41"/>
      <c r="AH274" s="38"/>
      <c r="AI274" s="41"/>
      <c r="AJ274" s="38"/>
      <c r="AK274" s="41"/>
      <c r="AL274" s="38"/>
      <c r="AM274" s="180"/>
      <c r="AN274" s="272"/>
      <c r="AO274" s="34"/>
      <c r="AP274" s="226"/>
      <c r="AQ274" s="41"/>
      <c r="AR274" s="181"/>
      <c r="AS274" s="38"/>
      <c r="AT274" s="41"/>
      <c r="AU274" s="41"/>
      <c r="AV274" s="41"/>
      <c r="AW274" s="41"/>
      <c r="AX274" s="41"/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339">
        <f t="shared" si="155"/>
        <v>0</v>
      </c>
      <c r="F275" s="38"/>
      <c r="G275" s="41"/>
      <c r="H275" s="38"/>
      <c r="I275" s="41"/>
      <c r="J275" s="38"/>
      <c r="K275" s="41"/>
      <c r="L275" s="38"/>
      <c r="M275" s="41"/>
      <c r="N275" s="38"/>
      <c r="O275" s="41"/>
      <c r="P275" s="38"/>
      <c r="Q275" s="41"/>
      <c r="R275" s="38"/>
      <c r="S275" s="41"/>
      <c r="T275" s="38"/>
      <c r="U275" s="41"/>
      <c r="V275" s="38"/>
      <c r="W275" s="41"/>
      <c r="X275" s="38"/>
      <c r="Y275" s="41"/>
      <c r="Z275" s="38"/>
      <c r="AA275" s="41"/>
      <c r="AB275" s="38"/>
      <c r="AC275" s="41"/>
      <c r="AD275" s="38"/>
      <c r="AE275" s="41"/>
      <c r="AF275" s="38"/>
      <c r="AG275" s="41"/>
      <c r="AH275" s="38"/>
      <c r="AI275" s="41"/>
      <c r="AJ275" s="38"/>
      <c r="AK275" s="41"/>
      <c r="AL275" s="38"/>
      <c r="AM275" s="180"/>
      <c r="AN275" s="272"/>
      <c r="AO275" s="34"/>
      <c r="AP275" s="226"/>
      <c r="AQ275" s="41"/>
      <c r="AR275" s="181"/>
      <c r="AS275" s="38"/>
      <c r="AT275" s="41"/>
      <c r="AU275" s="41"/>
      <c r="AV275" s="41"/>
      <c r="AW275" s="41"/>
      <c r="AX275" s="41"/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2861"/>
      <c r="B276" s="375" t="s">
        <v>239</v>
      </c>
      <c r="C276" s="355">
        <f t="shared" si="152"/>
        <v>0</v>
      </c>
      <c r="D276" s="356">
        <f t="shared" si="155"/>
        <v>0</v>
      </c>
      <c r="E276" s="318">
        <f t="shared" si="155"/>
        <v>0</v>
      </c>
      <c r="F276" s="22"/>
      <c r="G276" s="43"/>
      <c r="H276" s="22"/>
      <c r="I276" s="43"/>
      <c r="J276" s="22"/>
      <c r="K276" s="43"/>
      <c r="L276" s="22"/>
      <c r="M276" s="43"/>
      <c r="N276" s="22"/>
      <c r="O276" s="43"/>
      <c r="P276" s="22"/>
      <c r="Q276" s="43"/>
      <c r="R276" s="22"/>
      <c r="S276" s="43"/>
      <c r="T276" s="22"/>
      <c r="U276" s="43"/>
      <c r="V276" s="22"/>
      <c r="W276" s="43"/>
      <c r="X276" s="22"/>
      <c r="Y276" s="43"/>
      <c r="Z276" s="22"/>
      <c r="AA276" s="43"/>
      <c r="AB276" s="22"/>
      <c r="AC276" s="43"/>
      <c r="AD276" s="22"/>
      <c r="AE276" s="43"/>
      <c r="AF276" s="22"/>
      <c r="AG276" s="43"/>
      <c r="AH276" s="22"/>
      <c r="AI276" s="43"/>
      <c r="AJ276" s="22"/>
      <c r="AK276" s="43"/>
      <c r="AL276" s="22"/>
      <c r="AM276" s="141"/>
      <c r="AN276" s="391"/>
      <c r="AO276" s="42"/>
      <c r="AP276" s="142"/>
      <c r="AQ276" s="43"/>
      <c r="AR276" s="186"/>
      <c r="AS276" s="22"/>
      <c r="AT276" s="43"/>
      <c r="AU276" s="43"/>
      <c r="AV276" s="43"/>
      <c r="AW276" s="43"/>
      <c r="AX276" s="43"/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/>
      <c r="G277" s="75"/>
      <c r="H277" s="329"/>
      <c r="I277" s="75"/>
      <c r="J277" s="329"/>
      <c r="K277" s="75"/>
      <c r="L277" s="329"/>
      <c r="M277" s="75"/>
      <c r="N277" s="329"/>
      <c r="O277" s="75"/>
      <c r="P277" s="329"/>
      <c r="Q277" s="75"/>
      <c r="R277" s="329"/>
      <c r="S277" s="75"/>
      <c r="T277" s="329"/>
      <c r="U277" s="75"/>
      <c r="V277" s="329"/>
      <c r="W277" s="75"/>
      <c r="X277" s="329"/>
      <c r="Y277" s="75"/>
      <c r="Z277" s="329"/>
      <c r="AA277" s="75"/>
      <c r="AB277" s="329"/>
      <c r="AC277" s="75"/>
      <c r="AD277" s="329"/>
      <c r="AE277" s="75"/>
      <c r="AF277" s="329"/>
      <c r="AG277" s="75"/>
      <c r="AH277" s="329"/>
      <c r="AI277" s="75"/>
      <c r="AJ277" s="329"/>
      <c r="AK277" s="75"/>
      <c r="AL277" s="329"/>
      <c r="AM277" s="292"/>
      <c r="AN277" s="272"/>
      <c r="AO277" s="34"/>
      <c r="AP277" s="226"/>
      <c r="AQ277" s="75"/>
      <c r="AR277" s="309"/>
      <c r="AS277" s="329"/>
      <c r="AT277" s="75"/>
      <c r="AU277" s="75"/>
      <c r="AV277" s="75"/>
      <c r="AW277" s="75"/>
      <c r="AX277" s="75"/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3</v>
      </c>
      <c r="D278" s="356">
        <f>SUM(F278+H278+J278+L278+N278+P278+R278+T278+V278+X278+Z278+AB278+AD278+AF278+AH278+AJ278+AL278)</f>
        <v>1</v>
      </c>
      <c r="E278" s="318">
        <f t="shared" ref="E278" si="156">SUM(G278+I278+K278+M278+O278+Q278+S278+U278+W278+Y278+AA278+AC278+AE278+AG278+AI278+AK278+AM278)</f>
        <v>2</v>
      </c>
      <c r="F278" s="22">
        <v>0</v>
      </c>
      <c r="G278" s="43">
        <v>0</v>
      </c>
      <c r="H278" s="22">
        <v>0</v>
      </c>
      <c r="I278" s="43">
        <v>0</v>
      </c>
      <c r="J278" s="22">
        <v>0</v>
      </c>
      <c r="K278" s="43">
        <v>0</v>
      </c>
      <c r="L278" s="22">
        <v>0</v>
      </c>
      <c r="M278" s="43">
        <v>0</v>
      </c>
      <c r="N278" s="22">
        <v>0</v>
      </c>
      <c r="O278" s="43">
        <v>0</v>
      </c>
      <c r="P278" s="22">
        <v>0</v>
      </c>
      <c r="Q278" s="43">
        <v>0</v>
      </c>
      <c r="R278" s="22">
        <v>0</v>
      </c>
      <c r="S278" s="43">
        <v>0</v>
      </c>
      <c r="T278" s="22">
        <v>0</v>
      </c>
      <c r="U278" s="43">
        <v>0</v>
      </c>
      <c r="V278" s="22">
        <v>0</v>
      </c>
      <c r="W278" s="43">
        <v>0</v>
      </c>
      <c r="X278" s="22">
        <v>1</v>
      </c>
      <c r="Y278" s="43">
        <v>0</v>
      </c>
      <c r="Z278" s="22">
        <v>0</v>
      </c>
      <c r="AA278" s="43">
        <v>0</v>
      </c>
      <c r="AB278" s="22">
        <v>0</v>
      </c>
      <c r="AC278" s="43">
        <v>1</v>
      </c>
      <c r="AD278" s="22">
        <v>0</v>
      </c>
      <c r="AE278" s="43">
        <v>1</v>
      </c>
      <c r="AF278" s="22">
        <v>0</v>
      </c>
      <c r="AG278" s="43">
        <v>0</v>
      </c>
      <c r="AH278" s="22">
        <v>0</v>
      </c>
      <c r="AI278" s="43">
        <v>0</v>
      </c>
      <c r="AJ278" s="22">
        <v>0</v>
      </c>
      <c r="AK278" s="43">
        <v>0</v>
      </c>
      <c r="AL278" s="22">
        <v>0</v>
      </c>
      <c r="AM278" s="141">
        <v>0</v>
      </c>
      <c r="AN278" s="384">
        <v>0</v>
      </c>
      <c r="AO278" s="591">
        <v>0</v>
      </c>
      <c r="AP278" s="543">
        <v>0</v>
      </c>
      <c r="AQ278" s="395">
        <v>0</v>
      </c>
      <c r="AR278" s="381">
        <v>0</v>
      </c>
      <c r="AS278" s="22">
        <v>0</v>
      </c>
      <c r="AT278" s="43">
        <v>0</v>
      </c>
      <c r="AU278" s="43">
        <v>0</v>
      </c>
      <c r="AV278" s="43">
        <v>0</v>
      </c>
      <c r="AW278" s="43">
        <v>0</v>
      </c>
      <c r="AX278" s="43">
        <v>0</v>
      </c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3118" t="s">
        <v>253</v>
      </c>
      <c r="B280" s="3119" t="s">
        <v>254</v>
      </c>
      <c r="C280" s="3088" t="s">
        <v>4</v>
      </c>
      <c r="D280" s="2869"/>
      <c r="E280" s="2847"/>
      <c r="F280" s="3115" t="s">
        <v>117</v>
      </c>
      <c r="G280" s="3116"/>
      <c r="H280" s="3116"/>
      <c r="I280" s="3116"/>
      <c r="J280" s="3116"/>
      <c r="K280" s="3116"/>
      <c r="L280" s="3116"/>
      <c r="M280" s="3116"/>
      <c r="N280" s="3116"/>
      <c r="O280" s="3116"/>
      <c r="P280" s="3116"/>
      <c r="Q280" s="3116"/>
      <c r="R280" s="3116"/>
      <c r="S280" s="3116"/>
      <c r="T280" s="3116"/>
      <c r="U280" s="3116"/>
      <c r="V280" s="3116"/>
      <c r="W280" s="3116"/>
      <c r="X280" s="3116"/>
      <c r="Y280" s="3116"/>
      <c r="Z280" s="3116"/>
      <c r="AA280" s="3116"/>
      <c r="AB280" s="3116"/>
      <c r="AC280" s="3116"/>
      <c r="AD280" s="3116"/>
      <c r="AE280" s="3116"/>
      <c r="AF280" s="3116"/>
      <c r="AG280" s="3116"/>
      <c r="AH280" s="3116"/>
      <c r="AI280" s="3116"/>
      <c r="AJ280" s="3116"/>
      <c r="AK280" s="3117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3089"/>
      <c r="D281" s="3090"/>
      <c r="E281" s="3073"/>
      <c r="F281" s="3095" t="s">
        <v>179</v>
      </c>
      <c r="G281" s="3095"/>
      <c r="H281" s="3095" t="s">
        <v>180</v>
      </c>
      <c r="I281" s="3095"/>
      <c r="J281" s="3095" t="s">
        <v>12</v>
      </c>
      <c r="K281" s="3095"/>
      <c r="L281" s="3100" t="s">
        <v>13</v>
      </c>
      <c r="M281" s="3101"/>
      <c r="N281" s="3070" t="s">
        <v>14</v>
      </c>
      <c r="O281" s="3070"/>
      <c r="P281" s="3070" t="s">
        <v>15</v>
      </c>
      <c r="Q281" s="3070"/>
      <c r="R281" s="3070" t="s">
        <v>16</v>
      </c>
      <c r="S281" s="3070"/>
      <c r="T281" s="3070" t="s">
        <v>17</v>
      </c>
      <c r="U281" s="3070"/>
      <c r="V281" s="3070" t="s">
        <v>18</v>
      </c>
      <c r="W281" s="3070"/>
      <c r="X281" s="3070" t="s">
        <v>19</v>
      </c>
      <c r="Y281" s="3070"/>
      <c r="Z281" s="3070" t="s">
        <v>48</v>
      </c>
      <c r="AA281" s="3070"/>
      <c r="AB281" s="3070" t="s">
        <v>49</v>
      </c>
      <c r="AC281" s="3070"/>
      <c r="AD281" s="3070" t="s">
        <v>50</v>
      </c>
      <c r="AE281" s="3070"/>
      <c r="AF281" s="3070" t="s">
        <v>126</v>
      </c>
      <c r="AG281" s="3070"/>
      <c r="AH281" s="3070" t="s">
        <v>127</v>
      </c>
      <c r="AI281" s="3070"/>
      <c r="AJ281" s="3070" t="s">
        <v>128</v>
      </c>
      <c r="AK281" s="3104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2945"/>
      <c r="B282" s="2948"/>
      <c r="C282" s="725" t="s">
        <v>96</v>
      </c>
      <c r="D282" s="726" t="s">
        <v>65</v>
      </c>
      <c r="E282" s="398" t="s">
        <v>97</v>
      </c>
      <c r="F282" s="727" t="s">
        <v>65</v>
      </c>
      <c r="G282" s="400" t="s">
        <v>97</v>
      </c>
      <c r="H282" s="727" t="s">
        <v>65</v>
      </c>
      <c r="I282" s="400" t="s">
        <v>97</v>
      </c>
      <c r="J282" s="727" t="s">
        <v>65</v>
      </c>
      <c r="K282" s="400" t="s">
        <v>97</v>
      </c>
      <c r="L282" s="727" t="s">
        <v>65</v>
      </c>
      <c r="M282" s="400" t="s">
        <v>97</v>
      </c>
      <c r="N282" s="727" t="s">
        <v>65</v>
      </c>
      <c r="O282" s="400" t="s">
        <v>97</v>
      </c>
      <c r="P282" s="727" t="s">
        <v>65</v>
      </c>
      <c r="Q282" s="400" t="s">
        <v>97</v>
      </c>
      <c r="R282" s="727" t="s">
        <v>65</v>
      </c>
      <c r="S282" s="400" t="s">
        <v>97</v>
      </c>
      <c r="T282" s="728" t="s">
        <v>65</v>
      </c>
      <c r="U282" s="728" t="s">
        <v>97</v>
      </c>
      <c r="V282" s="729" t="s">
        <v>65</v>
      </c>
      <c r="W282" s="400" t="s">
        <v>97</v>
      </c>
      <c r="X282" s="727" t="s">
        <v>65</v>
      </c>
      <c r="Y282" s="400" t="s">
        <v>97</v>
      </c>
      <c r="Z282" s="727" t="s">
        <v>65</v>
      </c>
      <c r="AA282" s="400" t="s">
        <v>97</v>
      </c>
      <c r="AB282" s="727" t="s">
        <v>65</v>
      </c>
      <c r="AC282" s="400" t="s">
        <v>97</v>
      </c>
      <c r="AD282" s="727" t="s">
        <v>65</v>
      </c>
      <c r="AE282" s="400" t="s">
        <v>97</v>
      </c>
      <c r="AF282" s="727" t="s">
        <v>65</v>
      </c>
      <c r="AG282" s="400" t="s">
        <v>97</v>
      </c>
      <c r="AH282" s="727" t="s">
        <v>65</v>
      </c>
      <c r="AI282" s="400" t="s">
        <v>97</v>
      </c>
      <c r="AJ282" s="727" t="s">
        <v>65</v>
      </c>
      <c r="AK282" s="730" t="s">
        <v>97</v>
      </c>
      <c r="AL282" s="3073"/>
      <c r="AM282" s="3073"/>
      <c r="AN282" s="3073"/>
      <c r="AO282" s="3073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3114" t="s">
        <v>255</v>
      </c>
      <c r="B283" s="731" t="s">
        <v>77</v>
      </c>
      <c r="C283" s="732">
        <f>SUM(D283+E283)</f>
        <v>0</v>
      </c>
      <c r="D283" s="733">
        <f>SUM(F283+H283+J283+L283+N283+P283+R283+T283+V283+X283+Z283+AB283+AD283+AF283+AH283+AJ283)</f>
        <v>0</v>
      </c>
      <c r="E283" s="652">
        <f>SUM(G283+I283+K283+M283+O283+Q283+S283+U283+W283+Y283+AA283+AC283+AE283+AG283+AI283+AK283)</f>
        <v>0</v>
      </c>
      <c r="F283" s="571"/>
      <c r="G283" s="654"/>
      <c r="H283" s="571"/>
      <c r="I283" s="654"/>
      <c r="J283" s="571"/>
      <c r="K283" s="654"/>
      <c r="L283" s="571"/>
      <c r="M283" s="654"/>
      <c r="N283" s="571"/>
      <c r="O283" s="654"/>
      <c r="P283" s="571"/>
      <c r="Q283" s="654"/>
      <c r="R283" s="571"/>
      <c r="S283" s="654"/>
      <c r="T283" s="571"/>
      <c r="U283" s="654"/>
      <c r="V283" s="571"/>
      <c r="W283" s="654"/>
      <c r="X283" s="571"/>
      <c r="Y283" s="654"/>
      <c r="Z283" s="571"/>
      <c r="AA283" s="654"/>
      <c r="AB283" s="571"/>
      <c r="AC283" s="654"/>
      <c r="AD283" s="571"/>
      <c r="AE283" s="654"/>
      <c r="AF283" s="571"/>
      <c r="AG283" s="654"/>
      <c r="AH283" s="571"/>
      <c r="AI283" s="654"/>
      <c r="AJ283" s="571"/>
      <c r="AK283" s="658"/>
      <c r="AL283" s="654"/>
      <c r="AM283" s="654"/>
      <c r="AN283" s="654"/>
      <c r="AO283" s="654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2931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3114" t="s">
        <v>256</v>
      </c>
      <c r="B285" s="731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2931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734"/>
    </row>
    <row r="288" spans="1:87" ht="15" customHeight="1" x14ac:dyDescent="0.25">
      <c r="A288" s="3088" t="s">
        <v>258</v>
      </c>
      <c r="B288" s="2847"/>
      <c r="C288" s="3095" t="s">
        <v>259</v>
      </c>
      <c r="D288" s="3095"/>
      <c r="E288" s="3095"/>
      <c r="F288" s="3100" t="s">
        <v>117</v>
      </c>
      <c r="G288" s="3102"/>
      <c r="H288" s="3102"/>
      <c r="I288" s="3102"/>
      <c r="J288" s="3102"/>
      <c r="K288" s="3102"/>
      <c r="L288" s="3102"/>
      <c r="M288" s="3102"/>
      <c r="N288" s="3102"/>
      <c r="O288" s="3102"/>
      <c r="P288" s="3102"/>
      <c r="Q288" s="3102"/>
      <c r="R288" s="3102"/>
      <c r="S288" s="3102"/>
      <c r="T288" s="3102"/>
      <c r="U288" s="3102"/>
      <c r="V288" s="3102"/>
      <c r="W288" s="3102"/>
      <c r="X288" s="3102"/>
      <c r="Y288" s="3102"/>
      <c r="Z288" s="3102"/>
      <c r="AA288" s="3102"/>
      <c r="AB288" s="3102"/>
      <c r="AC288" s="3102"/>
      <c r="AD288" s="3102"/>
      <c r="AE288" s="3102"/>
      <c r="AF288" s="3102"/>
      <c r="AG288" s="3102"/>
      <c r="AH288" s="3102"/>
      <c r="AI288" s="3102"/>
      <c r="AJ288" s="3102"/>
      <c r="AK288" s="3102"/>
      <c r="AL288" s="3102"/>
      <c r="AM288" s="3103"/>
      <c r="AN288" s="3078" t="s">
        <v>244</v>
      </c>
      <c r="AO288" s="3078"/>
      <c r="AP288" s="3077"/>
      <c r="AQ288" s="3088" t="s">
        <v>185</v>
      </c>
      <c r="AR288" s="2847"/>
      <c r="AS288" s="3074" t="s">
        <v>7</v>
      </c>
      <c r="AT288" s="3074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3095"/>
      <c r="D289" s="3095"/>
      <c r="E289" s="3095"/>
      <c r="F289" s="3095" t="s">
        <v>178</v>
      </c>
      <c r="G289" s="3095"/>
      <c r="H289" s="3095" t="s">
        <v>179</v>
      </c>
      <c r="I289" s="3095"/>
      <c r="J289" s="3095" t="s">
        <v>180</v>
      </c>
      <c r="K289" s="3095"/>
      <c r="L289" s="3095" t="s">
        <v>12</v>
      </c>
      <c r="M289" s="3095"/>
      <c r="N289" s="3100" t="s">
        <v>13</v>
      </c>
      <c r="O289" s="3101"/>
      <c r="P289" s="3070" t="s">
        <v>14</v>
      </c>
      <c r="Q289" s="3070"/>
      <c r="R289" s="3070" t="s">
        <v>15</v>
      </c>
      <c r="S289" s="3070"/>
      <c r="T289" s="3070" t="s">
        <v>16</v>
      </c>
      <c r="U289" s="3070"/>
      <c r="V289" s="3070" t="s">
        <v>17</v>
      </c>
      <c r="W289" s="3070"/>
      <c r="X289" s="3070" t="s">
        <v>18</v>
      </c>
      <c r="Y289" s="3070"/>
      <c r="Z289" s="3070" t="s">
        <v>19</v>
      </c>
      <c r="AA289" s="3070"/>
      <c r="AB289" s="3070" t="s">
        <v>48</v>
      </c>
      <c r="AC289" s="3070"/>
      <c r="AD289" s="3070" t="s">
        <v>49</v>
      </c>
      <c r="AE289" s="3070"/>
      <c r="AF289" s="3070" t="s">
        <v>50</v>
      </c>
      <c r="AG289" s="3070"/>
      <c r="AH289" s="3070" t="s">
        <v>126</v>
      </c>
      <c r="AI289" s="3070"/>
      <c r="AJ289" s="3070" t="s">
        <v>127</v>
      </c>
      <c r="AK289" s="3070"/>
      <c r="AL289" s="3070" t="s">
        <v>128</v>
      </c>
      <c r="AM289" s="3104"/>
      <c r="AN289" s="3097" t="s">
        <v>261</v>
      </c>
      <c r="AO289" s="3097" t="s">
        <v>262</v>
      </c>
      <c r="AP289" s="2847" t="s">
        <v>263</v>
      </c>
      <c r="AQ289" s="3089"/>
      <c r="AR289" s="3073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3089"/>
      <c r="B290" s="3073"/>
      <c r="C290" s="635" t="s">
        <v>96</v>
      </c>
      <c r="D290" s="636" t="s">
        <v>65</v>
      </c>
      <c r="E290" s="736" t="s">
        <v>97</v>
      </c>
      <c r="F290" s="635" t="s">
        <v>264</v>
      </c>
      <c r="G290" s="737" t="s">
        <v>97</v>
      </c>
      <c r="H290" s="635" t="s">
        <v>264</v>
      </c>
      <c r="I290" s="737" t="s">
        <v>97</v>
      </c>
      <c r="J290" s="635" t="s">
        <v>264</v>
      </c>
      <c r="K290" s="737" t="s">
        <v>97</v>
      </c>
      <c r="L290" s="635" t="s">
        <v>264</v>
      </c>
      <c r="M290" s="737" t="s">
        <v>97</v>
      </c>
      <c r="N290" s="635" t="s">
        <v>264</v>
      </c>
      <c r="O290" s="737" t="s">
        <v>97</v>
      </c>
      <c r="P290" s="635" t="s">
        <v>264</v>
      </c>
      <c r="Q290" s="737" t="s">
        <v>97</v>
      </c>
      <c r="R290" s="635" t="s">
        <v>264</v>
      </c>
      <c r="S290" s="737" t="s">
        <v>97</v>
      </c>
      <c r="T290" s="635" t="s">
        <v>264</v>
      </c>
      <c r="U290" s="737" t="s">
        <v>97</v>
      </c>
      <c r="V290" s="635" t="s">
        <v>264</v>
      </c>
      <c r="W290" s="737" t="s">
        <v>97</v>
      </c>
      <c r="X290" s="635" t="s">
        <v>264</v>
      </c>
      <c r="Y290" s="737" t="s">
        <v>97</v>
      </c>
      <c r="Z290" s="635" t="s">
        <v>264</v>
      </c>
      <c r="AA290" s="737" t="s">
        <v>97</v>
      </c>
      <c r="AB290" s="635" t="s">
        <v>264</v>
      </c>
      <c r="AC290" s="737" t="s">
        <v>97</v>
      </c>
      <c r="AD290" s="635" t="s">
        <v>264</v>
      </c>
      <c r="AE290" s="737" t="s">
        <v>97</v>
      </c>
      <c r="AF290" s="635" t="s">
        <v>264</v>
      </c>
      <c r="AG290" s="737" t="s">
        <v>97</v>
      </c>
      <c r="AH290" s="635" t="s">
        <v>264</v>
      </c>
      <c r="AI290" s="737" t="s">
        <v>97</v>
      </c>
      <c r="AJ290" s="635" t="s">
        <v>264</v>
      </c>
      <c r="AK290" s="737" t="s">
        <v>97</v>
      </c>
      <c r="AL290" s="635" t="s">
        <v>264</v>
      </c>
      <c r="AM290" s="666" t="s">
        <v>97</v>
      </c>
      <c r="AN290" s="3113"/>
      <c r="AO290" s="3113"/>
      <c r="AP290" s="3073"/>
      <c r="AQ290" s="635" t="s">
        <v>187</v>
      </c>
      <c r="AR290" s="544" t="s">
        <v>188</v>
      </c>
      <c r="AS290" s="2852"/>
      <c r="AT290" s="2852"/>
      <c r="AU290" s="3073"/>
      <c r="AV290" s="3073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3076" t="s">
        <v>265</v>
      </c>
      <c r="B291" s="3077"/>
      <c r="C291" s="673">
        <f>SUM(D291+E291)</f>
        <v>13</v>
      </c>
      <c r="D291" s="674">
        <f>SUM(F291+H291+J291+L291+N291+P291+R291+T291+V291+X291+Z291+AB291+AD291+AF291+AH291+AJ291+AL291)</f>
        <v>4</v>
      </c>
      <c r="E291" s="687">
        <f>SUM(G291+I291+K291+M291+O291+Q291+S291+U291+W291+Y291+AA291+AC291+AE291+AG291+AI291+AK291+AM291)</f>
        <v>9</v>
      </c>
      <c r="F291" s="673">
        <f>SUM(F301:F309)</f>
        <v>0</v>
      </c>
      <c r="G291" s="738">
        <f>SUM(G301:G309)</f>
        <v>0</v>
      </c>
      <c r="H291" s="673">
        <f>SUM(H301:H309)</f>
        <v>0</v>
      </c>
      <c r="I291" s="738">
        <f>SUM(I301:I309)</f>
        <v>0</v>
      </c>
      <c r="J291" s="673">
        <f>SUM(J301:J309)</f>
        <v>0</v>
      </c>
      <c r="K291" s="738">
        <f>SUM(K292:K309)</f>
        <v>0</v>
      </c>
      <c r="L291" s="673">
        <f>SUM(L301:L309)</f>
        <v>0</v>
      </c>
      <c r="M291" s="738">
        <f>SUM(M292:M309)</f>
        <v>0</v>
      </c>
      <c r="N291" s="673">
        <f>SUM(N301:N309)</f>
        <v>2</v>
      </c>
      <c r="O291" s="738">
        <f>SUM(O292:O309)</f>
        <v>1</v>
      </c>
      <c r="P291" s="673">
        <f>SUM(P301:P309)</f>
        <v>1</v>
      </c>
      <c r="Q291" s="738">
        <f>SUM(Q292:Q309)</f>
        <v>5</v>
      </c>
      <c r="R291" s="673">
        <f>SUM(R301:R309)</f>
        <v>1</v>
      </c>
      <c r="S291" s="738">
        <f>SUM(S292:S309)</f>
        <v>0</v>
      </c>
      <c r="T291" s="673">
        <f>SUM(T301:T309)</f>
        <v>0</v>
      </c>
      <c r="U291" s="738">
        <f>SUM(U292:U309)</f>
        <v>1</v>
      </c>
      <c r="V291" s="673">
        <f>SUM(V301:V309)</f>
        <v>0</v>
      </c>
      <c r="W291" s="738">
        <f>SUM(W292:W309)</f>
        <v>0</v>
      </c>
      <c r="X291" s="673">
        <f>SUM(X301:X309)</f>
        <v>0</v>
      </c>
      <c r="Y291" s="738">
        <f>SUM(Y292:Y309)</f>
        <v>1</v>
      </c>
      <c r="Z291" s="673">
        <f>SUM(Z301:Z309)</f>
        <v>0</v>
      </c>
      <c r="AA291" s="738">
        <f>SUM(AA292:AA309)</f>
        <v>0</v>
      </c>
      <c r="AB291" s="673">
        <f t="shared" ref="AB291:AM291" si="167">SUM(AB301:AB309)</f>
        <v>0</v>
      </c>
      <c r="AC291" s="738">
        <f>SUM(AC292:AC309)</f>
        <v>0</v>
      </c>
      <c r="AD291" s="673">
        <f t="shared" si="167"/>
        <v>0</v>
      </c>
      <c r="AE291" s="738">
        <f t="shared" si="167"/>
        <v>0</v>
      </c>
      <c r="AF291" s="673">
        <f t="shared" si="167"/>
        <v>0</v>
      </c>
      <c r="AG291" s="738">
        <f t="shared" si="167"/>
        <v>1</v>
      </c>
      <c r="AH291" s="673">
        <f t="shared" si="167"/>
        <v>0</v>
      </c>
      <c r="AI291" s="738">
        <f t="shared" si="167"/>
        <v>0</v>
      </c>
      <c r="AJ291" s="673">
        <f t="shared" si="167"/>
        <v>0</v>
      </c>
      <c r="AK291" s="738">
        <f t="shared" si="167"/>
        <v>0</v>
      </c>
      <c r="AL291" s="673">
        <f>SUM(AL301:AL309)</f>
        <v>0</v>
      </c>
      <c r="AM291" s="739">
        <f t="shared" si="167"/>
        <v>0</v>
      </c>
      <c r="AN291" s="713">
        <f t="shared" ref="AN291:AU291" si="168">SUM(AN292:AN309)</f>
        <v>2</v>
      </c>
      <c r="AO291" s="713">
        <f t="shared" si="168"/>
        <v>2</v>
      </c>
      <c r="AP291" s="740">
        <f t="shared" si="168"/>
        <v>0</v>
      </c>
      <c r="AQ291" s="673">
        <f t="shared" si="168"/>
        <v>0</v>
      </c>
      <c r="AR291" s="740">
        <f t="shared" si="168"/>
        <v>0</v>
      </c>
      <c r="AS291" s="741">
        <f t="shared" si="168"/>
        <v>0</v>
      </c>
      <c r="AT291" s="741">
        <f t="shared" si="168"/>
        <v>0</v>
      </c>
      <c r="AU291" s="687">
        <f t="shared" si="168"/>
        <v>0</v>
      </c>
      <c r="AV291" s="687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0</v>
      </c>
      <c r="D292" s="426"/>
      <c r="E292" s="378">
        <f t="shared" ref="E292:E300" si="169">SUM(K292+M292+O292+Q292+S292+U292+W292+Y292+AA292+AC292)</f>
        <v>0</v>
      </c>
      <c r="F292" s="358"/>
      <c r="G292" s="359"/>
      <c r="H292" s="359"/>
      <c r="I292" s="359"/>
      <c r="J292" s="427"/>
      <c r="K292" s="35"/>
      <c r="L292" s="742"/>
      <c r="M292" s="35"/>
      <c r="N292" s="742"/>
      <c r="O292" s="35"/>
      <c r="P292" s="742"/>
      <c r="Q292" s="35"/>
      <c r="R292" s="742"/>
      <c r="S292" s="35"/>
      <c r="T292" s="742"/>
      <c r="U292" s="35"/>
      <c r="V292" s="742"/>
      <c r="W292" s="35"/>
      <c r="X292" s="742"/>
      <c r="Y292" s="35"/>
      <c r="Z292" s="742"/>
      <c r="AA292" s="35"/>
      <c r="AB292" s="742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/>
      <c r="AO292" s="34"/>
      <c r="AP292" s="35"/>
      <c r="AQ292" s="32"/>
      <c r="AR292" s="359"/>
      <c r="AS292" s="337"/>
      <c r="AT292" s="337"/>
      <c r="AU292" s="35"/>
      <c r="AV292" s="35"/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339">
        <f t="shared" si="169"/>
        <v>0</v>
      </c>
      <c r="F293" s="358"/>
      <c r="G293" s="359"/>
      <c r="H293" s="359"/>
      <c r="I293" s="359"/>
      <c r="J293" s="427"/>
      <c r="K293" s="35"/>
      <c r="L293" s="742"/>
      <c r="M293" s="35"/>
      <c r="N293" s="742"/>
      <c r="O293" s="35"/>
      <c r="P293" s="742"/>
      <c r="Q293" s="35"/>
      <c r="R293" s="742"/>
      <c r="S293" s="35"/>
      <c r="T293" s="742"/>
      <c r="U293" s="35"/>
      <c r="V293" s="742"/>
      <c r="W293" s="35"/>
      <c r="X293" s="742"/>
      <c r="Y293" s="35"/>
      <c r="Z293" s="742"/>
      <c r="AA293" s="35"/>
      <c r="AB293" s="742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1</v>
      </c>
      <c r="D294" s="426"/>
      <c r="E294" s="339">
        <f t="shared" si="169"/>
        <v>1</v>
      </c>
      <c r="F294" s="358"/>
      <c r="G294" s="359"/>
      <c r="H294" s="359"/>
      <c r="I294" s="359"/>
      <c r="J294" s="427"/>
      <c r="K294" s="37"/>
      <c r="L294" s="742"/>
      <c r="M294" s="37"/>
      <c r="N294" s="742"/>
      <c r="O294" s="37">
        <v>1</v>
      </c>
      <c r="P294" s="742"/>
      <c r="Q294" s="37"/>
      <c r="R294" s="742"/>
      <c r="S294" s="37"/>
      <c r="T294" s="742"/>
      <c r="U294" s="37"/>
      <c r="V294" s="742"/>
      <c r="W294" s="37"/>
      <c r="X294" s="742"/>
      <c r="Y294" s="37"/>
      <c r="Z294" s="742"/>
      <c r="AA294" s="37"/>
      <c r="AB294" s="742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>
        <v>0</v>
      </c>
      <c r="AO294" s="36">
        <v>0</v>
      </c>
      <c r="AP294" s="37">
        <v>0</v>
      </c>
      <c r="AQ294" s="16">
        <v>0</v>
      </c>
      <c r="AR294" s="359"/>
      <c r="AS294" s="137">
        <v>0</v>
      </c>
      <c r="AT294" s="137">
        <v>0</v>
      </c>
      <c r="AU294" s="37">
        <v>0</v>
      </c>
      <c r="AV294" s="37">
        <v>0</v>
      </c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339">
        <f t="shared" si="169"/>
        <v>0</v>
      </c>
      <c r="F295" s="358"/>
      <c r="G295" s="359"/>
      <c r="H295" s="359"/>
      <c r="I295" s="359"/>
      <c r="J295" s="427"/>
      <c r="K295" s="37"/>
      <c r="L295" s="742"/>
      <c r="M295" s="37"/>
      <c r="N295" s="742"/>
      <c r="O295" s="37"/>
      <c r="P295" s="742"/>
      <c r="Q295" s="37"/>
      <c r="R295" s="742"/>
      <c r="S295" s="37"/>
      <c r="T295" s="742"/>
      <c r="U295" s="37"/>
      <c r="V295" s="742"/>
      <c r="W295" s="37"/>
      <c r="X295" s="742"/>
      <c r="Y295" s="37"/>
      <c r="Z295" s="742"/>
      <c r="AA295" s="37"/>
      <c r="AB295" s="742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339">
        <f t="shared" si="169"/>
        <v>0</v>
      </c>
      <c r="F296" s="358"/>
      <c r="G296" s="359"/>
      <c r="H296" s="359"/>
      <c r="I296" s="359"/>
      <c r="J296" s="427"/>
      <c r="K296" s="37"/>
      <c r="L296" s="742"/>
      <c r="M296" s="37"/>
      <c r="N296" s="742"/>
      <c r="O296" s="37"/>
      <c r="P296" s="742"/>
      <c r="Q296" s="37"/>
      <c r="R296" s="742"/>
      <c r="S296" s="37"/>
      <c r="T296" s="742"/>
      <c r="U296" s="37"/>
      <c r="V296" s="742"/>
      <c r="W296" s="37"/>
      <c r="X296" s="742"/>
      <c r="Y296" s="37"/>
      <c r="Z296" s="742"/>
      <c r="AA296" s="37"/>
      <c r="AB296" s="742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339">
        <f t="shared" si="169"/>
        <v>0</v>
      </c>
      <c r="F297" s="358"/>
      <c r="G297" s="359"/>
      <c r="H297" s="359"/>
      <c r="I297" s="359"/>
      <c r="J297" s="427"/>
      <c r="K297" s="37"/>
      <c r="L297" s="742"/>
      <c r="M297" s="37"/>
      <c r="N297" s="742"/>
      <c r="O297" s="37"/>
      <c r="P297" s="742"/>
      <c r="Q297" s="37"/>
      <c r="R297" s="742"/>
      <c r="S297" s="37"/>
      <c r="T297" s="742"/>
      <c r="U297" s="37"/>
      <c r="V297" s="742"/>
      <c r="W297" s="37"/>
      <c r="X297" s="742"/>
      <c r="Y297" s="37"/>
      <c r="Z297" s="742"/>
      <c r="AA297" s="37"/>
      <c r="AB297" s="742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339">
        <f t="shared" si="169"/>
        <v>0</v>
      </c>
      <c r="F298" s="358"/>
      <c r="G298" s="359"/>
      <c r="H298" s="359"/>
      <c r="I298" s="359"/>
      <c r="J298" s="427"/>
      <c r="K298" s="37"/>
      <c r="L298" s="742"/>
      <c r="M298" s="37"/>
      <c r="N298" s="742"/>
      <c r="O298" s="37"/>
      <c r="P298" s="742"/>
      <c r="Q298" s="37"/>
      <c r="R298" s="742"/>
      <c r="S298" s="37"/>
      <c r="T298" s="742"/>
      <c r="U298" s="37"/>
      <c r="V298" s="742"/>
      <c r="W298" s="37"/>
      <c r="X298" s="742"/>
      <c r="Y298" s="37"/>
      <c r="Z298" s="742"/>
      <c r="AA298" s="37"/>
      <c r="AB298" s="742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339">
        <f t="shared" si="169"/>
        <v>0</v>
      </c>
      <c r="F299" s="358"/>
      <c r="G299" s="359"/>
      <c r="H299" s="359"/>
      <c r="I299" s="359"/>
      <c r="J299" s="427"/>
      <c r="K299" s="37"/>
      <c r="L299" s="742"/>
      <c r="M299" s="37"/>
      <c r="N299" s="742"/>
      <c r="O299" s="37"/>
      <c r="P299" s="742"/>
      <c r="Q299" s="37"/>
      <c r="R299" s="742"/>
      <c r="S299" s="37"/>
      <c r="T299" s="742"/>
      <c r="U299" s="37"/>
      <c r="V299" s="742"/>
      <c r="W299" s="37"/>
      <c r="X299" s="742"/>
      <c r="Y299" s="37"/>
      <c r="Z299" s="742"/>
      <c r="AA299" s="37"/>
      <c r="AB299" s="742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112"/>
      <c r="B300" s="429" t="s">
        <v>274</v>
      </c>
      <c r="C300" s="139">
        <f t="shared" si="184"/>
        <v>1</v>
      </c>
      <c r="D300" s="430"/>
      <c r="E300" s="318">
        <f t="shared" si="169"/>
        <v>1</v>
      </c>
      <c r="F300" s="698"/>
      <c r="G300" s="699"/>
      <c r="H300" s="699"/>
      <c r="I300" s="699"/>
      <c r="J300" s="743"/>
      <c r="K300" s="43"/>
      <c r="L300" s="431"/>
      <c r="M300" s="43"/>
      <c r="N300" s="431"/>
      <c r="O300" s="43"/>
      <c r="P300" s="431"/>
      <c r="Q300" s="43">
        <v>1</v>
      </c>
      <c r="R300" s="431"/>
      <c r="S300" s="43"/>
      <c r="T300" s="431"/>
      <c r="U300" s="43"/>
      <c r="V300" s="431"/>
      <c r="W300" s="43"/>
      <c r="X300" s="431"/>
      <c r="Y300" s="43"/>
      <c r="Z300" s="431"/>
      <c r="AA300" s="43"/>
      <c r="AB300" s="431"/>
      <c r="AC300" s="43"/>
      <c r="AD300" s="698"/>
      <c r="AE300" s="699"/>
      <c r="AF300" s="699"/>
      <c r="AG300" s="699"/>
      <c r="AH300" s="699"/>
      <c r="AI300" s="699"/>
      <c r="AJ300" s="699"/>
      <c r="AK300" s="699"/>
      <c r="AL300" s="699"/>
      <c r="AM300" s="550"/>
      <c r="AN300" s="42">
        <v>0</v>
      </c>
      <c r="AO300" s="42">
        <v>0</v>
      </c>
      <c r="AP300" s="43">
        <v>0</v>
      </c>
      <c r="AQ300" s="22">
        <v>0</v>
      </c>
      <c r="AR300" s="699"/>
      <c r="AS300" s="186">
        <v>0</v>
      </c>
      <c r="AT300" s="186">
        <v>0</v>
      </c>
      <c r="AU300" s="43">
        <v>0</v>
      </c>
      <c r="AV300" s="43">
        <v>0</v>
      </c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639" t="s">
        <v>266</v>
      </c>
      <c r="C301" s="335">
        <f t="shared" si="183"/>
        <v>2</v>
      </c>
      <c r="D301" s="336">
        <f>SUM(F301+H301+J301+L301+N301+P301+R301+T301+V301+X301+Z301+AB301+AD301+AF301+AH301+AJ301+AL301)</f>
        <v>1</v>
      </c>
      <c r="E301" s="378">
        <f>SUM(G301+I301+K301+M301+O301+Q301+S301+U301+W301+Y301+AA301+AC301+AE301+AG301+AI301+AK301+AM301)</f>
        <v>1</v>
      </c>
      <c r="F301" s="510"/>
      <c r="G301" s="511"/>
      <c r="H301" s="512"/>
      <c r="I301" s="511"/>
      <c r="J301" s="512"/>
      <c r="K301" s="291"/>
      <c r="L301" s="513"/>
      <c r="M301" s="511"/>
      <c r="N301" s="512">
        <v>1</v>
      </c>
      <c r="O301" s="514"/>
      <c r="P301" s="510"/>
      <c r="Q301" s="511">
        <v>1</v>
      </c>
      <c r="R301" s="512"/>
      <c r="S301" s="514"/>
      <c r="T301" s="510"/>
      <c r="U301" s="511"/>
      <c r="V301" s="512"/>
      <c r="W301" s="514"/>
      <c r="X301" s="510"/>
      <c r="Y301" s="511"/>
      <c r="Z301" s="512"/>
      <c r="AA301" s="514"/>
      <c r="AB301" s="510"/>
      <c r="AC301" s="511"/>
      <c r="AD301" s="512"/>
      <c r="AE301" s="514"/>
      <c r="AF301" s="510"/>
      <c r="AG301" s="511"/>
      <c r="AH301" s="512"/>
      <c r="AI301" s="514"/>
      <c r="AJ301" s="510"/>
      <c r="AK301" s="511"/>
      <c r="AL301" s="512"/>
      <c r="AM301" s="515"/>
      <c r="AN301" s="701">
        <v>0</v>
      </c>
      <c r="AO301" s="34">
        <v>0</v>
      </c>
      <c r="AP301" s="35">
        <v>0</v>
      </c>
      <c r="AQ301" s="32">
        <v>0</v>
      </c>
      <c r="AR301" s="35">
        <v>0</v>
      </c>
      <c r="AS301" s="337">
        <v>0</v>
      </c>
      <c r="AT301" s="337">
        <v>0</v>
      </c>
      <c r="AU301" s="35">
        <v>0</v>
      </c>
      <c r="AV301" s="35">
        <v>0</v>
      </c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0</v>
      </c>
      <c r="D302" s="176">
        <f t="shared" ref="D302:E309" si="185">SUM(F302+H302+J302+L302+N302+P302+R302+T302+V302+X302+Z302+AB302+AD302+AF302+AH302+AJ302+AL302)</f>
        <v>0</v>
      </c>
      <c r="E302" s="378">
        <f t="shared" si="185"/>
        <v>0</v>
      </c>
      <c r="F302" s="32"/>
      <c r="G302" s="291"/>
      <c r="H302" s="32"/>
      <c r="I302" s="291"/>
      <c r="J302" s="32"/>
      <c r="K302" s="291"/>
      <c r="L302" s="32"/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/>
      <c r="AR302" s="35"/>
      <c r="AS302" s="337"/>
      <c r="AT302" s="337"/>
      <c r="AU302" s="35"/>
      <c r="AV302" s="35"/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5</v>
      </c>
      <c r="D303" s="178">
        <f t="shared" si="185"/>
        <v>1</v>
      </c>
      <c r="E303" s="339">
        <f t="shared" si="185"/>
        <v>4</v>
      </c>
      <c r="F303" s="16"/>
      <c r="G303" s="20"/>
      <c r="H303" s="16"/>
      <c r="I303" s="20"/>
      <c r="J303" s="16"/>
      <c r="K303" s="20"/>
      <c r="L303" s="16"/>
      <c r="M303" s="20"/>
      <c r="N303" s="16">
        <v>1</v>
      </c>
      <c r="O303" s="18"/>
      <c r="P303" s="16"/>
      <c r="Q303" s="20">
        <v>1</v>
      </c>
      <c r="R303" s="36"/>
      <c r="S303" s="18"/>
      <c r="T303" s="16"/>
      <c r="U303" s="20">
        <v>1</v>
      </c>
      <c r="V303" s="36"/>
      <c r="W303" s="18"/>
      <c r="X303" s="16"/>
      <c r="Y303" s="20">
        <v>1</v>
      </c>
      <c r="Z303" s="36"/>
      <c r="AA303" s="18"/>
      <c r="AB303" s="16"/>
      <c r="AC303" s="20"/>
      <c r="AD303" s="36"/>
      <c r="AE303" s="18"/>
      <c r="AF303" s="16"/>
      <c r="AG303" s="20">
        <v>1</v>
      </c>
      <c r="AH303" s="36"/>
      <c r="AI303" s="18"/>
      <c r="AJ303" s="16"/>
      <c r="AK303" s="20"/>
      <c r="AL303" s="36"/>
      <c r="AM303" s="19"/>
      <c r="AN303" s="36">
        <v>2</v>
      </c>
      <c r="AO303" s="36">
        <v>2</v>
      </c>
      <c r="AP303" s="37">
        <v>0</v>
      </c>
      <c r="AQ303" s="16">
        <v>0</v>
      </c>
      <c r="AR303" s="37">
        <v>0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0</v>
      </c>
      <c r="D304" s="178">
        <f t="shared" si="185"/>
        <v>0</v>
      </c>
      <c r="E304" s="339">
        <f t="shared" si="185"/>
        <v>0</v>
      </c>
      <c r="F304" s="16"/>
      <c r="G304" s="20"/>
      <c r="H304" s="16"/>
      <c r="I304" s="20"/>
      <c r="J304" s="16"/>
      <c r="K304" s="20"/>
      <c r="L304" s="16"/>
      <c r="M304" s="20"/>
      <c r="N304" s="16"/>
      <c r="O304" s="18"/>
      <c r="P304" s="16"/>
      <c r="Q304" s="20"/>
      <c r="R304" s="36"/>
      <c r="S304" s="18"/>
      <c r="T304" s="16"/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/>
      <c r="AO304" s="36"/>
      <c r="AP304" s="37"/>
      <c r="AQ304" s="16"/>
      <c r="AR304" s="37"/>
      <c r="AS304" s="137"/>
      <c r="AT304" s="137"/>
      <c r="AU304" s="37"/>
      <c r="AV304" s="37"/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0</v>
      </c>
      <c r="D305" s="178">
        <f t="shared" si="185"/>
        <v>0</v>
      </c>
      <c r="E305" s="339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/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/>
      <c r="AR305" s="37"/>
      <c r="AS305" s="137"/>
      <c r="AT305" s="137"/>
      <c r="AU305" s="37"/>
      <c r="AV305" s="37"/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339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/>
      <c r="AR306" s="37"/>
      <c r="AS306" s="137"/>
      <c r="AT306" s="137"/>
      <c r="AU306" s="37"/>
      <c r="AV306" s="37"/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339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/>
      <c r="AR307" s="37"/>
      <c r="AS307" s="137"/>
      <c r="AT307" s="137"/>
      <c r="AU307" s="37"/>
      <c r="AV307" s="37"/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339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/>
      <c r="AR308" s="37"/>
      <c r="AS308" s="137"/>
      <c r="AT308" s="137"/>
      <c r="AU308" s="37"/>
      <c r="AV308" s="37"/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3112"/>
      <c r="B309" s="429" t="s">
        <v>274</v>
      </c>
      <c r="C309" s="139">
        <f t="shared" si="183"/>
        <v>4</v>
      </c>
      <c r="D309" s="199">
        <f t="shared" si="185"/>
        <v>2</v>
      </c>
      <c r="E309" s="318">
        <f t="shared" si="185"/>
        <v>2</v>
      </c>
      <c r="F309" s="22"/>
      <c r="G309" s="26"/>
      <c r="H309" s="22"/>
      <c r="I309" s="26"/>
      <c r="J309" s="22"/>
      <c r="K309" s="26"/>
      <c r="L309" s="22"/>
      <c r="M309" s="26"/>
      <c r="N309" s="22"/>
      <c r="O309" s="24"/>
      <c r="P309" s="22">
        <v>1</v>
      </c>
      <c r="Q309" s="26">
        <v>2</v>
      </c>
      <c r="R309" s="42">
        <v>1</v>
      </c>
      <c r="S309" s="24"/>
      <c r="T309" s="22"/>
      <c r="U309" s="26"/>
      <c r="V309" s="42"/>
      <c r="W309" s="24"/>
      <c r="X309" s="22"/>
      <c r="Y309" s="26"/>
      <c r="Z309" s="42"/>
      <c r="AA309" s="24"/>
      <c r="AB309" s="22"/>
      <c r="AC309" s="26"/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>
        <v>0</v>
      </c>
      <c r="AO309" s="42">
        <v>0</v>
      </c>
      <c r="AP309" s="43">
        <v>0</v>
      </c>
      <c r="AQ309" s="22">
        <v>0</v>
      </c>
      <c r="AR309" s="43">
        <v>0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744"/>
    </row>
    <row r="311" spans="1:86" ht="15" customHeight="1" x14ac:dyDescent="0.25">
      <c r="A311" s="3088" t="s">
        <v>75</v>
      </c>
      <c r="B311" s="2847"/>
      <c r="C311" s="3108" t="s">
        <v>259</v>
      </c>
      <c r="D311" s="2917"/>
      <c r="E311" s="2888"/>
      <c r="F311" s="3100" t="s">
        <v>117</v>
      </c>
      <c r="G311" s="3102"/>
      <c r="H311" s="3102"/>
      <c r="I311" s="3102"/>
      <c r="J311" s="3102"/>
      <c r="K311" s="3102"/>
      <c r="L311" s="3102"/>
      <c r="M311" s="3102"/>
      <c r="N311" s="3102"/>
      <c r="O311" s="3102"/>
      <c r="P311" s="3102"/>
      <c r="Q311" s="3102"/>
      <c r="R311" s="3102"/>
      <c r="S311" s="3102"/>
      <c r="T311" s="3102"/>
      <c r="U311" s="3102"/>
      <c r="V311" s="3102"/>
      <c r="W311" s="3102"/>
      <c r="X311" s="3102"/>
      <c r="Y311" s="3102"/>
      <c r="Z311" s="3102"/>
      <c r="AA311" s="3102"/>
      <c r="AB311" s="3102"/>
      <c r="AC311" s="3102"/>
      <c r="AD311" s="3102"/>
      <c r="AE311" s="3102"/>
      <c r="AF311" s="3102"/>
      <c r="AG311" s="3102"/>
      <c r="AH311" s="3102"/>
      <c r="AI311" s="3102"/>
      <c r="AJ311" s="3102"/>
      <c r="AK311" s="3102"/>
      <c r="AL311" s="3102"/>
      <c r="AM311" s="3102"/>
      <c r="AN311" s="3102"/>
      <c r="AO311" s="3102"/>
      <c r="AP311" s="3102"/>
      <c r="AQ311" s="3103"/>
      <c r="AR311" s="2869" t="s">
        <v>185</v>
      </c>
      <c r="AS311" s="2847"/>
      <c r="AT311" s="3074" t="s">
        <v>7</v>
      </c>
      <c r="AU311" s="3074" t="s">
        <v>8</v>
      </c>
      <c r="AV311" s="3074" t="s">
        <v>260</v>
      </c>
      <c r="AW311" s="3074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109"/>
      <c r="D312" s="3110"/>
      <c r="E312" s="3111"/>
      <c r="F312" s="3076" t="s">
        <v>277</v>
      </c>
      <c r="G312" s="3078"/>
      <c r="H312" s="3076" t="s">
        <v>278</v>
      </c>
      <c r="I312" s="3078"/>
      <c r="J312" s="3076" t="s">
        <v>279</v>
      </c>
      <c r="K312" s="3078"/>
      <c r="L312" s="3076" t="s">
        <v>280</v>
      </c>
      <c r="M312" s="3078"/>
      <c r="N312" s="3076" t="s">
        <v>179</v>
      </c>
      <c r="O312" s="3078"/>
      <c r="P312" s="3076" t="s">
        <v>180</v>
      </c>
      <c r="Q312" s="3078"/>
      <c r="R312" s="3076" t="s">
        <v>12</v>
      </c>
      <c r="S312" s="3078"/>
      <c r="T312" s="3076" t="s">
        <v>13</v>
      </c>
      <c r="U312" s="3078"/>
      <c r="V312" s="3076" t="s">
        <v>14</v>
      </c>
      <c r="W312" s="3077"/>
      <c r="X312" s="3076" t="s">
        <v>15</v>
      </c>
      <c r="Y312" s="3077"/>
      <c r="Z312" s="3076" t="s">
        <v>16</v>
      </c>
      <c r="AA312" s="3077"/>
      <c r="AB312" s="3076" t="s">
        <v>17</v>
      </c>
      <c r="AC312" s="3077"/>
      <c r="AD312" s="3076" t="s">
        <v>18</v>
      </c>
      <c r="AE312" s="3077"/>
      <c r="AF312" s="3076" t="s">
        <v>19</v>
      </c>
      <c r="AG312" s="3077"/>
      <c r="AH312" s="3076" t="s">
        <v>48</v>
      </c>
      <c r="AI312" s="3077"/>
      <c r="AJ312" s="3076" t="s">
        <v>49</v>
      </c>
      <c r="AK312" s="3077"/>
      <c r="AL312" s="3076" t="s">
        <v>50</v>
      </c>
      <c r="AM312" s="3077"/>
      <c r="AN312" s="3076" t="s">
        <v>126</v>
      </c>
      <c r="AO312" s="3077"/>
      <c r="AP312" s="3076" t="s">
        <v>281</v>
      </c>
      <c r="AQ312" s="3094"/>
      <c r="AR312" s="3090"/>
      <c r="AS312" s="3073"/>
      <c r="AT312" s="3075"/>
      <c r="AU312" s="3075"/>
      <c r="AV312" s="3075"/>
      <c r="AW312" s="3075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089"/>
      <c r="B313" s="3073"/>
      <c r="C313" s="635" t="s">
        <v>96</v>
      </c>
      <c r="D313" s="745" t="s">
        <v>65</v>
      </c>
      <c r="E313" s="436" t="s">
        <v>97</v>
      </c>
      <c r="F313" s="635" t="s">
        <v>264</v>
      </c>
      <c r="G313" s="737" t="s">
        <v>97</v>
      </c>
      <c r="H313" s="635" t="s">
        <v>264</v>
      </c>
      <c r="I313" s="737" t="s">
        <v>97</v>
      </c>
      <c r="J313" s="635" t="s">
        <v>264</v>
      </c>
      <c r="K313" s="737" t="s">
        <v>97</v>
      </c>
      <c r="L313" s="635" t="s">
        <v>264</v>
      </c>
      <c r="M313" s="737" t="s">
        <v>97</v>
      </c>
      <c r="N313" s="635" t="s">
        <v>264</v>
      </c>
      <c r="O313" s="737" t="s">
        <v>97</v>
      </c>
      <c r="P313" s="635" t="s">
        <v>264</v>
      </c>
      <c r="Q313" s="737" t="s">
        <v>97</v>
      </c>
      <c r="R313" s="635" t="s">
        <v>264</v>
      </c>
      <c r="S313" s="737" t="s">
        <v>97</v>
      </c>
      <c r="T313" s="635" t="s">
        <v>264</v>
      </c>
      <c r="U313" s="737" t="s">
        <v>97</v>
      </c>
      <c r="V313" s="635" t="s">
        <v>264</v>
      </c>
      <c r="W313" s="737" t="s">
        <v>97</v>
      </c>
      <c r="X313" s="635" t="s">
        <v>264</v>
      </c>
      <c r="Y313" s="737" t="s">
        <v>97</v>
      </c>
      <c r="Z313" s="635" t="s">
        <v>264</v>
      </c>
      <c r="AA313" s="737" t="s">
        <v>97</v>
      </c>
      <c r="AB313" s="635" t="s">
        <v>264</v>
      </c>
      <c r="AC313" s="737" t="s">
        <v>97</v>
      </c>
      <c r="AD313" s="635" t="s">
        <v>264</v>
      </c>
      <c r="AE313" s="737" t="s">
        <v>97</v>
      </c>
      <c r="AF313" s="635" t="s">
        <v>264</v>
      </c>
      <c r="AG313" s="737" t="s">
        <v>97</v>
      </c>
      <c r="AH313" s="635" t="s">
        <v>264</v>
      </c>
      <c r="AI313" s="737" t="s">
        <v>97</v>
      </c>
      <c r="AJ313" s="635" t="s">
        <v>264</v>
      </c>
      <c r="AK313" s="737" t="s">
        <v>97</v>
      </c>
      <c r="AL313" s="635" t="s">
        <v>264</v>
      </c>
      <c r="AM313" s="737" t="s">
        <v>97</v>
      </c>
      <c r="AN313" s="635" t="s">
        <v>264</v>
      </c>
      <c r="AO313" s="737" t="s">
        <v>97</v>
      </c>
      <c r="AP313" s="635" t="s">
        <v>264</v>
      </c>
      <c r="AQ313" s="666" t="s">
        <v>97</v>
      </c>
      <c r="AR313" s="649" t="s">
        <v>187</v>
      </c>
      <c r="AS313" s="737" t="s">
        <v>188</v>
      </c>
      <c r="AT313" s="2852"/>
      <c r="AU313" s="2852"/>
      <c r="AV313" s="2852"/>
      <c r="AW313" s="2852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3083" t="s">
        <v>282</v>
      </c>
      <c r="B314" s="683" t="s">
        <v>181</v>
      </c>
      <c r="C314" s="175">
        <f>SUM(E314)</f>
        <v>0</v>
      </c>
      <c r="D314" s="584"/>
      <c r="E314" s="642">
        <f>+Q314+S314+U314+W314+Y314+AA314+AC314+AE314+AG314+AI314</f>
        <v>0</v>
      </c>
      <c r="F314" s="746"/>
      <c r="G314" s="747"/>
      <c r="H314" s="747"/>
      <c r="I314" s="747"/>
      <c r="J314" s="747"/>
      <c r="K314" s="747"/>
      <c r="L314" s="747"/>
      <c r="M314" s="747"/>
      <c r="N314" s="747"/>
      <c r="O314" s="747"/>
      <c r="P314" s="748"/>
      <c r="Q314" s="701"/>
      <c r="R314" s="689"/>
      <c r="S314" s="701"/>
      <c r="T314" s="689"/>
      <c r="U314" s="701"/>
      <c r="V314" s="689"/>
      <c r="W314" s="701"/>
      <c r="X314" s="689"/>
      <c r="Y314" s="701"/>
      <c r="Z314" s="689"/>
      <c r="AA314" s="701"/>
      <c r="AB314" s="689"/>
      <c r="AC314" s="701"/>
      <c r="AD314" s="689"/>
      <c r="AE314" s="701"/>
      <c r="AF314" s="689"/>
      <c r="AG314" s="701"/>
      <c r="AH314" s="689"/>
      <c r="AI314" s="701"/>
      <c r="AJ314" s="689"/>
      <c r="AK314" s="748"/>
      <c r="AL314" s="689"/>
      <c r="AM314" s="748"/>
      <c r="AN314" s="689"/>
      <c r="AO314" s="748"/>
      <c r="AP314" s="689"/>
      <c r="AQ314" s="749"/>
      <c r="AR314" s="701"/>
      <c r="AS314" s="747"/>
      <c r="AT314" s="686"/>
      <c r="AU314" s="654"/>
      <c r="AV314" s="686"/>
      <c r="AW314" s="654"/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2861"/>
      <c r="B315" s="541" t="s">
        <v>275</v>
      </c>
      <c r="C315" s="183">
        <f t="shared" ref="C315:C324" si="188">SUM(D315+E315)</f>
        <v>3</v>
      </c>
      <c r="D315" s="184">
        <f t="shared" ref="D315:E318" si="189">SUM(F315+H315+J315+L315+N315+P315+R315+T315+V315+X315+Z315+AB315+AD315+AF315+AH315+AJ315+AL315+AN315+AP315)</f>
        <v>3</v>
      </c>
      <c r="E315" s="203">
        <f t="shared" si="189"/>
        <v>0</v>
      </c>
      <c r="F315" s="750"/>
      <c r="G315" s="393"/>
      <c r="H315" s="750"/>
      <c r="I315" s="393"/>
      <c r="J315" s="750"/>
      <c r="K315" s="75"/>
      <c r="L315" s="750"/>
      <c r="M315" s="292"/>
      <c r="N315" s="750"/>
      <c r="O315" s="75"/>
      <c r="P315" s="750"/>
      <c r="Q315" s="393"/>
      <c r="R315" s="750"/>
      <c r="S315" s="393"/>
      <c r="T315" s="750">
        <v>1</v>
      </c>
      <c r="U315" s="393"/>
      <c r="V315" s="750">
        <v>1</v>
      </c>
      <c r="W315" s="393"/>
      <c r="X315" s="750"/>
      <c r="Y315" s="393"/>
      <c r="Z315" s="750"/>
      <c r="AA315" s="393"/>
      <c r="AB315" s="750"/>
      <c r="AC315" s="393"/>
      <c r="AD315" s="750">
        <v>1</v>
      </c>
      <c r="AE315" s="393"/>
      <c r="AF315" s="750"/>
      <c r="AG315" s="393"/>
      <c r="AH315" s="750"/>
      <c r="AI315" s="393"/>
      <c r="AJ315" s="750"/>
      <c r="AK315" s="393"/>
      <c r="AL315" s="750"/>
      <c r="AM315" s="393"/>
      <c r="AN315" s="750"/>
      <c r="AO315" s="393"/>
      <c r="AP315" s="750"/>
      <c r="AQ315" s="394"/>
      <c r="AR315" s="393">
        <v>0</v>
      </c>
      <c r="AS315" s="75">
        <v>1</v>
      </c>
      <c r="AT315" s="751">
        <v>0</v>
      </c>
      <c r="AU315" s="75">
        <v>1</v>
      </c>
      <c r="AV315" s="751">
        <v>0</v>
      </c>
      <c r="AW315" s="75">
        <v>0</v>
      </c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3105" t="s">
        <v>283</v>
      </c>
      <c r="B316" s="3106"/>
      <c r="C316" s="643">
        <f t="shared" si="188"/>
        <v>1</v>
      </c>
      <c r="D316" s="644">
        <f t="shared" si="189"/>
        <v>1</v>
      </c>
      <c r="E316" s="645">
        <f t="shared" si="189"/>
        <v>0</v>
      </c>
      <c r="F316" s="675"/>
      <c r="G316" s="715"/>
      <c r="H316" s="675"/>
      <c r="I316" s="715"/>
      <c r="J316" s="675"/>
      <c r="K316" s="677"/>
      <c r="L316" s="675"/>
      <c r="M316" s="678"/>
      <c r="N316" s="675"/>
      <c r="O316" s="677"/>
      <c r="P316" s="675"/>
      <c r="Q316" s="715"/>
      <c r="R316" s="675"/>
      <c r="S316" s="715"/>
      <c r="T316" s="675"/>
      <c r="U316" s="715"/>
      <c r="V316" s="675"/>
      <c r="W316" s="715"/>
      <c r="X316" s="675"/>
      <c r="Y316" s="715"/>
      <c r="Z316" s="675">
        <v>1</v>
      </c>
      <c r="AA316" s="715"/>
      <c r="AB316" s="675"/>
      <c r="AC316" s="715"/>
      <c r="AD316" s="675"/>
      <c r="AE316" s="715"/>
      <c r="AF316" s="675"/>
      <c r="AG316" s="715"/>
      <c r="AH316" s="675"/>
      <c r="AI316" s="715"/>
      <c r="AJ316" s="675"/>
      <c r="AK316" s="715"/>
      <c r="AL316" s="675"/>
      <c r="AM316" s="715"/>
      <c r="AN316" s="675"/>
      <c r="AO316" s="715"/>
      <c r="AP316" s="675"/>
      <c r="AQ316" s="716"/>
      <c r="AR316" s="715">
        <v>0</v>
      </c>
      <c r="AS316" s="677">
        <v>0</v>
      </c>
      <c r="AT316" s="688">
        <v>0</v>
      </c>
      <c r="AU316" s="677">
        <v>0</v>
      </c>
      <c r="AV316" s="688">
        <v>0</v>
      </c>
      <c r="AW316" s="677">
        <v>0</v>
      </c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3107" t="s">
        <v>284</v>
      </c>
      <c r="B317" s="3107"/>
      <c r="C317" s="643">
        <f t="shared" si="188"/>
        <v>0</v>
      </c>
      <c r="D317" s="644">
        <f t="shared" si="189"/>
        <v>0</v>
      </c>
      <c r="E317" s="645">
        <f t="shared" si="189"/>
        <v>0</v>
      </c>
      <c r="F317" s="675"/>
      <c r="G317" s="715"/>
      <c r="H317" s="675"/>
      <c r="I317" s="715"/>
      <c r="J317" s="675"/>
      <c r="K317" s="677"/>
      <c r="L317" s="675"/>
      <c r="M317" s="678"/>
      <c r="N317" s="675"/>
      <c r="O317" s="677"/>
      <c r="P317" s="675"/>
      <c r="Q317" s="715"/>
      <c r="R317" s="675"/>
      <c r="S317" s="715"/>
      <c r="T317" s="675"/>
      <c r="U317" s="715"/>
      <c r="V317" s="675"/>
      <c r="W317" s="715"/>
      <c r="X317" s="675"/>
      <c r="Y317" s="715"/>
      <c r="Z317" s="675"/>
      <c r="AA317" s="715"/>
      <c r="AB317" s="675"/>
      <c r="AC317" s="715"/>
      <c r="AD317" s="675"/>
      <c r="AE317" s="715"/>
      <c r="AF317" s="675"/>
      <c r="AG317" s="715"/>
      <c r="AH317" s="675"/>
      <c r="AI317" s="715"/>
      <c r="AJ317" s="675"/>
      <c r="AK317" s="715"/>
      <c r="AL317" s="675"/>
      <c r="AM317" s="715"/>
      <c r="AN317" s="675"/>
      <c r="AO317" s="715"/>
      <c r="AP317" s="675"/>
      <c r="AQ317" s="716"/>
      <c r="AR317" s="715"/>
      <c r="AS317" s="677"/>
      <c r="AT317" s="688"/>
      <c r="AU317" s="677"/>
      <c r="AV317" s="688"/>
      <c r="AW317" s="677"/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0</v>
      </c>
      <c r="D318" s="176">
        <f t="shared" si="189"/>
        <v>0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/>
      <c r="AG318" s="34"/>
      <c r="AH318" s="32"/>
      <c r="AI318" s="34"/>
      <c r="AJ318" s="32"/>
      <c r="AK318" s="34"/>
      <c r="AL318" s="32"/>
      <c r="AM318" s="34"/>
      <c r="AN318" s="32"/>
      <c r="AO318" s="34"/>
      <c r="AP318" s="32"/>
      <c r="AQ318" s="226"/>
      <c r="AR318" s="34"/>
      <c r="AS318" s="35"/>
      <c r="AT318" s="337"/>
      <c r="AU318" s="35"/>
      <c r="AV318" s="337"/>
      <c r="AW318" s="35"/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205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3084" t="s">
        <v>287</v>
      </c>
      <c r="B320" s="377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3084"/>
      <c r="B321" s="442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3084"/>
      <c r="B322" s="442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3084"/>
      <c r="B323" s="179" t="s">
        <v>9</v>
      </c>
      <c r="C323" s="175">
        <f t="shared" si="188"/>
        <v>1</v>
      </c>
      <c r="D323" s="176">
        <f t="shared" si="203"/>
        <v>0</v>
      </c>
      <c r="E323" s="233">
        <f t="shared" si="203"/>
        <v>1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/>
      <c r="Y323" s="36"/>
      <c r="Z323" s="16"/>
      <c r="AA323" s="36"/>
      <c r="AB323" s="16"/>
      <c r="AC323" s="36"/>
      <c r="AD323" s="16"/>
      <c r="AE323" s="36"/>
      <c r="AF323" s="16"/>
      <c r="AG323" s="36"/>
      <c r="AH323" s="16"/>
      <c r="AI323" s="36">
        <v>1</v>
      </c>
      <c r="AJ323" s="16"/>
      <c r="AK323" s="36"/>
      <c r="AL323" s="16"/>
      <c r="AM323" s="36"/>
      <c r="AN323" s="16"/>
      <c r="AO323" s="36"/>
      <c r="AP323" s="16"/>
      <c r="AQ323" s="135"/>
      <c r="AR323" s="36">
        <v>0</v>
      </c>
      <c r="AS323" s="37">
        <v>0</v>
      </c>
      <c r="AT323" s="137">
        <v>0</v>
      </c>
      <c r="AU323" s="37">
        <v>0</v>
      </c>
      <c r="AV323" s="137">
        <v>0</v>
      </c>
      <c r="AW323" s="37">
        <v>0</v>
      </c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2861"/>
      <c r="B324" s="443" t="s">
        <v>291</v>
      </c>
      <c r="C324" s="139">
        <f t="shared" si="188"/>
        <v>1</v>
      </c>
      <c r="D324" s="199">
        <f t="shared" si="203"/>
        <v>0</v>
      </c>
      <c r="E324" s="205">
        <f t="shared" si="203"/>
        <v>1</v>
      </c>
      <c r="F324" s="210"/>
      <c r="G324" s="591"/>
      <c r="H324" s="210"/>
      <c r="I324" s="591"/>
      <c r="J324" s="210"/>
      <c r="K324" s="542"/>
      <c r="L324" s="210"/>
      <c r="M324" s="526"/>
      <c r="N324" s="210"/>
      <c r="O324" s="542"/>
      <c r="P324" s="210"/>
      <c r="Q324" s="591"/>
      <c r="R324" s="210"/>
      <c r="S324" s="591"/>
      <c r="T324" s="210"/>
      <c r="U324" s="591"/>
      <c r="V324" s="210"/>
      <c r="W324" s="591"/>
      <c r="X324" s="210"/>
      <c r="Y324" s="591"/>
      <c r="Z324" s="210"/>
      <c r="AA324" s="591"/>
      <c r="AB324" s="210"/>
      <c r="AC324" s="591">
        <v>1</v>
      </c>
      <c r="AD324" s="210"/>
      <c r="AE324" s="591"/>
      <c r="AF324" s="210"/>
      <c r="AG324" s="591"/>
      <c r="AH324" s="210"/>
      <c r="AI324" s="591"/>
      <c r="AJ324" s="210"/>
      <c r="AK324" s="591"/>
      <c r="AL324" s="210"/>
      <c r="AM324" s="591"/>
      <c r="AN324" s="210"/>
      <c r="AO324" s="591"/>
      <c r="AP324" s="210"/>
      <c r="AQ324" s="543"/>
      <c r="AR324" s="591">
        <v>0</v>
      </c>
      <c r="AS324" s="542">
        <v>0</v>
      </c>
      <c r="AT324" s="213">
        <v>0</v>
      </c>
      <c r="AU324" s="542">
        <v>0</v>
      </c>
      <c r="AV324" s="213">
        <v>0</v>
      </c>
      <c r="AW324" s="542"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3088" t="s">
        <v>75</v>
      </c>
      <c r="B326" s="2847"/>
      <c r="C326" s="3095" t="s">
        <v>259</v>
      </c>
      <c r="D326" s="3095"/>
      <c r="E326" s="3095"/>
      <c r="F326" s="3100" t="s">
        <v>117</v>
      </c>
      <c r="G326" s="3102"/>
      <c r="H326" s="3102"/>
      <c r="I326" s="3102"/>
      <c r="J326" s="3102"/>
      <c r="K326" s="3102"/>
      <c r="L326" s="3102"/>
      <c r="M326" s="3102"/>
      <c r="N326" s="3102"/>
      <c r="O326" s="3102"/>
      <c r="P326" s="3102"/>
      <c r="Q326" s="3102"/>
      <c r="R326" s="3102"/>
      <c r="S326" s="3102"/>
      <c r="T326" s="3102"/>
      <c r="U326" s="3102"/>
      <c r="V326" s="3102"/>
      <c r="W326" s="3102"/>
      <c r="X326" s="3102"/>
      <c r="Y326" s="3102"/>
      <c r="Z326" s="3102"/>
      <c r="AA326" s="3102"/>
      <c r="AB326" s="3102"/>
      <c r="AC326" s="3102"/>
      <c r="AD326" s="3102"/>
      <c r="AE326" s="3102"/>
      <c r="AF326" s="3102"/>
      <c r="AG326" s="3103"/>
      <c r="AH326" s="2869" t="s">
        <v>185</v>
      </c>
      <c r="AI326" s="2847"/>
      <c r="AJ326" s="3081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3095"/>
      <c r="D327" s="3095"/>
      <c r="E327" s="3095"/>
      <c r="F327" s="3095" t="s">
        <v>12</v>
      </c>
      <c r="G327" s="3095"/>
      <c r="H327" s="3100" t="s">
        <v>13</v>
      </c>
      <c r="I327" s="3101"/>
      <c r="J327" s="3070" t="s">
        <v>14</v>
      </c>
      <c r="K327" s="3070"/>
      <c r="L327" s="3070" t="s">
        <v>15</v>
      </c>
      <c r="M327" s="3070"/>
      <c r="N327" s="3070" t="s">
        <v>16</v>
      </c>
      <c r="O327" s="3070"/>
      <c r="P327" s="3070" t="s">
        <v>17</v>
      </c>
      <c r="Q327" s="3070"/>
      <c r="R327" s="3070" t="s">
        <v>18</v>
      </c>
      <c r="S327" s="3070"/>
      <c r="T327" s="3070" t="s">
        <v>19</v>
      </c>
      <c r="U327" s="3070"/>
      <c r="V327" s="3070" t="s">
        <v>48</v>
      </c>
      <c r="W327" s="3070"/>
      <c r="X327" s="3070" t="s">
        <v>49</v>
      </c>
      <c r="Y327" s="3070"/>
      <c r="Z327" s="3070" t="s">
        <v>50</v>
      </c>
      <c r="AA327" s="3070"/>
      <c r="AB327" s="3070" t="s">
        <v>126</v>
      </c>
      <c r="AC327" s="3070"/>
      <c r="AD327" s="3070" t="s">
        <v>127</v>
      </c>
      <c r="AE327" s="3070"/>
      <c r="AF327" s="3070" t="s">
        <v>128</v>
      </c>
      <c r="AG327" s="3104"/>
      <c r="AH327" s="3090"/>
      <c r="AI327" s="3073"/>
      <c r="AJ327" s="3099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089"/>
      <c r="B328" s="3073"/>
      <c r="C328" s="635" t="s">
        <v>96</v>
      </c>
      <c r="D328" s="636" t="s">
        <v>65</v>
      </c>
      <c r="E328" s="736" t="s">
        <v>97</v>
      </c>
      <c r="F328" s="635" t="s">
        <v>264</v>
      </c>
      <c r="G328" s="737" t="s">
        <v>97</v>
      </c>
      <c r="H328" s="635" t="s">
        <v>264</v>
      </c>
      <c r="I328" s="737" t="s">
        <v>97</v>
      </c>
      <c r="J328" s="635" t="s">
        <v>264</v>
      </c>
      <c r="K328" s="737" t="s">
        <v>97</v>
      </c>
      <c r="L328" s="635" t="s">
        <v>264</v>
      </c>
      <c r="M328" s="737" t="s">
        <v>97</v>
      </c>
      <c r="N328" s="635" t="s">
        <v>264</v>
      </c>
      <c r="O328" s="737" t="s">
        <v>97</v>
      </c>
      <c r="P328" s="635" t="s">
        <v>264</v>
      </c>
      <c r="Q328" s="737" t="s">
        <v>97</v>
      </c>
      <c r="R328" s="635" t="s">
        <v>264</v>
      </c>
      <c r="S328" s="737" t="s">
        <v>97</v>
      </c>
      <c r="T328" s="635" t="s">
        <v>264</v>
      </c>
      <c r="U328" s="737" t="s">
        <v>97</v>
      </c>
      <c r="V328" s="635" t="s">
        <v>264</v>
      </c>
      <c r="W328" s="737" t="s">
        <v>97</v>
      </c>
      <c r="X328" s="635" t="s">
        <v>264</v>
      </c>
      <c r="Y328" s="737" t="s">
        <v>97</v>
      </c>
      <c r="Z328" s="635" t="s">
        <v>264</v>
      </c>
      <c r="AA328" s="737" t="s">
        <v>97</v>
      </c>
      <c r="AB328" s="635" t="s">
        <v>264</v>
      </c>
      <c r="AC328" s="737" t="s">
        <v>97</v>
      </c>
      <c r="AD328" s="635" t="s">
        <v>264</v>
      </c>
      <c r="AE328" s="737" t="s">
        <v>97</v>
      </c>
      <c r="AF328" s="635" t="s">
        <v>264</v>
      </c>
      <c r="AG328" s="666" t="s">
        <v>97</v>
      </c>
      <c r="AH328" s="706" t="s">
        <v>187</v>
      </c>
      <c r="AI328" s="544" t="s">
        <v>188</v>
      </c>
      <c r="AJ328" s="2877"/>
      <c r="AK328" s="3073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3098" t="s">
        <v>282</v>
      </c>
      <c r="B329" s="3098"/>
      <c r="C329" s="643">
        <f>SUM(D329+E329)</f>
        <v>0</v>
      </c>
      <c r="D329" s="644">
        <f t="shared" ref="D329:E331" si="204">SUM(F329+H329+J329+L329+N329+P329+R329+T329+V329+X329+Z329+AB329+AD329+AF329)</f>
        <v>0</v>
      </c>
      <c r="E329" s="687">
        <f t="shared" si="204"/>
        <v>0</v>
      </c>
      <c r="F329" s="675">
        <v>0</v>
      </c>
      <c r="G329" s="715">
        <v>0</v>
      </c>
      <c r="H329" s="675">
        <v>0</v>
      </c>
      <c r="I329" s="715">
        <v>0</v>
      </c>
      <c r="J329" s="675">
        <v>0</v>
      </c>
      <c r="K329" s="715">
        <v>0</v>
      </c>
      <c r="L329" s="675">
        <v>0</v>
      </c>
      <c r="M329" s="715">
        <v>0</v>
      </c>
      <c r="N329" s="675">
        <v>0</v>
      </c>
      <c r="O329" s="715">
        <v>0</v>
      </c>
      <c r="P329" s="675">
        <v>0</v>
      </c>
      <c r="Q329" s="715">
        <v>0</v>
      </c>
      <c r="R329" s="675">
        <v>0</v>
      </c>
      <c r="S329" s="715">
        <v>0</v>
      </c>
      <c r="T329" s="675">
        <v>0</v>
      </c>
      <c r="U329" s="715">
        <v>0</v>
      </c>
      <c r="V329" s="675">
        <v>0</v>
      </c>
      <c r="W329" s="715">
        <v>0</v>
      </c>
      <c r="X329" s="675">
        <v>0</v>
      </c>
      <c r="Y329" s="715">
        <v>0</v>
      </c>
      <c r="Z329" s="675">
        <v>0</v>
      </c>
      <c r="AA329" s="715">
        <v>0</v>
      </c>
      <c r="AB329" s="675">
        <v>0</v>
      </c>
      <c r="AC329" s="715">
        <v>0</v>
      </c>
      <c r="AD329" s="675">
        <v>0</v>
      </c>
      <c r="AE329" s="715">
        <v>0</v>
      </c>
      <c r="AF329" s="675">
        <v>0</v>
      </c>
      <c r="AG329" s="716">
        <v>0</v>
      </c>
      <c r="AH329" s="715">
        <v>0</v>
      </c>
      <c r="AI329" s="677">
        <v>0</v>
      </c>
      <c r="AJ329" s="675">
        <v>0</v>
      </c>
      <c r="AK329" s="677">
        <v>0</v>
      </c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3098" t="s">
        <v>284</v>
      </c>
      <c r="B330" s="3098"/>
      <c r="C330" s="643">
        <f>SUM(D330+E330)</f>
        <v>0</v>
      </c>
      <c r="D330" s="644">
        <f t="shared" si="204"/>
        <v>0</v>
      </c>
      <c r="E330" s="687">
        <f t="shared" si="204"/>
        <v>0</v>
      </c>
      <c r="F330" s="675">
        <v>0</v>
      </c>
      <c r="G330" s="715">
        <v>0</v>
      </c>
      <c r="H330" s="675">
        <v>0</v>
      </c>
      <c r="I330" s="715">
        <v>0</v>
      </c>
      <c r="J330" s="675">
        <v>0</v>
      </c>
      <c r="K330" s="715">
        <v>0</v>
      </c>
      <c r="L330" s="675">
        <v>0</v>
      </c>
      <c r="M330" s="715">
        <v>0</v>
      </c>
      <c r="N330" s="675">
        <v>0</v>
      </c>
      <c r="O330" s="715">
        <v>0</v>
      </c>
      <c r="P330" s="675">
        <v>0</v>
      </c>
      <c r="Q330" s="715">
        <v>0</v>
      </c>
      <c r="R330" s="675">
        <v>0</v>
      </c>
      <c r="S330" s="715">
        <v>0</v>
      </c>
      <c r="T330" s="675">
        <v>0</v>
      </c>
      <c r="U330" s="715">
        <v>0</v>
      </c>
      <c r="V330" s="675">
        <v>0</v>
      </c>
      <c r="W330" s="715">
        <v>0</v>
      </c>
      <c r="X330" s="675">
        <v>0</v>
      </c>
      <c r="Y330" s="715">
        <v>0</v>
      </c>
      <c r="Z330" s="675">
        <v>0</v>
      </c>
      <c r="AA330" s="715">
        <v>0</v>
      </c>
      <c r="AB330" s="675">
        <v>0</v>
      </c>
      <c r="AC330" s="715">
        <v>0</v>
      </c>
      <c r="AD330" s="675">
        <v>0</v>
      </c>
      <c r="AE330" s="715">
        <v>0</v>
      </c>
      <c r="AF330" s="675">
        <v>0</v>
      </c>
      <c r="AG330" s="716">
        <v>0</v>
      </c>
      <c r="AH330" s="715">
        <v>0</v>
      </c>
      <c r="AI330" s="677">
        <v>0</v>
      </c>
      <c r="AJ330" s="675">
        <v>0</v>
      </c>
      <c r="AK330" s="677">
        <v>0</v>
      </c>
      <c r="AL330" t="str">
        <f t="shared" ref="AL330:AL331" si="205">BQ330&amp;BR330&amp;BS330&amp;BT330</f>
        <v/>
      </c>
      <c r="BQ330" s="12" t="str">
        <f t="shared" ref="BQ330:BQ331" si="206"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 t="shared" ref="BR330:BR331" si="207">IF(AND(D330&gt;0,OR(AI330=""))," * No olvide digitar la variable Trans (Femenino). Digite Cero si no tiene.",IF((AI330)&gt;D330,"*  La variable Trans (Femenino) No puede ser mayor al Total Hombres.",""))</f>
        <v/>
      </c>
      <c r="BS330" s="12" t="str">
        <f t="shared" ref="BS330:BS331" si="208">IF(AND(C330&gt;0,AJ330="")," * No olvide digitar la variable Pueblos originarios. Digite Cero si no tiene.",IF(AJ330&gt;C330," * La variable Pueblos originarios No puede ser mayor al Total.",""))</f>
        <v/>
      </c>
      <c r="BT330" s="12" t="str">
        <f t="shared" ref="BT330:BT331" si="209"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 t="shared" ref="CB330:CB331" si="210">IF(AND(E330&gt;0,OR(AH330="")),1,IF((AH330)&gt;E330,1,0))</f>
        <v>0</v>
      </c>
      <c r="CC330" s="14">
        <f t="shared" ref="CC330:CC331" si="211">IF(AND(D330&gt;0,OR(AI330="")),1,IF((AI330)&gt;D330,1,0))</f>
        <v>0</v>
      </c>
      <c r="CD330" s="14">
        <f t="shared" ref="CD330:CD331" si="212">IF(AND(C330&gt;0,AJ330=""),1,IF(AJ330&gt;C330,1,0))</f>
        <v>0</v>
      </c>
      <c r="CE330" s="14">
        <f t="shared" ref="CE330:CE331" si="213">IF(AND(C330&gt;0,AK330=""),1,IF(AK330&gt;C330,1,0))</f>
        <v>0</v>
      </c>
    </row>
    <row r="331" spans="1:85" x14ac:dyDescent="0.25">
      <c r="A331" s="3098" t="s">
        <v>293</v>
      </c>
      <c r="B331" s="3098"/>
      <c r="C331" s="643">
        <f>SUM(D331+E331)</f>
        <v>2</v>
      </c>
      <c r="D331" s="644">
        <f t="shared" si="204"/>
        <v>1</v>
      </c>
      <c r="E331" s="687">
        <f t="shared" si="204"/>
        <v>1</v>
      </c>
      <c r="F331" s="675"/>
      <c r="G331" s="715"/>
      <c r="H331" s="675"/>
      <c r="I331" s="715"/>
      <c r="J331" s="675"/>
      <c r="K331" s="715"/>
      <c r="L331" s="675"/>
      <c r="M331" s="715"/>
      <c r="N331" s="675"/>
      <c r="O331" s="715"/>
      <c r="P331" s="675">
        <v>1</v>
      </c>
      <c r="Q331" s="715">
        <v>1</v>
      </c>
      <c r="R331" s="675"/>
      <c r="S331" s="715"/>
      <c r="T331" s="675"/>
      <c r="U331" s="715"/>
      <c r="V331" s="675"/>
      <c r="W331" s="715"/>
      <c r="X331" s="675"/>
      <c r="Y331" s="715"/>
      <c r="Z331" s="675"/>
      <c r="AA331" s="715"/>
      <c r="AB331" s="675"/>
      <c r="AC331" s="715"/>
      <c r="AD331" s="675"/>
      <c r="AE331" s="715"/>
      <c r="AF331" s="675"/>
      <c r="AG331" s="716"/>
      <c r="AH331" s="715">
        <v>0</v>
      </c>
      <c r="AI331" s="677">
        <v>1</v>
      </c>
      <c r="AJ331" s="675">
        <v>0</v>
      </c>
      <c r="AK331" s="677">
        <v>0</v>
      </c>
      <c r="AL331" t="str">
        <f t="shared" si="205"/>
        <v/>
      </c>
      <c r="BQ331" s="12" t="str">
        <f t="shared" si="206"/>
        <v/>
      </c>
      <c r="BR331" s="12" t="str">
        <f t="shared" si="207"/>
        <v/>
      </c>
      <c r="BS331" s="12" t="str">
        <f t="shared" si="208"/>
        <v/>
      </c>
      <c r="BT331" s="12" t="str">
        <f t="shared" si="209"/>
        <v/>
      </c>
      <c r="BU331"/>
      <c r="BV331"/>
      <c r="BW331"/>
      <c r="BX331"/>
      <c r="BZ331"/>
      <c r="CA331"/>
      <c r="CB331" s="14">
        <f t="shared" si="210"/>
        <v>0</v>
      </c>
      <c r="CC331" s="14">
        <f t="shared" si="211"/>
        <v>0</v>
      </c>
      <c r="CD331" s="14">
        <f t="shared" si="212"/>
        <v>0</v>
      </c>
      <c r="CE331" s="14">
        <f t="shared" si="213"/>
        <v>0</v>
      </c>
    </row>
    <row r="332" spans="1:85" s="47" customFormat="1" ht="12" x14ac:dyDescent="0.2">
      <c r="A332" s="753" t="s">
        <v>294</v>
      </c>
      <c r="B332" s="754"/>
      <c r="C332" s="754"/>
      <c r="D332" s="754"/>
      <c r="E332" s="754"/>
      <c r="F332" s="754"/>
      <c r="G332" s="754"/>
      <c r="H332" s="754"/>
      <c r="I332" s="754"/>
      <c r="J332" s="754"/>
      <c r="K332" s="754"/>
      <c r="L332" s="754"/>
      <c r="M332" s="754"/>
      <c r="N332" s="754"/>
      <c r="O332" s="46"/>
      <c r="P332" s="46"/>
      <c r="Q332" s="46"/>
      <c r="R332" s="46"/>
    </row>
    <row r="333" spans="1:85" ht="15" customHeight="1" x14ac:dyDescent="0.25">
      <c r="A333" s="3074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755"/>
      <c r="O333" s="2847" t="s">
        <v>7</v>
      </c>
      <c r="P333" s="2847" t="s">
        <v>8</v>
      </c>
      <c r="Q333" s="3108" t="s">
        <v>185</v>
      </c>
      <c r="R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3075"/>
      <c r="B334" s="3089"/>
      <c r="C334" s="3090"/>
      <c r="D334" s="3073"/>
      <c r="E334" s="3076" t="s">
        <v>178</v>
      </c>
      <c r="F334" s="3077"/>
      <c r="G334" s="3076" t="s">
        <v>179</v>
      </c>
      <c r="H334" s="3077"/>
      <c r="I334" s="3076" t="s">
        <v>180</v>
      </c>
      <c r="J334" s="3077"/>
      <c r="K334" s="3076" t="s">
        <v>12</v>
      </c>
      <c r="L334" s="3077"/>
      <c r="M334" s="3076" t="s">
        <v>13</v>
      </c>
      <c r="N334" s="3094"/>
      <c r="O334" s="2848"/>
      <c r="P334" s="2848"/>
      <c r="Q334" s="3109"/>
      <c r="R334" s="3111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2852"/>
      <c r="B335" s="756" t="s">
        <v>96</v>
      </c>
      <c r="C335" s="757" t="s">
        <v>65</v>
      </c>
      <c r="D335" s="544" t="s">
        <v>97</v>
      </c>
      <c r="E335" s="635" t="s">
        <v>65</v>
      </c>
      <c r="F335" s="637" t="s">
        <v>97</v>
      </c>
      <c r="G335" s="635" t="s">
        <v>65</v>
      </c>
      <c r="H335" s="637" t="s">
        <v>97</v>
      </c>
      <c r="I335" s="635" t="s">
        <v>65</v>
      </c>
      <c r="J335" s="637" t="s">
        <v>97</v>
      </c>
      <c r="K335" s="635" t="s">
        <v>65</v>
      </c>
      <c r="L335" s="637" t="s">
        <v>97</v>
      </c>
      <c r="M335" s="635" t="s">
        <v>65</v>
      </c>
      <c r="N335" s="638" t="s">
        <v>97</v>
      </c>
      <c r="O335" s="3073"/>
      <c r="P335" s="3073"/>
      <c r="Q335" s="758" t="s">
        <v>187</v>
      </c>
      <c r="R335" s="758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700" t="s">
        <v>77</v>
      </c>
      <c r="B336" s="700">
        <f>SUM(C336+D336)</f>
        <v>0</v>
      </c>
      <c r="C336" s="759">
        <f>SUM(E336+G336+I336+K336+M336)</f>
        <v>0</v>
      </c>
      <c r="D336" s="652">
        <f>SUM(F336+H336+J336+L336+N336)</f>
        <v>0</v>
      </c>
      <c r="E336" s="571"/>
      <c r="F336" s="654"/>
      <c r="G336" s="571"/>
      <c r="H336" s="654"/>
      <c r="I336" s="571"/>
      <c r="J336" s="575"/>
      <c r="K336" s="571"/>
      <c r="L336" s="575"/>
      <c r="M336" s="760"/>
      <c r="N336" s="574"/>
      <c r="O336" s="654"/>
      <c r="P336" s="654"/>
      <c r="Q336" s="654"/>
      <c r="R336" s="654"/>
      <c r="S336" t="str">
        <f>BQ336&amp;BR336&amp;BS336&amp;BT336</f>
        <v/>
      </c>
      <c r="BQ336" s="12" t="str">
        <f>IF(AND(B336&gt;0,O336="")," * No olvide digitar la variable Pueblos originarios. Digite Cero si no tiene.",IF(O336&gt;B336," * La variable Pueblos originarios No puede ser mayor al Total.",""))</f>
        <v/>
      </c>
      <c r="BR336" s="12" t="str">
        <f>IF(AND(B336&gt;0,P336="")," * No olvide digitar la variable Migrantes. Digite Cero si no tiene.",IF(P336&gt;B336," * La variable Migrantes No puede ser mayor al Total.",""))</f>
        <v/>
      </c>
      <c r="BS336" s="194" t="str">
        <f>IF(AND(D336&gt;0,OR(Q336=""))," * No olvide digitar la variable Trans (Masculino). Digite Cero si no tiene.",IF((Q336)&gt;D336," * La variable Trans Masculino No puede ser mayor al Total Mujeres.",""))</f>
        <v/>
      </c>
      <c r="BT336" s="194" t="str">
        <f>IF(AND(C336&gt;0,OR(R336=""))," * No olvide digitar la variable Trans (Femenino). Digite Cero si no tiene.",IF((R336)&gt;C336," * La variable Trans Femenino No puede ser mayor al Total Hombres.",""))</f>
        <v/>
      </c>
      <c r="BZ336"/>
      <c r="CA336"/>
      <c r="CB336" s="14">
        <f>IF(AND(B336&gt;0,O336=""),1,IF(O336&gt;B336,1,0))</f>
        <v>0</v>
      </c>
      <c r="CC336" s="14">
        <f>IF(AND(B336&gt;0,P336=""),1,IF(P336&gt;B336,1,0))</f>
        <v>0</v>
      </c>
      <c r="CD336" s="14">
        <f>IF(AND(D336&gt;0,OR(Q336="")),1,IF((Q336)&gt;D336,1,0))</f>
        <v>0</v>
      </c>
      <c r="CE336" s="14">
        <f>IF(AND(C336&gt;0,OR(R336="")),1,IF((R336)&gt;C336,1,0))</f>
        <v>0</v>
      </c>
    </row>
    <row r="337" spans="1:83" x14ac:dyDescent="0.25">
      <c r="A337" s="443" t="s">
        <v>89</v>
      </c>
      <c r="B337" s="443">
        <f>SUM(C337+D337)</f>
        <v>0</v>
      </c>
      <c r="C337" s="761">
        <f>SUM(E337+G337+I337+K337+M337)</f>
        <v>0</v>
      </c>
      <c r="D337" s="545">
        <f>SUM(F337+H337+J337+L337+N337)</f>
        <v>0</v>
      </c>
      <c r="E337" s="210"/>
      <c r="F337" s="542"/>
      <c r="G337" s="210"/>
      <c r="H337" s="323"/>
      <c r="I337" s="210"/>
      <c r="J337" s="542"/>
      <c r="K337" s="210"/>
      <c r="L337" s="542"/>
      <c r="M337" s="526"/>
      <c r="N337" s="103"/>
      <c r="O337" s="542"/>
      <c r="P337" s="542"/>
      <c r="Q337" s="542"/>
      <c r="R337" s="542"/>
      <c r="S337" t="str">
        <f>BQ337&amp;BR337&amp;BS337&amp;BT337</f>
        <v/>
      </c>
      <c r="BQ337" s="12" t="str">
        <f>IF(AND(B337&gt;0,O337="")," * No olvide digitar la variable Pueblos originarios. Digite Cero si no tiene.",IF(O337&gt;B337," * La variable Pueblos originarios No puede ser mayor al Total.",""))</f>
        <v/>
      </c>
      <c r="BR337" s="12" t="str">
        <f>IF(AND(B337&gt;0,P337="")," * No olvide digitar la variable Migrantes. Digite Cero si no tiene.",IF(P337&gt;B337," * La variable Migrantes No puede ser mayor al Total.",""))</f>
        <v/>
      </c>
      <c r="BS337" s="194" t="str">
        <f>IF(AND(D337&gt;0,OR(Q337=""))," * No olvide digitar la variable Trans (Masculino). Digite Cero si no tiene.",IF((Q337)&gt;D337," * La variable Trans Masculino No puede ser mayor al Total Mujeres.",""))</f>
        <v/>
      </c>
      <c r="BT337" s="194" t="str">
        <f>IF(AND(C337&gt;0,OR(R337=""))," * No olvide digitar la variable Trans (Femenino). Digite Cero si no tiene.",IF((R337)&gt;C337," * La variable Trans Femenino No puede ser mayor al Total Hombres.",""))</f>
        <v/>
      </c>
      <c r="BZ337"/>
      <c r="CA337"/>
      <c r="CB337" s="14">
        <f>IF(AND(B337&gt;0,O337=""),1,IF(O337&gt;B337,1,0))</f>
        <v>0</v>
      </c>
      <c r="CC337" s="14">
        <f>IF(AND(B337&gt;0,P337=""),1,IF(P337&gt;B337,1,0))</f>
        <v>0</v>
      </c>
      <c r="CD337" s="14">
        <f>IF(AND(D337&gt;0,OR(Q337="")),1,IF((Q337)&gt;D337,1,0))</f>
        <v>0</v>
      </c>
      <c r="CE337" s="14">
        <f>IF(AND(C337&gt;0,OR(R337="")),1,IF((R337)&gt;C337,1,0))</f>
        <v>0</v>
      </c>
    </row>
    <row r="338" spans="1:83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3" ht="15" customHeight="1" x14ac:dyDescent="0.25">
      <c r="A339" s="3074" t="s">
        <v>295</v>
      </c>
      <c r="B339" s="3074" t="s">
        <v>301</v>
      </c>
      <c r="C339" s="3070" t="s">
        <v>296</v>
      </c>
      <c r="D339" s="3070"/>
      <c r="E339" s="3070"/>
      <c r="F339" s="3076" t="s">
        <v>117</v>
      </c>
      <c r="G339" s="3078"/>
      <c r="H339" s="3078"/>
      <c r="I339" s="3078"/>
      <c r="J339" s="3078"/>
      <c r="K339" s="3078"/>
      <c r="L339" s="3078"/>
      <c r="M339" s="3078"/>
      <c r="N339" s="3078"/>
      <c r="O339" s="3078"/>
      <c r="P339" s="3078"/>
      <c r="Q339" s="3078"/>
      <c r="R339" s="3078"/>
      <c r="S339" s="3078"/>
      <c r="T339" s="3078"/>
      <c r="U339" s="3078"/>
      <c r="V339" s="3078"/>
      <c r="W339" s="3078"/>
      <c r="X339" s="3078"/>
      <c r="Y339" s="3078"/>
      <c r="Z339" s="3078"/>
      <c r="AA339" s="3078"/>
      <c r="AB339" s="3078"/>
      <c r="AC339" s="3078"/>
      <c r="AD339" s="3078"/>
      <c r="AE339" s="3078"/>
      <c r="AF339" s="3078"/>
      <c r="AG339" s="3094"/>
      <c r="AH339" s="3097" t="s">
        <v>7</v>
      </c>
      <c r="AI339" s="2847" t="s">
        <v>8</v>
      </c>
      <c r="AJ339" s="3076" t="s">
        <v>302</v>
      </c>
      <c r="AK339" s="3078"/>
      <c r="AL339" s="3077"/>
      <c r="AM339" s="3074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3" ht="15" customHeight="1" x14ac:dyDescent="0.25">
      <c r="A340" s="3075"/>
      <c r="B340" s="3075"/>
      <c r="C340" s="3070"/>
      <c r="D340" s="3070"/>
      <c r="E340" s="3070"/>
      <c r="F340" s="3076" t="s">
        <v>12</v>
      </c>
      <c r="G340" s="3077"/>
      <c r="H340" s="3076" t="s">
        <v>13</v>
      </c>
      <c r="I340" s="3077"/>
      <c r="J340" s="3076" t="s">
        <v>14</v>
      </c>
      <c r="K340" s="3077"/>
      <c r="L340" s="3076" t="s">
        <v>15</v>
      </c>
      <c r="M340" s="3077"/>
      <c r="N340" s="3076" t="s">
        <v>16</v>
      </c>
      <c r="O340" s="3077"/>
      <c r="P340" s="3076" t="s">
        <v>17</v>
      </c>
      <c r="Q340" s="3077"/>
      <c r="R340" s="3076" t="s">
        <v>18</v>
      </c>
      <c r="S340" s="3077"/>
      <c r="T340" s="3076" t="s">
        <v>19</v>
      </c>
      <c r="U340" s="3077"/>
      <c r="V340" s="3076" t="s">
        <v>48</v>
      </c>
      <c r="W340" s="3077"/>
      <c r="X340" s="3076" t="s">
        <v>49</v>
      </c>
      <c r="Y340" s="3077"/>
      <c r="Z340" s="3076" t="s">
        <v>50</v>
      </c>
      <c r="AA340" s="3077"/>
      <c r="AB340" s="3076" t="s">
        <v>126</v>
      </c>
      <c r="AC340" s="3077"/>
      <c r="AD340" s="3076" t="s">
        <v>127</v>
      </c>
      <c r="AE340" s="3077"/>
      <c r="AF340" s="3076" t="s">
        <v>128</v>
      </c>
      <c r="AG340" s="3094"/>
      <c r="AH340" s="2883"/>
      <c r="AI340" s="2848"/>
      <c r="AJ340" s="3081" t="s">
        <v>304</v>
      </c>
      <c r="AK340" s="3082" t="s">
        <v>305</v>
      </c>
      <c r="AL340" s="3096" t="s">
        <v>306</v>
      </c>
      <c r="AM340" s="3075"/>
      <c r="BQ340"/>
      <c r="BR340"/>
      <c r="BS340"/>
      <c r="BT340"/>
      <c r="BU340"/>
      <c r="BV340"/>
      <c r="BW340"/>
      <c r="BX340"/>
      <c r="BZ340"/>
      <c r="CA340"/>
      <c r="CB340"/>
    </row>
    <row r="341" spans="1:83" x14ac:dyDescent="0.25">
      <c r="A341" s="2852"/>
      <c r="B341" s="2852"/>
      <c r="C341" s="758" t="s">
        <v>96</v>
      </c>
      <c r="D341" s="670" t="s">
        <v>65</v>
      </c>
      <c r="E341" s="637" t="s">
        <v>97</v>
      </c>
      <c r="F341" s="635" t="s">
        <v>65</v>
      </c>
      <c r="G341" s="637" t="s">
        <v>97</v>
      </c>
      <c r="H341" s="635" t="s">
        <v>65</v>
      </c>
      <c r="I341" s="637" t="s">
        <v>97</v>
      </c>
      <c r="J341" s="635" t="s">
        <v>264</v>
      </c>
      <c r="K341" s="637" t="s">
        <v>97</v>
      </c>
      <c r="L341" s="635" t="s">
        <v>264</v>
      </c>
      <c r="M341" s="637" t="s">
        <v>97</v>
      </c>
      <c r="N341" s="635" t="s">
        <v>264</v>
      </c>
      <c r="O341" s="637" t="s">
        <v>97</v>
      </c>
      <c r="P341" s="635" t="s">
        <v>264</v>
      </c>
      <c r="Q341" s="637" t="s">
        <v>97</v>
      </c>
      <c r="R341" s="635" t="s">
        <v>264</v>
      </c>
      <c r="S341" s="637" t="s">
        <v>97</v>
      </c>
      <c r="T341" s="635" t="s">
        <v>264</v>
      </c>
      <c r="U341" s="637" t="s">
        <v>97</v>
      </c>
      <c r="V341" s="635" t="s">
        <v>264</v>
      </c>
      <c r="W341" s="637" t="s">
        <v>97</v>
      </c>
      <c r="X341" s="635" t="s">
        <v>264</v>
      </c>
      <c r="Y341" s="637" t="s">
        <v>97</v>
      </c>
      <c r="Z341" s="635" t="s">
        <v>264</v>
      </c>
      <c r="AA341" s="637" t="s">
        <v>97</v>
      </c>
      <c r="AB341" s="635" t="s">
        <v>264</v>
      </c>
      <c r="AC341" s="637" t="s">
        <v>97</v>
      </c>
      <c r="AD341" s="635" t="s">
        <v>264</v>
      </c>
      <c r="AE341" s="637" t="s">
        <v>97</v>
      </c>
      <c r="AF341" s="635" t="s">
        <v>264</v>
      </c>
      <c r="AG341" s="638" t="s">
        <v>97</v>
      </c>
      <c r="AH341" s="2879"/>
      <c r="AI341" s="3073"/>
      <c r="AJ341" s="2877"/>
      <c r="AK341" s="2879"/>
      <c r="AL341" s="2881"/>
      <c r="AM341" s="2852"/>
      <c r="BQ341"/>
      <c r="BR341"/>
      <c r="BS341"/>
      <c r="BT341"/>
      <c r="BU341"/>
      <c r="BV341"/>
      <c r="BW341"/>
      <c r="BX341"/>
      <c r="BZ341"/>
      <c r="CA341"/>
      <c r="CB341"/>
    </row>
    <row r="342" spans="1:83" x14ac:dyDescent="0.25">
      <c r="A342" s="3083" t="s">
        <v>307</v>
      </c>
      <c r="B342" s="639" t="s">
        <v>308</v>
      </c>
      <c r="C342" s="764">
        <f>SUM(D342+E342)</f>
        <v>0</v>
      </c>
      <c r="D342" s="764">
        <f>SUM(F342+H342+J342+L342+N342+P342+R342+T342+V342+X342+Z342+AB342+AD342+AF342)</f>
        <v>0</v>
      </c>
      <c r="E342" s="764">
        <f>SUM(G342+I342+K342+M342+O342+Q342+S342+U342+W342+Y342+AA342+AC342+AE342+AG342)</f>
        <v>0</v>
      </c>
      <c r="F342" s="571"/>
      <c r="G342" s="654"/>
      <c r="H342" s="571"/>
      <c r="I342" s="654"/>
      <c r="J342" s="571"/>
      <c r="K342" s="654"/>
      <c r="L342" s="571"/>
      <c r="M342" s="654"/>
      <c r="N342" s="571"/>
      <c r="O342" s="654"/>
      <c r="P342" s="571"/>
      <c r="Q342" s="654"/>
      <c r="R342" s="571"/>
      <c r="S342" s="654"/>
      <c r="T342" s="571"/>
      <c r="U342" s="654"/>
      <c r="V342" s="571"/>
      <c r="W342" s="654"/>
      <c r="X342" s="571"/>
      <c r="Y342" s="654"/>
      <c r="Z342" s="571"/>
      <c r="AA342" s="654"/>
      <c r="AB342" s="571"/>
      <c r="AC342" s="654"/>
      <c r="AD342" s="571"/>
      <c r="AE342" s="654"/>
      <c r="AF342" s="571"/>
      <c r="AG342" s="658"/>
      <c r="AH342" s="572"/>
      <c r="AI342" s="575"/>
      <c r="AJ342" s="701"/>
      <c r="AK342" s="572"/>
      <c r="AL342" s="575"/>
      <c r="AM342" s="575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3" x14ac:dyDescent="0.25">
      <c r="A343" s="3084"/>
      <c r="B343" s="86" t="s">
        <v>309</v>
      </c>
      <c r="C343" s="461">
        <f t="shared" ref="C343:C351" si="214">SUM(D343+E343)</f>
        <v>0</v>
      </c>
      <c r="D343" s="461">
        <f t="shared" ref="D343:E351" si="215">SUM(F343+H343+J343+L343+N343+P343+R343+T343+V343+X343+Z343+AB343+AD343+AF343)</f>
        <v>0</v>
      </c>
      <c r="E343" s="461">
        <f t="shared" si="215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16">BQ343&amp;BR343</f>
        <v/>
      </c>
      <c r="BQ343" s="12" t="str">
        <f t="shared" ref="BQ343:BQ351" si="217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8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9">IF(AND(C343&gt;0,AH343=""),1,IF(AH343&gt;C343,1,0))</f>
        <v>0</v>
      </c>
      <c r="CC343" s="14">
        <f t="shared" ref="CC343:CC351" si="220">IF(AND(C343&gt;0,AI343=""),1,IF(AI343&gt;C343,1,0))</f>
        <v>0</v>
      </c>
      <c r="CD343" s="14"/>
    </row>
    <row r="344" spans="1:83" x14ac:dyDescent="0.25">
      <c r="A344" s="2861"/>
      <c r="B344" s="462" t="s">
        <v>310</v>
      </c>
      <c r="C344" s="463">
        <f t="shared" si="214"/>
        <v>0</v>
      </c>
      <c r="D344" s="463">
        <f t="shared" si="215"/>
        <v>0</v>
      </c>
      <c r="E344" s="463">
        <f t="shared" si="215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16"/>
        <v/>
      </c>
      <c r="BQ344" s="12" t="str">
        <f t="shared" si="217"/>
        <v/>
      </c>
      <c r="BR344" s="12" t="str">
        <f t="shared" si="218"/>
        <v/>
      </c>
      <c r="BZ344"/>
      <c r="CA344"/>
      <c r="CB344" s="14">
        <f t="shared" si="219"/>
        <v>0</v>
      </c>
      <c r="CC344" s="14">
        <f t="shared" si="220"/>
        <v>0</v>
      </c>
      <c r="CD344" s="14"/>
    </row>
    <row r="345" spans="1:83" x14ac:dyDescent="0.25">
      <c r="A345" s="3083" t="s">
        <v>311</v>
      </c>
      <c r="B345" s="639" t="s">
        <v>308</v>
      </c>
      <c r="C345" s="764">
        <f t="shared" si="214"/>
        <v>0</v>
      </c>
      <c r="D345" s="764">
        <f t="shared" si="215"/>
        <v>0</v>
      </c>
      <c r="E345" s="764">
        <f t="shared" si="215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16"/>
        <v/>
      </c>
      <c r="BQ345" s="12" t="str">
        <f t="shared" si="217"/>
        <v/>
      </c>
      <c r="BR345" s="12" t="str">
        <f t="shared" si="218"/>
        <v/>
      </c>
      <c r="BZ345"/>
      <c r="CA345"/>
      <c r="CB345" s="14">
        <f t="shared" si="219"/>
        <v>0</v>
      </c>
      <c r="CC345" s="14">
        <f t="shared" si="220"/>
        <v>0</v>
      </c>
      <c r="CD345" s="14"/>
    </row>
    <row r="346" spans="1:83" x14ac:dyDescent="0.25">
      <c r="A346" s="3084"/>
      <c r="B346" s="86" t="s">
        <v>309</v>
      </c>
      <c r="C346" s="461">
        <f t="shared" si="214"/>
        <v>0</v>
      </c>
      <c r="D346" s="461">
        <f t="shared" si="215"/>
        <v>0</v>
      </c>
      <c r="E346" s="461">
        <f t="shared" si="215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16"/>
        <v/>
      </c>
      <c r="BQ346" s="12" t="str">
        <f t="shared" si="217"/>
        <v/>
      </c>
      <c r="BR346" s="12" t="str">
        <f t="shared" si="218"/>
        <v/>
      </c>
      <c r="BZ346"/>
      <c r="CA346"/>
      <c r="CB346" s="14">
        <f t="shared" si="219"/>
        <v>0</v>
      </c>
      <c r="CC346" s="14">
        <f t="shared" si="220"/>
        <v>0</v>
      </c>
      <c r="CD346" s="14"/>
    </row>
    <row r="347" spans="1:83" x14ac:dyDescent="0.25">
      <c r="A347" s="2861"/>
      <c r="B347" s="462" t="s">
        <v>310</v>
      </c>
      <c r="C347" s="464">
        <f t="shared" si="214"/>
        <v>0</v>
      </c>
      <c r="D347" s="464">
        <f t="shared" si="215"/>
        <v>0</v>
      </c>
      <c r="E347" s="464">
        <f t="shared" si="215"/>
        <v>0</v>
      </c>
      <c r="F347" s="210"/>
      <c r="G347" s="542"/>
      <c r="H347" s="210"/>
      <c r="I347" s="542"/>
      <c r="J347" s="210"/>
      <c r="K347" s="542"/>
      <c r="L347" s="210"/>
      <c r="M347" s="542"/>
      <c r="N347" s="210"/>
      <c r="O347" s="542"/>
      <c r="P347" s="210"/>
      <c r="Q347" s="542"/>
      <c r="R347" s="210"/>
      <c r="S347" s="542"/>
      <c r="T347" s="210"/>
      <c r="U347" s="542"/>
      <c r="V347" s="210"/>
      <c r="W347" s="542"/>
      <c r="X347" s="210"/>
      <c r="Y347" s="542"/>
      <c r="Z347" s="210"/>
      <c r="AA347" s="542"/>
      <c r="AB347" s="210"/>
      <c r="AC347" s="542"/>
      <c r="AD347" s="210"/>
      <c r="AE347" s="542"/>
      <c r="AF347" s="210"/>
      <c r="AG347" s="543"/>
      <c r="AH347" s="23"/>
      <c r="AI347" s="26"/>
      <c r="AJ347" s="42"/>
      <c r="AK347" s="23"/>
      <c r="AL347" s="26"/>
      <c r="AM347" s="26"/>
      <c r="AN347" t="str">
        <f t="shared" si="216"/>
        <v/>
      </c>
      <c r="BQ347" s="12" t="str">
        <f t="shared" si="217"/>
        <v/>
      </c>
      <c r="BR347" s="12" t="str">
        <f t="shared" si="218"/>
        <v/>
      </c>
      <c r="BZ347"/>
      <c r="CA347"/>
      <c r="CB347" s="14">
        <f t="shared" si="219"/>
        <v>0</v>
      </c>
      <c r="CC347" s="14">
        <f t="shared" si="220"/>
        <v>0</v>
      </c>
      <c r="CD347" s="14"/>
    </row>
    <row r="348" spans="1:83" x14ac:dyDescent="0.25">
      <c r="A348" s="2862" t="s">
        <v>312</v>
      </c>
      <c r="B348" s="639" t="s">
        <v>313</v>
      </c>
      <c r="C348" s="465">
        <f t="shared" si="214"/>
        <v>0</v>
      </c>
      <c r="D348" s="465">
        <f t="shared" si="215"/>
        <v>0</v>
      </c>
      <c r="E348" s="465">
        <f t="shared" si="215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16"/>
        <v/>
      </c>
      <c r="BQ348" s="12" t="str">
        <f t="shared" si="217"/>
        <v/>
      </c>
      <c r="BR348" s="12" t="str">
        <f t="shared" si="218"/>
        <v/>
      </c>
      <c r="BZ348"/>
      <c r="CA348"/>
      <c r="CB348" s="14">
        <f t="shared" si="219"/>
        <v>0</v>
      </c>
      <c r="CC348" s="14">
        <f t="shared" si="220"/>
        <v>0</v>
      </c>
      <c r="CD348" s="14"/>
    </row>
    <row r="349" spans="1:83" x14ac:dyDescent="0.25">
      <c r="A349" s="2863"/>
      <c r="B349" s="64" t="s">
        <v>314</v>
      </c>
      <c r="C349" s="461">
        <f t="shared" si="214"/>
        <v>0</v>
      </c>
      <c r="D349" s="461">
        <f t="shared" si="215"/>
        <v>0</v>
      </c>
      <c r="E349" s="461">
        <f t="shared" si="215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16"/>
        <v/>
      </c>
      <c r="BQ349" s="12" t="str">
        <f t="shared" si="217"/>
        <v/>
      </c>
      <c r="BR349" s="12" t="str">
        <f t="shared" si="218"/>
        <v/>
      </c>
      <c r="BZ349"/>
      <c r="CA349"/>
      <c r="CB349" s="14">
        <f t="shared" si="219"/>
        <v>0</v>
      </c>
      <c r="CC349" s="14">
        <f t="shared" si="220"/>
        <v>0</v>
      </c>
      <c r="CD349" s="14"/>
    </row>
    <row r="350" spans="1:83" x14ac:dyDescent="0.25">
      <c r="A350" s="2863"/>
      <c r="B350" s="64" t="s">
        <v>315</v>
      </c>
      <c r="C350" s="461">
        <f t="shared" si="214"/>
        <v>0</v>
      </c>
      <c r="D350" s="461">
        <f t="shared" si="215"/>
        <v>0</v>
      </c>
      <c r="E350" s="461">
        <f t="shared" si="215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16"/>
        <v/>
      </c>
      <c r="BQ350" s="12" t="str">
        <f t="shared" si="217"/>
        <v/>
      </c>
      <c r="BR350" s="12" t="str">
        <f t="shared" si="218"/>
        <v/>
      </c>
      <c r="BZ350"/>
      <c r="CA350"/>
      <c r="CB350" s="14">
        <f t="shared" si="219"/>
        <v>0</v>
      </c>
      <c r="CC350" s="14">
        <f t="shared" si="220"/>
        <v>0</v>
      </c>
      <c r="CD350" s="14"/>
    </row>
    <row r="351" spans="1:83" x14ac:dyDescent="0.25">
      <c r="A351" s="3085"/>
      <c r="B351" s="462" t="s">
        <v>316</v>
      </c>
      <c r="C351" s="464">
        <f t="shared" si="214"/>
        <v>0</v>
      </c>
      <c r="D351" s="464">
        <f t="shared" si="215"/>
        <v>0</v>
      </c>
      <c r="E351" s="464">
        <f t="shared" si="215"/>
        <v>0</v>
      </c>
      <c r="F351" s="210"/>
      <c r="G351" s="542"/>
      <c r="H351" s="210"/>
      <c r="I351" s="542"/>
      <c r="J351" s="210"/>
      <c r="K351" s="542"/>
      <c r="L351" s="210"/>
      <c r="M351" s="542"/>
      <c r="N351" s="210"/>
      <c r="O351" s="542"/>
      <c r="P351" s="210"/>
      <c r="Q351" s="542"/>
      <c r="R351" s="210"/>
      <c r="S351" s="542"/>
      <c r="T351" s="210"/>
      <c r="U351" s="542"/>
      <c r="V351" s="210"/>
      <c r="W351" s="542"/>
      <c r="X351" s="210"/>
      <c r="Y351" s="542"/>
      <c r="Z351" s="210"/>
      <c r="AA351" s="542"/>
      <c r="AB351" s="210"/>
      <c r="AC351" s="542"/>
      <c r="AD351" s="210"/>
      <c r="AE351" s="542"/>
      <c r="AF351" s="210"/>
      <c r="AG351" s="543"/>
      <c r="AH351" s="93"/>
      <c r="AI351" s="323"/>
      <c r="AJ351" s="591"/>
      <c r="AK351" s="93"/>
      <c r="AL351" s="323"/>
      <c r="AM351" s="323"/>
      <c r="AN351" t="str">
        <f t="shared" si="216"/>
        <v/>
      </c>
      <c r="BQ351" s="12" t="str">
        <f t="shared" si="217"/>
        <v/>
      </c>
      <c r="BR351" s="12" t="str">
        <f t="shared" si="218"/>
        <v/>
      </c>
      <c r="BZ351"/>
      <c r="CA351"/>
      <c r="CB351" s="14">
        <f t="shared" si="219"/>
        <v>0</v>
      </c>
      <c r="CC351" s="14">
        <f t="shared" si="220"/>
        <v>0</v>
      </c>
      <c r="CD351" s="14"/>
    </row>
    <row r="352" spans="1:83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3086" t="s">
        <v>295</v>
      </c>
      <c r="B354" s="3086" t="s">
        <v>319</v>
      </c>
      <c r="C354" s="3088" t="s">
        <v>296</v>
      </c>
      <c r="D354" s="2869"/>
      <c r="E354" s="2847"/>
      <c r="F354" s="3091" t="s">
        <v>117</v>
      </c>
      <c r="G354" s="3092"/>
      <c r="H354" s="3092"/>
      <c r="I354" s="3092"/>
      <c r="J354" s="3092"/>
      <c r="K354" s="3092"/>
      <c r="L354" s="3092"/>
      <c r="M354" s="3092"/>
      <c r="N354" s="3092"/>
      <c r="O354" s="3092"/>
      <c r="P354" s="3092"/>
      <c r="Q354" s="3092"/>
      <c r="R354" s="3092"/>
      <c r="S354" s="3092"/>
      <c r="T354" s="3092"/>
      <c r="U354" s="3092"/>
      <c r="V354" s="3092"/>
      <c r="W354" s="3092"/>
      <c r="X354" s="3092"/>
      <c r="Y354" s="3092"/>
      <c r="Z354" s="3092"/>
      <c r="AA354" s="3092"/>
      <c r="AB354" s="3092"/>
      <c r="AC354" s="3092"/>
      <c r="AD354" s="3092"/>
      <c r="AE354" s="3092"/>
      <c r="AF354" s="3092"/>
      <c r="AG354" s="3092"/>
      <c r="AH354" s="3092"/>
      <c r="AI354" s="3092"/>
      <c r="AJ354" s="3092"/>
      <c r="AK354" s="3092"/>
      <c r="AL354" s="3092"/>
      <c r="AM354" s="3093"/>
      <c r="AN354" s="2847" t="s">
        <v>320</v>
      </c>
      <c r="AO354" s="3074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3087"/>
      <c r="B355" s="3087"/>
      <c r="C355" s="3089"/>
      <c r="D355" s="3090"/>
      <c r="E355" s="3073"/>
      <c r="F355" s="3076" t="s">
        <v>178</v>
      </c>
      <c r="G355" s="3077"/>
      <c r="H355" s="3076" t="s">
        <v>179</v>
      </c>
      <c r="I355" s="3077"/>
      <c r="J355" s="3076" t="s">
        <v>180</v>
      </c>
      <c r="K355" s="3077"/>
      <c r="L355" s="3076" t="s">
        <v>12</v>
      </c>
      <c r="M355" s="3077"/>
      <c r="N355" s="3076" t="s">
        <v>13</v>
      </c>
      <c r="O355" s="3077"/>
      <c r="P355" s="3078" t="s">
        <v>14</v>
      </c>
      <c r="Q355" s="3077"/>
      <c r="R355" s="3076" t="s">
        <v>15</v>
      </c>
      <c r="S355" s="3077"/>
      <c r="T355" s="3076" t="s">
        <v>16</v>
      </c>
      <c r="U355" s="3077"/>
      <c r="V355" s="3076" t="s">
        <v>17</v>
      </c>
      <c r="W355" s="3077"/>
      <c r="X355" s="3076" t="s">
        <v>18</v>
      </c>
      <c r="Y355" s="3077"/>
      <c r="Z355" s="3076" t="s">
        <v>19</v>
      </c>
      <c r="AA355" s="3077"/>
      <c r="AB355" s="3076" t="s">
        <v>48</v>
      </c>
      <c r="AC355" s="3077"/>
      <c r="AD355" s="3076" t="s">
        <v>49</v>
      </c>
      <c r="AE355" s="3077"/>
      <c r="AF355" s="3076" t="s">
        <v>50</v>
      </c>
      <c r="AG355" s="3077"/>
      <c r="AH355" s="3076" t="s">
        <v>126</v>
      </c>
      <c r="AI355" s="3077"/>
      <c r="AJ355" s="3076" t="s">
        <v>127</v>
      </c>
      <c r="AK355" s="3077"/>
      <c r="AL355" s="3076" t="s">
        <v>128</v>
      </c>
      <c r="AM355" s="3094"/>
      <c r="AN355" s="2848"/>
      <c r="AO355" s="3075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2867"/>
      <c r="B356" s="2867"/>
      <c r="C356" s="766" t="s">
        <v>96</v>
      </c>
      <c r="D356" s="745" t="s">
        <v>65</v>
      </c>
      <c r="E356" s="398" t="s">
        <v>97</v>
      </c>
      <c r="F356" s="635" t="s">
        <v>65</v>
      </c>
      <c r="G356" s="398" t="s">
        <v>97</v>
      </c>
      <c r="H356" s="635" t="s">
        <v>65</v>
      </c>
      <c r="I356" s="398" t="s">
        <v>97</v>
      </c>
      <c r="J356" s="635" t="s">
        <v>65</v>
      </c>
      <c r="K356" s="398" t="s">
        <v>97</v>
      </c>
      <c r="L356" s="635" t="s">
        <v>65</v>
      </c>
      <c r="M356" s="398" t="s">
        <v>97</v>
      </c>
      <c r="N356" s="635" t="s">
        <v>65</v>
      </c>
      <c r="O356" s="398" t="s">
        <v>97</v>
      </c>
      <c r="P356" s="635" t="s">
        <v>65</v>
      </c>
      <c r="Q356" s="398" t="s">
        <v>97</v>
      </c>
      <c r="R356" s="635" t="s">
        <v>65</v>
      </c>
      <c r="S356" s="398" t="s">
        <v>97</v>
      </c>
      <c r="T356" s="635" t="s">
        <v>65</v>
      </c>
      <c r="U356" s="398" t="s">
        <v>97</v>
      </c>
      <c r="V356" s="635" t="s">
        <v>65</v>
      </c>
      <c r="W356" s="398" t="s">
        <v>97</v>
      </c>
      <c r="X356" s="635" t="s">
        <v>65</v>
      </c>
      <c r="Y356" s="398" t="s">
        <v>97</v>
      </c>
      <c r="Z356" s="635" t="s">
        <v>65</v>
      </c>
      <c r="AA356" s="398" t="s">
        <v>97</v>
      </c>
      <c r="AB356" s="635" t="s">
        <v>65</v>
      </c>
      <c r="AC356" s="398" t="s">
        <v>97</v>
      </c>
      <c r="AD356" s="635" t="s">
        <v>65</v>
      </c>
      <c r="AE356" s="398" t="s">
        <v>97</v>
      </c>
      <c r="AF356" s="635" t="s">
        <v>65</v>
      </c>
      <c r="AG356" s="398" t="s">
        <v>97</v>
      </c>
      <c r="AH356" s="635" t="s">
        <v>65</v>
      </c>
      <c r="AI356" s="398" t="s">
        <v>97</v>
      </c>
      <c r="AJ356" s="635" t="s">
        <v>65</v>
      </c>
      <c r="AK356" s="398" t="s">
        <v>97</v>
      </c>
      <c r="AL356" s="635" t="s">
        <v>65</v>
      </c>
      <c r="AM356" s="468" t="s">
        <v>97</v>
      </c>
      <c r="AN356" s="3073"/>
      <c r="AO356" s="2852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3071" t="s">
        <v>321</v>
      </c>
      <c r="B357" s="767" t="s">
        <v>322</v>
      </c>
      <c r="C357" s="768">
        <f>SUM(D357,E357)</f>
        <v>0</v>
      </c>
      <c r="D357" s="769">
        <f t="shared" ref="D357:E360" si="221">SUM(F357,H357,J357,L357,N357,P357,R357,T357,V357,X357,Z357,AB357,AD357,AF357,AH357,AJ357,AL357)</f>
        <v>0</v>
      </c>
      <c r="E357" s="770">
        <f t="shared" si="221"/>
        <v>0</v>
      </c>
      <c r="F357" s="571"/>
      <c r="G357" s="575"/>
      <c r="H357" s="571"/>
      <c r="I357" s="575"/>
      <c r="J357" s="571"/>
      <c r="K357" s="575"/>
      <c r="L357" s="571"/>
      <c r="M357" s="575"/>
      <c r="N357" s="571"/>
      <c r="O357" s="575"/>
      <c r="P357" s="571"/>
      <c r="Q357" s="575"/>
      <c r="R357" s="571"/>
      <c r="S357" s="575"/>
      <c r="T357" s="571"/>
      <c r="U357" s="575"/>
      <c r="V357" s="571"/>
      <c r="W357" s="575"/>
      <c r="X357" s="571"/>
      <c r="Y357" s="575"/>
      <c r="Z357" s="571"/>
      <c r="AA357" s="575"/>
      <c r="AB357" s="571"/>
      <c r="AC357" s="575"/>
      <c r="AD357" s="571"/>
      <c r="AE357" s="575"/>
      <c r="AF357" s="571"/>
      <c r="AG357" s="575"/>
      <c r="AH357" s="571"/>
      <c r="AI357" s="575"/>
      <c r="AJ357" s="571"/>
      <c r="AK357" s="575"/>
      <c r="AL357" s="571"/>
      <c r="AM357" s="574"/>
      <c r="AN357" s="654"/>
      <c r="AO357" s="686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3072"/>
      <c r="B358" s="473" t="s">
        <v>323</v>
      </c>
      <c r="C358" s="474">
        <f>SUM(D358,E358)</f>
        <v>0</v>
      </c>
      <c r="D358" s="475">
        <f t="shared" si="221"/>
        <v>0</v>
      </c>
      <c r="E358" s="476">
        <f t="shared" si="221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22">BQ358&amp;BR358</f>
        <v/>
      </c>
      <c r="BQ358" s="12" t="str">
        <f t="shared" ref="BQ358:BQ359" si="223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24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25">IF(AND(C358&gt;0,AN358=""),1,IF(AN358&gt;C358,1,0))</f>
        <v>0</v>
      </c>
      <c r="CC358" s="14">
        <f t="shared" ref="CC358:CC359" si="226">IF(AND(C358&gt;0,AO358=""),1,IF(AO358&gt;C358,1,0))</f>
        <v>0</v>
      </c>
      <c r="CD358" s="14"/>
    </row>
    <row r="359" spans="1:82" x14ac:dyDescent="0.25">
      <c r="A359" s="2846"/>
      <c r="B359" s="477" t="s">
        <v>324</v>
      </c>
      <c r="C359" s="478">
        <f>SUM(D359,E359)</f>
        <v>0</v>
      </c>
      <c r="D359" s="479">
        <f t="shared" si="221"/>
        <v>0</v>
      </c>
      <c r="E359" s="480">
        <f t="shared" si="221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22"/>
        <v/>
      </c>
      <c r="BQ359" s="12" t="str">
        <f t="shared" si="223"/>
        <v/>
      </c>
      <c r="BR359" s="12" t="str">
        <f t="shared" si="224"/>
        <v/>
      </c>
      <c r="BZ359"/>
      <c r="CA359"/>
      <c r="CB359" s="14">
        <f t="shared" si="225"/>
        <v>0</v>
      </c>
      <c r="CC359" s="14">
        <f t="shared" si="226"/>
        <v>0</v>
      </c>
      <c r="CD359" s="14"/>
    </row>
    <row r="360" spans="1:82" x14ac:dyDescent="0.25">
      <c r="A360" s="3079" t="s">
        <v>76</v>
      </c>
      <c r="B360" s="3080"/>
      <c r="C360" s="659">
        <f>SUM(D360,E360)</f>
        <v>0</v>
      </c>
      <c r="D360" s="660">
        <f t="shared" si="221"/>
        <v>0</v>
      </c>
      <c r="E360" s="661">
        <f t="shared" si="221"/>
        <v>0</v>
      </c>
      <c r="F360" s="643">
        <f t="shared" ref="F360:AO360" si="227">SUM(F357:F359)</f>
        <v>0</v>
      </c>
      <c r="G360" s="645">
        <f t="shared" si="227"/>
        <v>0</v>
      </c>
      <c r="H360" s="643">
        <f t="shared" si="227"/>
        <v>0</v>
      </c>
      <c r="I360" s="645">
        <f t="shared" si="227"/>
        <v>0</v>
      </c>
      <c r="J360" s="643">
        <f t="shared" si="227"/>
        <v>0</v>
      </c>
      <c r="K360" s="771">
        <f t="shared" si="227"/>
        <v>0</v>
      </c>
      <c r="L360" s="643">
        <f t="shared" si="227"/>
        <v>0</v>
      </c>
      <c r="M360" s="771">
        <f t="shared" si="227"/>
        <v>0</v>
      </c>
      <c r="N360" s="643">
        <f t="shared" si="227"/>
        <v>0</v>
      </c>
      <c r="O360" s="771">
        <f t="shared" si="227"/>
        <v>0</v>
      </c>
      <c r="P360" s="643">
        <f t="shared" si="227"/>
        <v>0</v>
      </c>
      <c r="Q360" s="771">
        <f t="shared" si="227"/>
        <v>0</v>
      </c>
      <c r="R360" s="643">
        <f t="shared" si="227"/>
        <v>0</v>
      </c>
      <c r="S360" s="771">
        <f t="shared" si="227"/>
        <v>0</v>
      </c>
      <c r="T360" s="643">
        <f t="shared" si="227"/>
        <v>0</v>
      </c>
      <c r="U360" s="771">
        <f t="shared" si="227"/>
        <v>0</v>
      </c>
      <c r="V360" s="643">
        <f t="shared" si="227"/>
        <v>0</v>
      </c>
      <c r="W360" s="771">
        <f t="shared" si="227"/>
        <v>0</v>
      </c>
      <c r="X360" s="643">
        <f t="shared" si="227"/>
        <v>0</v>
      </c>
      <c r="Y360" s="771">
        <f t="shared" si="227"/>
        <v>0</v>
      </c>
      <c r="Z360" s="643">
        <f t="shared" si="227"/>
        <v>0</v>
      </c>
      <c r="AA360" s="771">
        <f t="shared" si="227"/>
        <v>0</v>
      </c>
      <c r="AB360" s="643">
        <f t="shared" si="227"/>
        <v>0</v>
      </c>
      <c r="AC360" s="771">
        <f t="shared" si="227"/>
        <v>0</v>
      </c>
      <c r="AD360" s="643">
        <f t="shared" si="227"/>
        <v>0</v>
      </c>
      <c r="AE360" s="771">
        <f t="shared" si="227"/>
        <v>0</v>
      </c>
      <c r="AF360" s="643">
        <f t="shared" si="227"/>
        <v>0</v>
      </c>
      <c r="AG360" s="771">
        <f t="shared" si="227"/>
        <v>0</v>
      </c>
      <c r="AH360" s="643">
        <f t="shared" si="227"/>
        <v>0</v>
      </c>
      <c r="AI360" s="771">
        <f t="shared" si="227"/>
        <v>0</v>
      </c>
      <c r="AJ360" s="643">
        <f t="shared" si="227"/>
        <v>0</v>
      </c>
      <c r="AK360" s="771">
        <f t="shared" si="227"/>
        <v>0</v>
      </c>
      <c r="AL360" s="772">
        <f t="shared" si="227"/>
        <v>0</v>
      </c>
      <c r="AM360" s="773">
        <f t="shared" si="227"/>
        <v>0</v>
      </c>
      <c r="AN360" s="645">
        <f t="shared" si="227"/>
        <v>0</v>
      </c>
      <c r="AO360" s="774">
        <f t="shared" si="227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3070" t="s">
        <v>326</v>
      </c>
      <c r="B362" s="3070" t="s">
        <v>327</v>
      </c>
      <c r="C362" s="3070" t="s">
        <v>328</v>
      </c>
      <c r="D362" s="3070"/>
      <c r="E362" s="3070"/>
      <c r="F362" s="3070"/>
      <c r="G362" s="3070"/>
      <c r="H362" s="3070"/>
      <c r="I362" s="3070"/>
      <c r="J362" s="3070"/>
      <c r="K362" s="3095" t="s">
        <v>329</v>
      </c>
      <c r="L362" s="3095"/>
      <c r="M362" s="3095"/>
      <c r="N362" s="3095"/>
      <c r="O362" s="3095"/>
      <c r="P362" s="3070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3070"/>
      <c r="B363" s="3070"/>
      <c r="C363" s="3070" t="s">
        <v>331</v>
      </c>
      <c r="D363" s="3070" t="s">
        <v>332</v>
      </c>
      <c r="E363" s="3070" t="s">
        <v>333</v>
      </c>
      <c r="F363" s="3070" t="s">
        <v>334</v>
      </c>
      <c r="G363" s="3070" t="s">
        <v>335</v>
      </c>
      <c r="H363" s="3070"/>
      <c r="I363" s="3070"/>
      <c r="J363" s="3070"/>
      <c r="K363" s="3070" t="s">
        <v>336</v>
      </c>
      <c r="L363" s="3070" t="s">
        <v>337</v>
      </c>
      <c r="M363" s="3070" t="s">
        <v>338</v>
      </c>
      <c r="N363" s="3070" t="s">
        <v>339</v>
      </c>
      <c r="O363" s="3070" t="s">
        <v>340</v>
      </c>
      <c r="P363" s="3070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3070"/>
      <c r="B364" s="3070"/>
      <c r="C364" s="3070"/>
      <c r="D364" s="3070"/>
      <c r="E364" s="3070"/>
      <c r="F364" s="3070"/>
      <c r="G364" s="775" t="s">
        <v>337</v>
      </c>
      <c r="H364" s="775" t="s">
        <v>340</v>
      </c>
      <c r="I364" s="775" t="s">
        <v>341</v>
      </c>
      <c r="J364" s="775" t="s">
        <v>100</v>
      </c>
      <c r="K364" s="3070"/>
      <c r="L364" s="3070"/>
      <c r="M364" s="3070"/>
      <c r="N364" s="3070"/>
      <c r="O364" s="3070"/>
      <c r="P364" s="3070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776" t="s">
        <v>342</v>
      </c>
      <c r="B365" s="777">
        <f>SUM(D365:O365)</f>
        <v>0</v>
      </c>
      <c r="C365" s="778"/>
      <c r="D365" s="686"/>
      <c r="E365" s="686"/>
      <c r="F365" s="686"/>
      <c r="G365" s="686"/>
      <c r="H365" s="686"/>
      <c r="I365" s="686"/>
      <c r="J365" s="686"/>
      <c r="K365" s="686"/>
      <c r="L365" s="686"/>
      <c r="M365" s="686"/>
      <c r="N365" s="686"/>
      <c r="O365" s="686"/>
      <c r="P365" s="779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780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780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781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782"/>
      <c r="P369" s="783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784" t="s">
        <v>76</v>
      </c>
      <c r="B370" s="774">
        <f>SUM(B365:B369)</f>
        <v>0</v>
      </c>
      <c r="C370" s="774">
        <f>SUM(C366:C367)</f>
        <v>0</v>
      </c>
      <c r="D370" s="774">
        <f>SUM(D365:D367)</f>
        <v>0</v>
      </c>
      <c r="E370" s="774">
        <f t="shared" ref="E370:N370" si="228">SUM(E365:E367)</f>
        <v>0</v>
      </c>
      <c r="F370" s="774">
        <f t="shared" si="228"/>
        <v>0</v>
      </c>
      <c r="G370" s="774">
        <f t="shared" si="228"/>
        <v>0</v>
      </c>
      <c r="H370" s="774">
        <f t="shared" si="228"/>
        <v>0</v>
      </c>
      <c r="I370" s="774">
        <f t="shared" si="228"/>
        <v>0</v>
      </c>
      <c r="J370" s="774">
        <f t="shared" si="228"/>
        <v>0</v>
      </c>
      <c r="K370" s="774">
        <f t="shared" si="228"/>
        <v>0</v>
      </c>
      <c r="L370" s="774">
        <f t="shared" si="228"/>
        <v>0</v>
      </c>
      <c r="M370" s="774">
        <f t="shared" si="228"/>
        <v>0</v>
      </c>
      <c r="N370" s="774">
        <f t="shared" si="228"/>
        <v>0</v>
      </c>
      <c r="O370" s="774">
        <f>SUM(O365:O367)</f>
        <v>0</v>
      </c>
      <c r="P370" s="774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550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_1"/>
  </protectedRanges>
  <mergeCells count="524">
    <mergeCell ref="A6:P6"/>
    <mergeCell ref="A9:B10"/>
    <mergeCell ref="C9:C10"/>
    <mergeCell ref="D9:M9"/>
    <mergeCell ref="N9:N10"/>
    <mergeCell ref="O9:O10"/>
    <mergeCell ref="P9:P10"/>
    <mergeCell ref="Q333:R334"/>
    <mergeCell ref="E16:E17"/>
    <mergeCell ref="F16:F17"/>
    <mergeCell ref="A18:B18"/>
    <mergeCell ref="Q9:Q1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16:B17"/>
    <mergeCell ref="C16:C17"/>
    <mergeCell ref="D16:D17"/>
    <mergeCell ref="A31:B31"/>
    <mergeCell ref="A33:B34"/>
    <mergeCell ref="C33:C34"/>
    <mergeCell ref="D33:P33"/>
    <mergeCell ref="Q33:Q34"/>
    <mergeCell ref="R33:R34"/>
    <mergeCell ref="A25:B25"/>
    <mergeCell ref="A26:B26"/>
    <mergeCell ref="A27:B27"/>
    <mergeCell ref="A28:B28"/>
    <mergeCell ref="A29:B29"/>
    <mergeCell ref="A30:B30"/>
    <mergeCell ref="A38:A44"/>
    <mergeCell ref="A45:A46"/>
    <mergeCell ref="A47:A48"/>
    <mergeCell ref="A49:B49"/>
    <mergeCell ref="A50:B50"/>
    <mergeCell ref="A51:A52"/>
    <mergeCell ref="S33:S34"/>
    <mergeCell ref="T33:T34"/>
    <mergeCell ref="U33:U34"/>
    <mergeCell ref="A35:B35"/>
    <mergeCell ref="A36:B36"/>
    <mergeCell ref="A37:B37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A333:A335"/>
    <mergeCell ref="B333:D334"/>
    <mergeCell ref="E333:M333"/>
    <mergeCell ref="O333:O335"/>
    <mergeCell ref="P333:P335"/>
    <mergeCell ref="A329:B329"/>
    <mergeCell ref="A330:B330"/>
    <mergeCell ref="A331:B331"/>
    <mergeCell ref="AH326:AI327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E334:F334"/>
    <mergeCell ref="G334:H334"/>
    <mergeCell ref="I334:J334"/>
    <mergeCell ref="K334:L334"/>
    <mergeCell ref="M334:N334"/>
    <mergeCell ref="AD340:AE340"/>
    <mergeCell ref="AF340:AG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J340:AJ341"/>
    <mergeCell ref="AK340:AK341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L340:AL341"/>
    <mergeCell ref="A342:A344"/>
    <mergeCell ref="A339:A341"/>
    <mergeCell ref="B339:B341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D36:U55 D60:R79 B82 D85:E85 F106:M109 F114:AI122 F139:AR143 F127:AM134 F147:O149 F160:R162 F164:R167 F151:O154 F173:Q175 F186:AW230 F234:AX278 F283:AO286 F292:AV309 F314:AW324 F329:AK331 E336:R337 F342:AM351 F357:AO359 C365:P369 F98:AE101 F90:AE93 F177:Q180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A4" sqref="A4:A5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",[3]NOMBRE!B2," - ","( ",[3]NOMBRE!C2,[3]NOMBRE!D2,[3]NOMBRE!E2,[3]NOMBRE!F2,[3]NOMBRE!G2,"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",[3]NOMBRE!B6," - ","( ",[3]NOMBRE!C6,[3]NOMBRE!D6," )")</f>
        <v>MES: FEBRERO - ( 02 )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",[3]NOMBRE!B7)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3088" t="s">
        <v>3</v>
      </c>
      <c r="B9" s="2847"/>
      <c r="C9" s="3074" t="s">
        <v>4</v>
      </c>
      <c r="D9" s="3100" t="s">
        <v>5</v>
      </c>
      <c r="E9" s="3102"/>
      <c r="F9" s="3102"/>
      <c r="G9" s="3102"/>
      <c r="H9" s="3102"/>
      <c r="I9" s="3102"/>
      <c r="J9" s="3102"/>
      <c r="K9" s="3102"/>
      <c r="L9" s="3102"/>
      <c r="M9" s="3103"/>
      <c r="N9" s="3074" t="s">
        <v>6</v>
      </c>
      <c r="O9" s="3074" t="s">
        <v>7</v>
      </c>
      <c r="P9" s="3074" t="s">
        <v>8</v>
      </c>
      <c r="Q9" s="3074" t="s">
        <v>9</v>
      </c>
      <c r="R9" s="3074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3277"/>
      <c r="B10" s="2848"/>
      <c r="C10" s="2852"/>
      <c r="D10" s="816" t="s">
        <v>11</v>
      </c>
      <c r="E10" s="817" t="s">
        <v>12</v>
      </c>
      <c r="F10" s="817" t="s">
        <v>13</v>
      </c>
      <c r="G10" s="817" t="s">
        <v>14</v>
      </c>
      <c r="H10" s="817" t="s">
        <v>15</v>
      </c>
      <c r="I10" s="817" t="s">
        <v>16</v>
      </c>
      <c r="J10" s="817" t="s">
        <v>17</v>
      </c>
      <c r="K10" s="817" t="s">
        <v>18</v>
      </c>
      <c r="L10" s="817" t="s">
        <v>19</v>
      </c>
      <c r="M10" s="818" t="s">
        <v>20</v>
      </c>
      <c r="N10" s="2852"/>
      <c r="O10" s="2852"/>
      <c r="P10" s="2852"/>
      <c r="Q10" s="2852"/>
      <c r="R10" s="2852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3280" t="s">
        <v>21</v>
      </c>
      <c r="B11" s="3280"/>
      <c r="C11" s="819">
        <f>SUM(D11:M11)</f>
        <v>0</v>
      </c>
      <c r="D11" s="820"/>
      <c r="E11" s="821"/>
      <c r="F11" s="821"/>
      <c r="G11" s="821"/>
      <c r="H11" s="821"/>
      <c r="I11" s="821"/>
      <c r="J11" s="821"/>
      <c r="K11" s="821"/>
      <c r="L11" s="822"/>
      <c r="M11" s="823"/>
      <c r="N11" s="824"/>
      <c r="O11" s="824"/>
      <c r="P11" s="824"/>
      <c r="Q11" s="824"/>
      <c r="R11" s="824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3088" t="s">
        <v>26</v>
      </c>
      <c r="B16" s="2847"/>
      <c r="C16" s="3081" t="s">
        <v>27</v>
      </c>
      <c r="D16" s="3281" t="s">
        <v>28</v>
      </c>
      <c r="E16" s="3097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3277"/>
      <c r="B17" s="2848"/>
      <c r="C17" s="2877"/>
      <c r="D17" s="3069"/>
      <c r="E17" s="3113"/>
      <c r="F17" s="3220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3278" t="s">
        <v>29</v>
      </c>
      <c r="B18" s="3279"/>
      <c r="C18" s="825">
        <v>89</v>
      </c>
      <c r="D18" s="826">
        <v>0</v>
      </c>
      <c r="E18" s="715">
        <v>0</v>
      </c>
      <c r="F18" s="677">
        <v>6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3233" t="s">
        <v>30</v>
      </c>
      <c r="B19" s="3234"/>
      <c r="C19" s="32">
        <v>0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0</v>
      </c>
      <c r="D20" s="19">
        <v>0</v>
      </c>
      <c r="E20" s="36">
        <v>0</v>
      </c>
      <c r="F20" s="37">
        <v>0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13</v>
      </c>
      <c r="D21" s="19">
        <v>0</v>
      </c>
      <c r="E21" s="36">
        <v>0</v>
      </c>
      <c r="F21" s="37">
        <v>0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3</v>
      </c>
      <c r="D22" s="19">
        <v>0</v>
      </c>
      <c r="E22" s="36">
        <v>0</v>
      </c>
      <c r="F22" s="37">
        <v>1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0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1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2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18</v>
      </c>
      <c r="D26" s="19">
        <v>0</v>
      </c>
      <c r="E26" s="36">
        <v>0</v>
      </c>
      <c r="F26" s="37">
        <v>2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2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5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8</v>
      </c>
      <c r="D29" s="39">
        <v>0</v>
      </c>
      <c r="E29" s="40">
        <v>0</v>
      </c>
      <c r="F29" s="41">
        <v>0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2</v>
      </c>
      <c r="D30" s="39">
        <v>0</v>
      </c>
      <c r="E30" s="40">
        <v>0</v>
      </c>
      <c r="F30" s="41">
        <v>0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35</v>
      </c>
      <c r="D31" s="25">
        <v>0</v>
      </c>
      <c r="E31" s="42">
        <v>0</v>
      </c>
      <c r="F31" s="43">
        <v>3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827"/>
      <c r="C32" s="828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ht="15" customHeight="1" x14ac:dyDescent="0.25">
      <c r="A33" s="3088" t="s">
        <v>44</v>
      </c>
      <c r="B33" s="2847"/>
      <c r="C33" s="3074" t="s">
        <v>4</v>
      </c>
      <c r="D33" s="3100" t="s">
        <v>5</v>
      </c>
      <c r="E33" s="3102"/>
      <c r="F33" s="3102"/>
      <c r="G33" s="3102"/>
      <c r="H33" s="3102"/>
      <c r="I33" s="3102"/>
      <c r="J33" s="3102"/>
      <c r="K33" s="3102"/>
      <c r="L33" s="3102"/>
      <c r="M33" s="3102"/>
      <c r="N33" s="3102"/>
      <c r="O33" s="3102"/>
      <c r="P33" s="3103"/>
      <c r="Q33" s="3142" t="s">
        <v>45</v>
      </c>
      <c r="R33" s="3074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3277"/>
      <c r="B34" s="2848"/>
      <c r="C34" s="2852"/>
      <c r="D34" s="816" t="s">
        <v>11</v>
      </c>
      <c r="E34" s="829" t="s">
        <v>12</v>
      </c>
      <c r="F34" s="829" t="s">
        <v>13</v>
      </c>
      <c r="G34" s="829" t="s">
        <v>14</v>
      </c>
      <c r="H34" s="829" t="s">
        <v>15</v>
      </c>
      <c r="I34" s="829" t="s">
        <v>16</v>
      </c>
      <c r="J34" s="829" t="s">
        <v>17</v>
      </c>
      <c r="K34" s="829" t="s">
        <v>18</v>
      </c>
      <c r="L34" s="829" t="s">
        <v>19</v>
      </c>
      <c r="M34" s="829" t="s">
        <v>48</v>
      </c>
      <c r="N34" s="705" t="s">
        <v>49</v>
      </c>
      <c r="O34" s="829" t="s">
        <v>50</v>
      </c>
      <c r="P34" s="830" t="s">
        <v>51</v>
      </c>
      <c r="Q34" s="2986"/>
      <c r="R34" s="2852"/>
      <c r="S34" s="3220"/>
      <c r="T34" s="3220"/>
      <c r="U34" s="3220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3098" t="s">
        <v>52</v>
      </c>
      <c r="B35" s="3098"/>
      <c r="C35" s="774">
        <f>SUM(D35:P35)</f>
        <v>0</v>
      </c>
      <c r="D35" s="774">
        <f>SUM(D36:D48)</f>
        <v>0</v>
      </c>
      <c r="E35" s="774">
        <f>SUM(E36:E48)</f>
        <v>0</v>
      </c>
      <c r="F35" s="774">
        <f t="shared" ref="F35:L35" si="18">SUM(F36:F48)</f>
        <v>0</v>
      </c>
      <c r="G35" s="774">
        <f t="shared" si="18"/>
        <v>0</v>
      </c>
      <c r="H35" s="774">
        <f t="shared" si="18"/>
        <v>0</v>
      </c>
      <c r="I35" s="774">
        <f t="shared" si="18"/>
        <v>0</v>
      </c>
      <c r="J35" s="774">
        <f t="shared" si="18"/>
        <v>0</v>
      </c>
      <c r="K35" s="774">
        <f t="shared" si="18"/>
        <v>0</v>
      </c>
      <c r="L35" s="774">
        <f t="shared" si="18"/>
        <v>0</v>
      </c>
      <c r="M35" s="774">
        <f>SUM(M36:M48)</f>
        <v>0</v>
      </c>
      <c r="N35" s="774">
        <f>SUM(N51:N55)</f>
        <v>0</v>
      </c>
      <c r="O35" s="774">
        <f t="shared" ref="O35:P35" si="19">SUM(O51:O55)</f>
        <v>0</v>
      </c>
      <c r="P35" s="831">
        <f t="shared" si="19"/>
        <v>0</v>
      </c>
      <c r="Q35" s="645">
        <f>SUM(Q36:Q48)</f>
        <v>0</v>
      </c>
      <c r="R35" s="645">
        <f>SUM(R36:R48)</f>
        <v>0</v>
      </c>
      <c r="S35" s="645">
        <f t="shared" ref="S35:U35" si="20">SUM(S36:S48)</f>
        <v>0</v>
      </c>
      <c r="T35" s="645">
        <f t="shared" si="20"/>
        <v>0</v>
      </c>
      <c r="U35" s="645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3273" t="s">
        <v>53</v>
      </c>
      <c r="B36" s="3274"/>
      <c r="C36" s="832">
        <f>SUM(D36:M36)</f>
        <v>0</v>
      </c>
      <c r="D36" s="820"/>
      <c r="E36" s="821"/>
      <c r="F36" s="821"/>
      <c r="G36" s="821"/>
      <c r="H36" s="821"/>
      <c r="I36" s="821"/>
      <c r="J36" s="821"/>
      <c r="K36" s="821"/>
      <c r="L36" s="821"/>
      <c r="M36" s="821"/>
      <c r="N36" s="833"/>
      <c r="O36" s="834"/>
      <c r="P36" s="835"/>
      <c r="Q36" s="836"/>
      <c r="R36" s="836"/>
      <c r="S36" s="836"/>
      <c r="T36" s="836"/>
      <c r="U36" s="836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3249" t="s">
        <v>55</v>
      </c>
      <c r="B38" s="837" t="s">
        <v>56</v>
      </c>
      <c r="C38" s="832">
        <f t="shared" si="24"/>
        <v>0</v>
      </c>
      <c r="D38" s="820"/>
      <c r="E38" s="821"/>
      <c r="F38" s="821"/>
      <c r="G38" s="821"/>
      <c r="H38" s="821"/>
      <c r="I38" s="821"/>
      <c r="J38" s="821"/>
      <c r="K38" s="821"/>
      <c r="L38" s="821"/>
      <c r="M38" s="821"/>
      <c r="N38" s="833"/>
      <c r="O38" s="834"/>
      <c r="P38" s="835"/>
      <c r="Q38" s="836"/>
      <c r="R38" s="836"/>
      <c r="S38" s="836"/>
      <c r="T38" s="836"/>
      <c r="U38" s="836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3249"/>
      <c r="B39" s="63" t="s">
        <v>57</v>
      </c>
      <c r="C39" s="563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3249"/>
      <c r="B40" s="63" t="s">
        <v>58</v>
      </c>
      <c r="C40" s="563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3249"/>
      <c r="B41" s="63" t="s">
        <v>59</v>
      </c>
      <c r="C41" s="563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3249"/>
      <c r="B42" s="63" t="s">
        <v>60</v>
      </c>
      <c r="C42" s="563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3249"/>
      <c r="B43" s="68" t="s">
        <v>61</v>
      </c>
      <c r="C43" s="838">
        <f t="shared" si="24"/>
        <v>0</v>
      </c>
      <c r="D43" s="750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3249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3083" t="s">
        <v>63</v>
      </c>
      <c r="B45" s="837" t="s">
        <v>64</v>
      </c>
      <c r="C45" s="832">
        <f t="shared" si="24"/>
        <v>0</v>
      </c>
      <c r="D45" s="820"/>
      <c r="E45" s="821"/>
      <c r="F45" s="821"/>
      <c r="G45" s="821"/>
      <c r="H45" s="821"/>
      <c r="I45" s="821"/>
      <c r="J45" s="821"/>
      <c r="K45" s="821"/>
      <c r="L45" s="821"/>
      <c r="M45" s="821"/>
      <c r="N45" s="833"/>
      <c r="O45" s="834"/>
      <c r="P45" s="835"/>
      <c r="Q45" s="836"/>
      <c r="R45" s="836"/>
      <c r="S45" s="836"/>
      <c r="T45" s="836"/>
      <c r="U45" s="836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2861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3083" t="s">
        <v>66</v>
      </c>
      <c r="B47" s="837" t="s">
        <v>64</v>
      </c>
      <c r="C47" s="832">
        <f>SUM(D47:M47)</f>
        <v>0</v>
      </c>
      <c r="D47" s="820"/>
      <c r="E47" s="821"/>
      <c r="F47" s="821"/>
      <c r="G47" s="821"/>
      <c r="H47" s="821"/>
      <c r="I47" s="821"/>
      <c r="J47" s="821"/>
      <c r="K47" s="821"/>
      <c r="L47" s="821"/>
      <c r="M47" s="821"/>
      <c r="N47" s="833"/>
      <c r="O47" s="834"/>
      <c r="P47" s="835"/>
      <c r="Q47" s="836"/>
      <c r="R47" s="836"/>
      <c r="S47" s="836"/>
      <c r="T47" s="836"/>
      <c r="U47" s="836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3269" t="s">
        <v>68</v>
      </c>
      <c r="B50" s="3270"/>
      <c r="C50" s="462">
        <f t="shared" si="24"/>
        <v>0</v>
      </c>
      <c r="D50" s="210"/>
      <c r="E50" s="93"/>
      <c r="F50" s="93"/>
      <c r="G50" s="93"/>
      <c r="H50" s="93"/>
      <c r="I50" s="93"/>
      <c r="J50" s="93"/>
      <c r="K50" s="93"/>
      <c r="L50" s="93"/>
      <c r="M50" s="93"/>
      <c r="N50" s="588"/>
      <c r="O50" s="95"/>
      <c r="P50" s="96"/>
      <c r="Q50" s="525"/>
      <c r="R50" s="525"/>
      <c r="S50" s="525"/>
      <c r="T50" s="525"/>
      <c r="U50" s="525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3222" t="s">
        <v>69</v>
      </c>
      <c r="B51" s="839" t="s">
        <v>64</v>
      </c>
      <c r="C51" s="832">
        <f>SUM(D51:P51)</f>
        <v>0</v>
      </c>
      <c r="D51" s="820"/>
      <c r="E51" s="821"/>
      <c r="F51" s="821"/>
      <c r="G51" s="821"/>
      <c r="H51" s="821"/>
      <c r="I51" s="821"/>
      <c r="J51" s="821"/>
      <c r="K51" s="821"/>
      <c r="L51" s="821"/>
      <c r="M51" s="821"/>
      <c r="N51" s="840"/>
      <c r="O51" s="821"/>
      <c r="P51" s="823"/>
      <c r="Q51" s="836"/>
      <c r="R51" s="836"/>
      <c r="S51" s="836"/>
      <c r="T51" s="836"/>
      <c r="U51" s="836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2951"/>
      <c r="B52" s="101" t="s">
        <v>65</v>
      </c>
      <c r="C52" s="462">
        <f>SUM(D52:P52)</f>
        <v>0</v>
      </c>
      <c r="D52" s="210"/>
      <c r="E52" s="93"/>
      <c r="F52" s="93"/>
      <c r="G52" s="93"/>
      <c r="H52" s="93"/>
      <c r="I52" s="93"/>
      <c r="J52" s="93"/>
      <c r="K52" s="93"/>
      <c r="L52" s="93"/>
      <c r="M52" s="93"/>
      <c r="N52" s="591"/>
      <c r="O52" s="93"/>
      <c r="P52" s="103"/>
      <c r="Q52" s="525"/>
      <c r="R52" s="525"/>
      <c r="S52" s="525"/>
      <c r="T52" s="525"/>
      <c r="U52" s="525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3083" t="s">
        <v>70</v>
      </c>
      <c r="B53" s="841" t="s">
        <v>64</v>
      </c>
      <c r="C53" s="832">
        <f>SUM(D53:P53)</f>
        <v>0</v>
      </c>
      <c r="D53" s="820"/>
      <c r="E53" s="821"/>
      <c r="F53" s="821"/>
      <c r="G53" s="821"/>
      <c r="H53" s="821"/>
      <c r="I53" s="821"/>
      <c r="J53" s="821"/>
      <c r="K53" s="821"/>
      <c r="L53" s="821"/>
      <c r="M53" s="821"/>
      <c r="N53" s="840"/>
      <c r="O53" s="821"/>
      <c r="P53" s="823"/>
      <c r="Q53" s="836"/>
      <c r="R53" s="836"/>
      <c r="S53" s="836"/>
      <c r="T53" s="836"/>
      <c r="U53" s="836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2861"/>
      <c r="B54" s="505" t="s">
        <v>65</v>
      </c>
      <c r="C54" s="462">
        <f>SUM(D54:P54)</f>
        <v>0</v>
      </c>
      <c r="D54" s="210"/>
      <c r="E54" s="93"/>
      <c r="F54" s="93"/>
      <c r="G54" s="93"/>
      <c r="H54" s="93"/>
      <c r="I54" s="93"/>
      <c r="J54" s="93"/>
      <c r="K54" s="93"/>
      <c r="L54" s="93"/>
      <c r="M54" s="93"/>
      <c r="N54" s="591"/>
      <c r="O54" s="93"/>
      <c r="P54" s="103"/>
      <c r="Q54" s="525"/>
      <c r="R54" s="525"/>
      <c r="S54" s="525"/>
      <c r="T54" s="525"/>
      <c r="U54" s="525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3275" t="s">
        <v>71</v>
      </c>
      <c r="B55" s="3276"/>
      <c r="C55" s="462">
        <f>SUM(D55:P55)</f>
        <v>0</v>
      </c>
      <c r="D55" s="210"/>
      <c r="E55" s="93"/>
      <c r="F55" s="93"/>
      <c r="G55" s="93"/>
      <c r="H55" s="93"/>
      <c r="I55" s="93"/>
      <c r="J55" s="93"/>
      <c r="K55" s="93"/>
      <c r="L55" s="93"/>
      <c r="M55" s="93"/>
      <c r="N55" s="591"/>
      <c r="O55" s="93"/>
      <c r="P55" s="103"/>
      <c r="Q55" s="525"/>
      <c r="R55" s="525"/>
      <c r="S55" s="525"/>
      <c r="T55" s="525"/>
      <c r="U55" s="525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827"/>
      <c r="C56" s="828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ht="15" customHeight="1" x14ac:dyDescent="0.25">
      <c r="A57" s="3088" t="s">
        <v>44</v>
      </c>
      <c r="B57" s="2847"/>
      <c r="C57" s="3074" t="s">
        <v>4</v>
      </c>
      <c r="D57" s="3100" t="s">
        <v>5</v>
      </c>
      <c r="E57" s="3102"/>
      <c r="F57" s="3102"/>
      <c r="G57" s="3102"/>
      <c r="H57" s="3102"/>
      <c r="I57" s="3102"/>
      <c r="J57" s="3102"/>
      <c r="K57" s="3102"/>
      <c r="L57" s="3102"/>
      <c r="M57" s="3102"/>
      <c r="N57" s="3102"/>
      <c r="O57" s="3102"/>
      <c r="P57" s="3103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3277"/>
      <c r="B58" s="2848"/>
      <c r="C58" s="2852"/>
      <c r="D58" s="816" t="s">
        <v>11</v>
      </c>
      <c r="E58" s="829" t="s">
        <v>12</v>
      </c>
      <c r="F58" s="829" t="s">
        <v>13</v>
      </c>
      <c r="G58" s="829" t="s">
        <v>14</v>
      </c>
      <c r="H58" s="829" t="s">
        <v>15</v>
      </c>
      <c r="I58" s="829" t="s">
        <v>16</v>
      </c>
      <c r="J58" s="829" t="s">
        <v>17</v>
      </c>
      <c r="K58" s="829" t="s">
        <v>18</v>
      </c>
      <c r="L58" s="829" t="s">
        <v>19</v>
      </c>
      <c r="M58" s="829" t="s">
        <v>48</v>
      </c>
      <c r="N58" s="705" t="s">
        <v>49</v>
      </c>
      <c r="O58" s="829" t="s">
        <v>50</v>
      </c>
      <c r="P58" s="830" t="s">
        <v>51</v>
      </c>
      <c r="Q58" s="3220"/>
      <c r="R58" s="3220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3098" t="s">
        <v>52</v>
      </c>
      <c r="B59" s="3098"/>
      <c r="C59" s="774">
        <f>SUM(D59:P59)</f>
        <v>0</v>
      </c>
      <c r="D59" s="774">
        <f>SUM(D60:D72)</f>
        <v>0</v>
      </c>
      <c r="E59" s="774">
        <f t="shared" ref="E59:M59" si="33">SUM(E60:E72)</f>
        <v>0</v>
      </c>
      <c r="F59" s="774">
        <f>SUM(F60:F72)</f>
        <v>0</v>
      </c>
      <c r="G59" s="774">
        <f t="shared" si="33"/>
        <v>0</v>
      </c>
      <c r="H59" s="774">
        <f t="shared" si="33"/>
        <v>0</v>
      </c>
      <c r="I59" s="774">
        <f t="shared" si="33"/>
        <v>0</v>
      </c>
      <c r="J59" s="774">
        <f t="shared" si="33"/>
        <v>0</v>
      </c>
      <c r="K59" s="774">
        <f t="shared" si="33"/>
        <v>0</v>
      </c>
      <c r="L59" s="774">
        <f t="shared" si="33"/>
        <v>0</v>
      </c>
      <c r="M59" s="774">
        <f t="shared" si="33"/>
        <v>0</v>
      </c>
      <c r="N59" s="774">
        <f>SUM(N75:N79)</f>
        <v>0</v>
      </c>
      <c r="O59" s="774">
        <f t="shared" ref="O59:P59" si="34">SUM(O75:O79)</f>
        <v>0</v>
      </c>
      <c r="P59" s="831">
        <f t="shared" si="34"/>
        <v>0</v>
      </c>
      <c r="Q59" s="645">
        <f>SUM(Q60:Q72)</f>
        <v>0</v>
      </c>
      <c r="R59" s="645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3273" t="s">
        <v>53</v>
      </c>
      <c r="B60" s="3274"/>
      <c r="C60" s="832">
        <f>SUM(D60:M60)</f>
        <v>0</v>
      </c>
      <c r="D60" s="820"/>
      <c r="E60" s="821"/>
      <c r="F60" s="821"/>
      <c r="G60" s="821"/>
      <c r="H60" s="821"/>
      <c r="I60" s="821"/>
      <c r="J60" s="821"/>
      <c r="K60" s="821"/>
      <c r="L60" s="821"/>
      <c r="M60" s="821"/>
      <c r="N60" s="833"/>
      <c r="O60" s="834"/>
      <c r="P60" s="835"/>
      <c r="Q60" s="836"/>
      <c r="R60" s="836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3249" t="s">
        <v>55</v>
      </c>
      <c r="B62" s="837" t="s">
        <v>56</v>
      </c>
      <c r="C62" s="832">
        <f t="shared" ref="C62:C74" si="40">SUM(D62:M62)</f>
        <v>0</v>
      </c>
      <c r="D62" s="820"/>
      <c r="E62" s="821"/>
      <c r="F62" s="821"/>
      <c r="G62" s="821"/>
      <c r="H62" s="821"/>
      <c r="I62" s="821"/>
      <c r="J62" s="821"/>
      <c r="K62" s="821"/>
      <c r="L62" s="821"/>
      <c r="M62" s="821"/>
      <c r="N62" s="833"/>
      <c r="O62" s="834"/>
      <c r="P62" s="835"/>
      <c r="Q62" s="836"/>
      <c r="R62" s="836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3249"/>
      <c r="B63" s="63" t="s">
        <v>57</v>
      </c>
      <c r="C63" s="563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3249"/>
      <c r="B64" s="63" t="s">
        <v>58</v>
      </c>
      <c r="C64" s="563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3249"/>
      <c r="B65" s="63" t="s">
        <v>59</v>
      </c>
      <c r="C65" s="563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3249"/>
      <c r="B66" s="63" t="s">
        <v>60</v>
      </c>
      <c r="C66" s="563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3249"/>
      <c r="B67" s="68" t="s">
        <v>61</v>
      </c>
      <c r="C67" s="838">
        <f t="shared" si="40"/>
        <v>0</v>
      </c>
      <c r="D67" s="750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3249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083" t="s">
        <v>63</v>
      </c>
      <c r="B69" s="837" t="s">
        <v>64</v>
      </c>
      <c r="C69" s="832">
        <f t="shared" si="40"/>
        <v>0</v>
      </c>
      <c r="D69" s="820"/>
      <c r="E69" s="821"/>
      <c r="F69" s="821"/>
      <c r="G69" s="821"/>
      <c r="H69" s="821"/>
      <c r="I69" s="821"/>
      <c r="J69" s="821"/>
      <c r="K69" s="821"/>
      <c r="L69" s="821"/>
      <c r="M69" s="821"/>
      <c r="N69" s="833"/>
      <c r="O69" s="834"/>
      <c r="P69" s="835"/>
      <c r="Q69" s="836"/>
      <c r="R69" s="836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2861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083" t="s">
        <v>66</v>
      </c>
      <c r="B71" s="837" t="s">
        <v>64</v>
      </c>
      <c r="C71" s="832">
        <f t="shared" si="40"/>
        <v>0</v>
      </c>
      <c r="D71" s="821"/>
      <c r="E71" s="821"/>
      <c r="F71" s="821"/>
      <c r="G71" s="821"/>
      <c r="H71" s="821"/>
      <c r="I71" s="821"/>
      <c r="J71" s="821"/>
      <c r="K71" s="821"/>
      <c r="L71" s="821"/>
      <c r="M71" s="821"/>
      <c r="N71" s="833"/>
      <c r="O71" s="834"/>
      <c r="P71" s="835"/>
      <c r="Q71" s="836"/>
      <c r="R71" s="836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269" t="s">
        <v>68</v>
      </c>
      <c r="B74" s="3270"/>
      <c r="C74" s="462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588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3222" t="s">
        <v>69</v>
      </c>
      <c r="B75" s="839" t="s">
        <v>64</v>
      </c>
      <c r="C75" s="832">
        <f>SUM(D75:P75)</f>
        <v>0</v>
      </c>
      <c r="D75" s="820"/>
      <c r="E75" s="821"/>
      <c r="F75" s="821"/>
      <c r="G75" s="821"/>
      <c r="H75" s="821"/>
      <c r="I75" s="821"/>
      <c r="J75" s="821"/>
      <c r="K75" s="821"/>
      <c r="L75" s="821"/>
      <c r="M75" s="821"/>
      <c r="N75" s="840"/>
      <c r="O75" s="821"/>
      <c r="P75" s="823"/>
      <c r="Q75" s="836"/>
      <c r="R75" s="836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2951"/>
      <c r="B76" s="101" t="s">
        <v>65</v>
      </c>
      <c r="C76" s="462">
        <f>SUM(D76:P76)</f>
        <v>0</v>
      </c>
      <c r="D76" s="210"/>
      <c r="E76" s="93"/>
      <c r="F76" s="93"/>
      <c r="G76" s="93"/>
      <c r="H76" s="93"/>
      <c r="I76" s="93"/>
      <c r="J76" s="93"/>
      <c r="K76" s="93"/>
      <c r="L76" s="93"/>
      <c r="M76" s="93"/>
      <c r="N76" s="591"/>
      <c r="O76" s="93"/>
      <c r="P76" s="103"/>
      <c r="Q76" s="525"/>
      <c r="R76" s="525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083" t="s">
        <v>70</v>
      </c>
      <c r="B77" s="841" t="s">
        <v>64</v>
      </c>
      <c r="C77" s="832">
        <f>SUM(D77:P77)</f>
        <v>0</v>
      </c>
      <c r="D77" s="821"/>
      <c r="E77" s="821"/>
      <c r="F77" s="821"/>
      <c r="G77" s="821"/>
      <c r="H77" s="821"/>
      <c r="I77" s="821"/>
      <c r="J77" s="821"/>
      <c r="K77" s="821"/>
      <c r="L77" s="821"/>
      <c r="M77" s="821"/>
      <c r="N77" s="840"/>
      <c r="O77" s="821"/>
      <c r="P77" s="823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2861"/>
      <c r="B78" s="505" t="s">
        <v>65</v>
      </c>
      <c r="C78" s="462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591"/>
      <c r="O78" s="93"/>
      <c r="P78" s="103"/>
      <c r="Q78" s="525"/>
      <c r="R78" s="525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3271" t="s">
        <v>71</v>
      </c>
      <c r="B79" s="3272"/>
      <c r="C79" s="462">
        <f>SUM(D79:P79)</f>
        <v>0</v>
      </c>
      <c r="D79" s="210"/>
      <c r="E79" s="93"/>
      <c r="F79" s="93"/>
      <c r="G79" s="93"/>
      <c r="H79" s="93"/>
      <c r="I79" s="93"/>
      <c r="J79" s="93"/>
      <c r="K79" s="93"/>
      <c r="L79" s="93"/>
      <c r="M79" s="93"/>
      <c r="N79" s="591"/>
      <c r="O79" s="93"/>
      <c r="P79" s="103"/>
      <c r="Q79" s="525"/>
      <c r="R79" s="525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775" t="s">
        <v>75</v>
      </c>
      <c r="B81" s="775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772" t="s">
        <v>77</v>
      </c>
      <c r="B82" s="688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528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088" t="s">
        <v>79</v>
      </c>
      <c r="B84" s="2847"/>
      <c r="C84" s="775" t="s">
        <v>76</v>
      </c>
      <c r="D84" s="816" t="s">
        <v>80</v>
      </c>
      <c r="E84" s="594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3248" t="s">
        <v>82</v>
      </c>
      <c r="B85" s="3240"/>
      <c r="C85" s="774">
        <f>SUM(D85:E85)</f>
        <v>0</v>
      </c>
      <c r="D85" s="825"/>
      <c r="E85" s="677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3088" t="s">
        <v>84</v>
      </c>
      <c r="B87" s="2847"/>
      <c r="C87" s="3088" t="s">
        <v>85</v>
      </c>
      <c r="D87" s="2869"/>
      <c r="E87" s="2847"/>
      <c r="F87" s="3255" t="s">
        <v>86</v>
      </c>
      <c r="G87" s="3255"/>
      <c r="H87" s="3255"/>
      <c r="I87" s="3255"/>
      <c r="J87" s="3255"/>
      <c r="K87" s="3255"/>
      <c r="L87" s="3261" t="s">
        <v>87</v>
      </c>
      <c r="M87" s="3261"/>
      <c r="N87" s="3261"/>
      <c r="O87" s="3261"/>
      <c r="P87" s="3261"/>
      <c r="Q87" s="3254"/>
      <c r="R87" s="3070" t="s">
        <v>88</v>
      </c>
      <c r="S87" s="3070"/>
      <c r="T87" s="3070"/>
      <c r="U87" s="3070"/>
      <c r="V87" s="3070"/>
      <c r="W87" s="3221"/>
      <c r="X87" s="3264" t="s">
        <v>89</v>
      </c>
      <c r="Y87" s="3264"/>
      <c r="Z87" s="3264"/>
      <c r="AA87" s="3265"/>
      <c r="AB87" s="3266" t="s">
        <v>90</v>
      </c>
      <c r="AC87" s="3193"/>
      <c r="AD87" s="3183" t="s">
        <v>7</v>
      </c>
      <c r="AE87" s="3259" t="s">
        <v>8</v>
      </c>
    </row>
    <row r="88" spans="1:83" s="47" customFormat="1" ht="12" customHeight="1" x14ac:dyDescent="0.2">
      <c r="A88" s="2910"/>
      <c r="B88" s="2848"/>
      <c r="C88" s="3089"/>
      <c r="D88" s="3090"/>
      <c r="E88" s="3220"/>
      <c r="F88" s="3076" t="s">
        <v>91</v>
      </c>
      <c r="G88" s="3077"/>
      <c r="H88" s="3076" t="s">
        <v>92</v>
      </c>
      <c r="I88" s="3077"/>
      <c r="J88" s="3076" t="s">
        <v>93</v>
      </c>
      <c r="K88" s="3077"/>
      <c r="L88" s="3076" t="s">
        <v>91</v>
      </c>
      <c r="M88" s="3077"/>
      <c r="N88" s="3076" t="s">
        <v>92</v>
      </c>
      <c r="O88" s="3077"/>
      <c r="P88" s="3076" t="s">
        <v>94</v>
      </c>
      <c r="Q88" s="3077"/>
      <c r="R88" s="3076" t="s">
        <v>91</v>
      </c>
      <c r="S88" s="3077"/>
      <c r="T88" s="3076" t="s">
        <v>92</v>
      </c>
      <c r="U88" s="3077"/>
      <c r="V88" s="3076" t="s">
        <v>94</v>
      </c>
      <c r="W88" s="3094"/>
      <c r="X88" s="3262" t="s">
        <v>95</v>
      </c>
      <c r="Y88" s="3262"/>
      <c r="Z88" s="3262"/>
      <c r="AA88" s="3263"/>
      <c r="AB88" s="3267"/>
      <c r="AC88" s="3268"/>
      <c r="AD88" s="3024"/>
      <c r="AE88" s="3027"/>
    </row>
    <row r="89" spans="1:83" s="47" customFormat="1" ht="31.5" x14ac:dyDescent="0.2">
      <c r="A89" s="3089"/>
      <c r="B89" s="3220"/>
      <c r="C89" s="816" t="s">
        <v>96</v>
      </c>
      <c r="D89" s="844" t="s">
        <v>65</v>
      </c>
      <c r="E89" s="564" t="s">
        <v>97</v>
      </c>
      <c r="F89" s="766" t="s">
        <v>65</v>
      </c>
      <c r="G89" s="637" t="s">
        <v>97</v>
      </c>
      <c r="H89" s="766" t="s">
        <v>65</v>
      </c>
      <c r="I89" s="637" t="s">
        <v>97</v>
      </c>
      <c r="J89" s="766" t="s">
        <v>65</v>
      </c>
      <c r="K89" s="637" t="s">
        <v>97</v>
      </c>
      <c r="L89" s="766" t="s">
        <v>65</v>
      </c>
      <c r="M89" s="637" t="s">
        <v>97</v>
      </c>
      <c r="N89" s="766" t="s">
        <v>65</v>
      </c>
      <c r="O89" s="637" t="s">
        <v>97</v>
      </c>
      <c r="P89" s="766" t="s">
        <v>65</v>
      </c>
      <c r="Q89" s="637" t="s">
        <v>97</v>
      </c>
      <c r="R89" s="766" t="s">
        <v>65</v>
      </c>
      <c r="S89" s="637" t="s">
        <v>97</v>
      </c>
      <c r="T89" s="766" t="s">
        <v>65</v>
      </c>
      <c r="U89" s="648" t="s">
        <v>97</v>
      </c>
      <c r="V89" s="766" t="s">
        <v>65</v>
      </c>
      <c r="W89" s="638" t="s">
        <v>97</v>
      </c>
      <c r="X89" s="845" t="s">
        <v>98</v>
      </c>
      <c r="Y89" s="846" t="s">
        <v>99</v>
      </c>
      <c r="Z89" s="846" t="s">
        <v>100</v>
      </c>
      <c r="AA89" s="846" t="s">
        <v>101</v>
      </c>
      <c r="AB89" s="846" t="s">
        <v>102</v>
      </c>
      <c r="AC89" s="846" t="s">
        <v>103</v>
      </c>
      <c r="AD89" s="3184"/>
      <c r="AE89" s="3028"/>
    </row>
    <row r="90" spans="1:83" s="47" customFormat="1" x14ac:dyDescent="0.25">
      <c r="A90" s="3233" t="s">
        <v>104</v>
      </c>
      <c r="B90" s="3234"/>
      <c r="C90" s="847">
        <f>SUM(D90:E90)</f>
        <v>0</v>
      </c>
      <c r="D90" s="848">
        <f>SUM(F90+H90+J90+L90+N90+P90+R90+T90+V90)</f>
        <v>0</v>
      </c>
      <c r="E90" s="849">
        <f>SUM(G90+I90+K90+M90+O90+Q90+S90+U90+W90)</f>
        <v>0</v>
      </c>
      <c r="F90" s="820"/>
      <c r="G90" s="836"/>
      <c r="H90" s="820"/>
      <c r="I90" s="836"/>
      <c r="J90" s="820"/>
      <c r="K90" s="836"/>
      <c r="L90" s="820"/>
      <c r="M90" s="836"/>
      <c r="N90" s="820"/>
      <c r="O90" s="836"/>
      <c r="P90" s="820"/>
      <c r="Q90" s="836"/>
      <c r="R90" s="820"/>
      <c r="S90" s="836"/>
      <c r="T90" s="820"/>
      <c r="U90" s="850"/>
      <c r="V90" s="820"/>
      <c r="W90" s="851"/>
      <c r="X90" s="840"/>
      <c r="Y90" s="820"/>
      <c r="Z90" s="852"/>
      <c r="AA90" s="852"/>
      <c r="AB90" s="852"/>
      <c r="AC90" s="853"/>
      <c r="AD90" s="820"/>
      <c r="AE90" s="824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630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362"/>
      <c r="AC93" s="362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3088" t="s">
        <v>84</v>
      </c>
      <c r="B95" s="2847"/>
      <c r="C95" s="3088" t="s">
        <v>85</v>
      </c>
      <c r="D95" s="2869"/>
      <c r="E95" s="2847"/>
      <c r="F95" s="3260" t="s">
        <v>109</v>
      </c>
      <c r="G95" s="3261"/>
      <c r="H95" s="3261"/>
      <c r="I95" s="3261"/>
      <c r="J95" s="3261"/>
      <c r="K95" s="3254"/>
      <c r="L95" s="3261" t="s">
        <v>110</v>
      </c>
      <c r="M95" s="3261"/>
      <c r="N95" s="3261"/>
      <c r="O95" s="3261"/>
      <c r="P95" s="3261"/>
      <c r="Q95" s="3254"/>
      <c r="R95" s="3254" t="s">
        <v>111</v>
      </c>
      <c r="S95" s="3255"/>
      <c r="T95" s="3255"/>
      <c r="U95" s="3255"/>
      <c r="V95" s="3255"/>
      <c r="W95" s="3256"/>
      <c r="X95" s="3257" t="s">
        <v>112</v>
      </c>
      <c r="Y95" s="3257"/>
      <c r="Z95" s="3257"/>
      <c r="AA95" s="3257"/>
      <c r="AB95" s="3257"/>
      <c r="AC95" s="3258"/>
      <c r="AD95" s="3183" t="s">
        <v>7</v>
      </c>
      <c r="AE95" s="3259" t="s">
        <v>8</v>
      </c>
    </row>
    <row r="96" spans="1:83" s="47" customFormat="1" ht="12" customHeight="1" x14ac:dyDescent="0.2">
      <c r="A96" s="2910"/>
      <c r="B96" s="2848"/>
      <c r="C96" s="3089"/>
      <c r="D96" s="3090"/>
      <c r="E96" s="3220"/>
      <c r="F96" s="3076" t="s">
        <v>91</v>
      </c>
      <c r="G96" s="3077"/>
      <c r="H96" s="3076" t="s">
        <v>92</v>
      </c>
      <c r="I96" s="3077"/>
      <c r="J96" s="3076" t="s">
        <v>94</v>
      </c>
      <c r="K96" s="3077"/>
      <c r="L96" s="3076" t="s">
        <v>91</v>
      </c>
      <c r="M96" s="3077"/>
      <c r="N96" s="3076" t="s">
        <v>92</v>
      </c>
      <c r="O96" s="3077"/>
      <c r="P96" s="3076" t="s">
        <v>93</v>
      </c>
      <c r="Q96" s="3077"/>
      <c r="R96" s="3078" t="s">
        <v>91</v>
      </c>
      <c r="S96" s="3077"/>
      <c r="T96" s="3076" t="s">
        <v>92</v>
      </c>
      <c r="U96" s="3077"/>
      <c r="V96" s="3070" t="s">
        <v>93</v>
      </c>
      <c r="W96" s="3221"/>
      <c r="X96" s="3078" t="s">
        <v>95</v>
      </c>
      <c r="Y96" s="3078"/>
      <c r="Z96" s="3078"/>
      <c r="AA96" s="3077"/>
      <c r="AB96" s="3076" t="s">
        <v>113</v>
      </c>
      <c r="AC96" s="3077"/>
      <c r="AD96" s="3024"/>
      <c r="AE96" s="3027"/>
    </row>
    <row r="97" spans="1:83" s="47" customFormat="1" ht="31.5" x14ac:dyDescent="0.2">
      <c r="A97" s="3089"/>
      <c r="B97" s="3220"/>
      <c r="C97" s="816" t="s">
        <v>96</v>
      </c>
      <c r="D97" s="844" t="s">
        <v>65</v>
      </c>
      <c r="E97" s="564" t="s">
        <v>97</v>
      </c>
      <c r="F97" s="766" t="s">
        <v>65</v>
      </c>
      <c r="G97" s="637" t="s">
        <v>97</v>
      </c>
      <c r="H97" s="766" t="s">
        <v>65</v>
      </c>
      <c r="I97" s="637" t="s">
        <v>97</v>
      </c>
      <c r="J97" s="766" t="s">
        <v>65</v>
      </c>
      <c r="K97" s="637" t="s">
        <v>97</v>
      </c>
      <c r="L97" s="766" t="s">
        <v>65</v>
      </c>
      <c r="M97" s="637" t="s">
        <v>97</v>
      </c>
      <c r="N97" s="766" t="s">
        <v>65</v>
      </c>
      <c r="O97" s="637" t="s">
        <v>97</v>
      </c>
      <c r="P97" s="766" t="s">
        <v>65</v>
      </c>
      <c r="Q97" s="637" t="s">
        <v>97</v>
      </c>
      <c r="R97" s="735" t="s">
        <v>65</v>
      </c>
      <c r="S97" s="637" t="s">
        <v>97</v>
      </c>
      <c r="T97" s="766" t="s">
        <v>65</v>
      </c>
      <c r="U97" s="637" t="s">
        <v>97</v>
      </c>
      <c r="V97" s="634" t="s">
        <v>65</v>
      </c>
      <c r="W97" s="854" t="s">
        <v>97</v>
      </c>
      <c r="X97" s="637" t="s">
        <v>114</v>
      </c>
      <c r="Y97" s="775" t="s">
        <v>99</v>
      </c>
      <c r="Z97" s="669" t="s">
        <v>100</v>
      </c>
      <c r="AA97" s="669" t="s">
        <v>101</v>
      </c>
      <c r="AB97" s="784" t="s">
        <v>102</v>
      </c>
      <c r="AC97" s="775" t="s">
        <v>103</v>
      </c>
      <c r="AD97" s="3184"/>
      <c r="AE97" s="3028"/>
    </row>
    <row r="98" spans="1:83" s="47" customFormat="1" x14ac:dyDescent="0.25">
      <c r="A98" s="3233" t="s">
        <v>104</v>
      </c>
      <c r="B98" s="3234"/>
      <c r="C98" s="848">
        <f>SUM(D98:E98)</f>
        <v>0</v>
      </c>
      <c r="D98" s="855">
        <f>SUM(F98+H98+J98+L98+N98+P98+R98+T98+V98)</f>
        <v>0</v>
      </c>
      <c r="E98" s="849">
        <f>SUM(G98+I98+K98+M98+O98+Q98+S98+U98+W98)</f>
        <v>0</v>
      </c>
      <c r="F98" s="820"/>
      <c r="G98" s="836"/>
      <c r="H98" s="820"/>
      <c r="I98" s="836"/>
      <c r="J98" s="820"/>
      <c r="K98" s="836"/>
      <c r="L98" s="820"/>
      <c r="M98" s="836"/>
      <c r="N98" s="820"/>
      <c r="O98" s="836"/>
      <c r="P98" s="820"/>
      <c r="Q98" s="836"/>
      <c r="R98" s="840"/>
      <c r="S98" s="836"/>
      <c r="T98" s="820"/>
      <c r="U98" s="836"/>
      <c r="V98" s="820"/>
      <c r="W98" s="851"/>
      <c r="X98" s="840"/>
      <c r="Y98" s="820"/>
      <c r="Z98" s="852"/>
      <c r="AA98" s="852"/>
      <c r="AB98" s="852"/>
      <c r="AC98" s="853"/>
      <c r="AD98" s="820"/>
      <c r="AE98" s="824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207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362"/>
      <c r="AC101" s="362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3088" t="s">
        <v>116</v>
      </c>
      <c r="B103" s="2847"/>
      <c r="C103" s="3088" t="s">
        <v>76</v>
      </c>
      <c r="D103" s="2869"/>
      <c r="E103" s="2847"/>
      <c r="F103" s="3076" t="s">
        <v>117</v>
      </c>
      <c r="G103" s="3078"/>
      <c r="H103" s="3078"/>
      <c r="I103" s="3078"/>
      <c r="J103" s="3078"/>
      <c r="K103" s="3078"/>
      <c r="L103" s="3078"/>
      <c r="M103" s="3077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3076" t="s">
        <v>118</v>
      </c>
      <c r="G104" s="3077"/>
      <c r="H104" s="3076" t="s">
        <v>119</v>
      </c>
      <c r="I104" s="3077"/>
      <c r="J104" s="3076" t="s">
        <v>120</v>
      </c>
      <c r="K104" s="3077"/>
      <c r="L104" s="3076" t="s">
        <v>12</v>
      </c>
      <c r="M104" s="3077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089"/>
      <c r="B105" s="3220"/>
      <c r="C105" s="856" t="s">
        <v>96</v>
      </c>
      <c r="D105" s="844" t="s">
        <v>65</v>
      </c>
      <c r="E105" s="637" t="s">
        <v>97</v>
      </c>
      <c r="F105" s="816" t="s">
        <v>65</v>
      </c>
      <c r="G105" s="637" t="s">
        <v>97</v>
      </c>
      <c r="H105" s="816" t="s">
        <v>65</v>
      </c>
      <c r="I105" s="637" t="s">
        <v>97</v>
      </c>
      <c r="J105" s="816" t="s">
        <v>65</v>
      </c>
      <c r="K105" s="637" t="s">
        <v>97</v>
      </c>
      <c r="L105" s="816" t="s">
        <v>65</v>
      </c>
      <c r="M105" s="637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3124" t="s">
        <v>121</v>
      </c>
      <c r="B106" s="3125"/>
      <c r="C106" s="857">
        <f>SUM(D106:E106)</f>
        <v>0</v>
      </c>
      <c r="D106" s="858">
        <f t="shared" ref="D106:E109" si="53">+F106+H106+J106+L106</f>
        <v>0</v>
      </c>
      <c r="E106" s="859">
        <f t="shared" si="53"/>
        <v>0</v>
      </c>
      <c r="F106" s="860">
        <f>SUM(F107:F109)</f>
        <v>0</v>
      </c>
      <c r="G106" s="860">
        <f t="shared" ref="G106:M106" si="54">SUM(G107:G109)</f>
        <v>0</v>
      </c>
      <c r="H106" s="860">
        <f t="shared" si="54"/>
        <v>0</v>
      </c>
      <c r="I106" s="860">
        <f t="shared" si="54"/>
        <v>0</v>
      </c>
      <c r="J106" s="860">
        <f t="shared" si="54"/>
        <v>0</v>
      </c>
      <c r="K106" s="860">
        <f t="shared" si="54"/>
        <v>0</v>
      </c>
      <c r="L106" s="860">
        <f t="shared" si="54"/>
        <v>0</v>
      </c>
      <c r="M106" s="774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3252" t="s">
        <v>122</v>
      </c>
      <c r="B107" s="3253"/>
      <c r="C107" s="861">
        <f>SUM(D107:E107)</f>
        <v>0</v>
      </c>
      <c r="D107" s="862">
        <f t="shared" si="53"/>
        <v>0</v>
      </c>
      <c r="E107" s="863">
        <f t="shared" si="53"/>
        <v>0</v>
      </c>
      <c r="F107" s="820"/>
      <c r="G107" s="864"/>
      <c r="H107" s="820"/>
      <c r="I107" s="864"/>
      <c r="J107" s="820"/>
      <c r="K107" s="824"/>
      <c r="L107" s="820"/>
      <c r="M107" s="824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865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3088" t="s">
        <v>75</v>
      </c>
      <c r="B111" s="2847"/>
      <c r="C111" s="3088" t="s">
        <v>76</v>
      </c>
      <c r="D111" s="2869"/>
      <c r="E111" s="2847"/>
      <c r="F111" s="3076" t="s">
        <v>117</v>
      </c>
      <c r="G111" s="3078"/>
      <c r="H111" s="3078"/>
      <c r="I111" s="3078"/>
      <c r="J111" s="3078"/>
      <c r="K111" s="3078"/>
      <c r="L111" s="3078"/>
      <c r="M111" s="3078"/>
      <c r="N111" s="3078"/>
      <c r="O111" s="3078"/>
      <c r="P111" s="3078"/>
      <c r="Q111" s="3078"/>
      <c r="R111" s="3078"/>
      <c r="S111" s="3078"/>
      <c r="T111" s="3078"/>
      <c r="U111" s="3078"/>
      <c r="V111" s="3078"/>
      <c r="W111" s="3078"/>
      <c r="X111" s="3078"/>
      <c r="Y111" s="3078"/>
      <c r="Z111" s="3078"/>
      <c r="AA111" s="3078"/>
      <c r="AB111" s="3078"/>
      <c r="AC111" s="3078"/>
      <c r="AD111" s="3078"/>
      <c r="AE111" s="3078"/>
      <c r="AF111" s="3078"/>
      <c r="AG111" s="3094"/>
      <c r="AH111" s="2869" t="s">
        <v>7</v>
      </c>
      <c r="AI111" s="3074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3100" t="s">
        <v>12</v>
      </c>
      <c r="G112" s="3101"/>
      <c r="H112" s="3095" t="s">
        <v>13</v>
      </c>
      <c r="I112" s="3095"/>
      <c r="J112" s="3095" t="s">
        <v>14</v>
      </c>
      <c r="K112" s="3095"/>
      <c r="L112" s="3095" t="s">
        <v>15</v>
      </c>
      <c r="M112" s="3095"/>
      <c r="N112" s="3095" t="s">
        <v>16</v>
      </c>
      <c r="O112" s="3095"/>
      <c r="P112" s="3095" t="s">
        <v>17</v>
      </c>
      <c r="Q112" s="3095"/>
      <c r="R112" s="3095" t="s">
        <v>18</v>
      </c>
      <c r="S112" s="3095"/>
      <c r="T112" s="3095" t="s">
        <v>19</v>
      </c>
      <c r="U112" s="3095"/>
      <c r="V112" s="3095" t="s">
        <v>48</v>
      </c>
      <c r="W112" s="3095"/>
      <c r="X112" s="3095" t="s">
        <v>49</v>
      </c>
      <c r="Y112" s="3095"/>
      <c r="Z112" s="3076" t="s">
        <v>50</v>
      </c>
      <c r="AA112" s="3077"/>
      <c r="AB112" s="3076" t="s">
        <v>126</v>
      </c>
      <c r="AC112" s="3077"/>
      <c r="AD112" s="3076" t="s">
        <v>127</v>
      </c>
      <c r="AE112" s="3077"/>
      <c r="AF112" s="3076" t="s">
        <v>128</v>
      </c>
      <c r="AG112" s="3094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3089"/>
      <c r="B113" s="3220"/>
      <c r="C113" s="816" t="s">
        <v>96</v>
      </c>
      <c r="D113" s="844" t="s">
        <v>65</v>
      </c>
      <c r="E113" s="637" t="s">
        <v>97</v>
      </c>
      <c r="F113" s="766" t="s">
        <v>65</v>
      </c>
      <c r="G113" s="763" t="s">
        <v>97</v>
      </c>
      <c r="H113" s="766" t="s">
        <v>65</v>
      </c>
      <c r="I113" s="763" t="s">
        <v>97</v>
      </c>
      <c r="J113" s="766" t="s">
        <v>65</v>
      </c>
      <c r="K113" s="763" t="s">
        <v>97</v>
      </c>
      <c r="L113" s="766" t="s">
        <v>65</v>
      </c>
      <c r="M113" s="763" t="s">
        <v>97</v>
      </c>
      <c r="N113" s="766" t="s">
        <v>65</v>
      </c>
      <c r="O113" s="763" t="s">
        <v>97</v>
      </c>
      <c r="P113" s="766" t="s">
        <v>65</v>
      </c>
      <c r="Q113" s="763" t="s">
        <v>97</v>
      </c>
      <c r="R113" s="766" t="s">
        <v>65</v>
      </c>
      <c r="S113" s="763" t="s">
        <v>97</v>
      </c>
      <c r="T113" s="766" t="s">
        <v>65</v>
      </c>
      <c r="U113" s="763" t="s">
        <v>97</v>
      </c>
      <c r="V113" s="766" t="s">
        <v>65</v>
      </c>
      <c r="W113" s="763" t="s">
        <v>97</v>
      </c>
      <c r="X113" s="766" t="s">
        <v>65</v>
      </c>
      <c r="Y113" s="763" t="s">
        <v>97</v>
      </c>
      <c r="Z113" s="766" t="s">
        <v>65</v>
      </c>
      <c r="AA113" s="763" t="s">
        <v>97</v>
      </c>
      <c r="AB113" s="766" t="s">
        <v>65</v>
      </c>
      <c r="AC113" s="763" t="s">
        <v>97</v>
      </c>
      <c r="AD113" s="766" t="s">
        <v>65</v>
      </c>
      <c r="AE113" s="763" t="s">
        <v>97</v>
      </c>
      <c r="AF113" s="766" t="s">
        <v>65</v>
      </c>
      <c r="AG113" s="866" t="s">
        <v>97</v>
      </c>
      <c r="AH113" s="3090"/>
      <c r="AI113" s="2852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3248" t="s">
        <v>129</v>
      </c>
      <c r="B114" s="3240"/>
      <c r="C114" s="860">
        <f>SUM(D114:E114)</f>
        <v>0</v>
      </c>
      <c r="D114" s="867">
        <f>SUM(F114+H114+J114+L114+N114+P114+R114+T114+V114+X114+Z114+AB114+AD114+AF114)</f>
        <v>0</v>
      </c>
      <c r="E114" s="508">
        <f>SUM(+G114+I114+K114+M114+O114+Q114+S114+U114+W114+Y114+AA114+AC114+AE114+AG114)</f>
        <v>0</v>
      </c>
      <c r="F114" s="820"/>
      <c r="G114" s="840"/>
      <c r="H114" s="820"/>
      <c r="I114" s="840"/>
      <c r="J114" s="820"/>
      <c r="K114" s="840"/>
      <c r="L114" s="820"/>
      <c r="M114" s="840"/>
      <c r="N114" s="820"/>
      <c r="O114" s="840"/>
      <c r="P114" s="820"/>
      <c r="Q114" s="840"/>
      <c r="R114" s="820"/>
      <c r="S114" s="840"/>
      <c r="T114" s="820"/>
      <c r="U114" s="840"/>
      <c r="V114" s="820"/>
      <c r="W114" s="840"/>
      <c r="X114" s="820"/>
      <c r="Y114" s="840"/>
      <c r="Z114" s="820"/>
      <c r="AA114" s="840"/>
      <c r="AB114" s="820"/>
      <c r="AC114" s="840"/>
      <c r="AD114" s="820"/>
      <c r="AE114" s="840"/>
      <c r="AF114" s="820"/>
      <c r="AG114" s="823"/>
      <c r="AH114" s="850"/>
      <c r="AI114" s="853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083" t="s">
        <v>130</v>
      </c>
      <c r="B115" s="832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820"/>
      <c r="G115" s="836"/>
      <c r="H115" s="820"/>
      <c r="I115" s="836"/>
      <c r="J115" s="820"/>
      <c r="K115" s="836"/>
      <c r="L115" s="820"/>
      <c r="M115" s="836"/>
      <c r="N115" s="820"/>
      <c r="O115" s="836"/>
      <c r="P115" s="820"/>
      <c r="Q115" s="836"/>
      <c r="R115" s="820"/>
      <c r="S115" s="836"/>
      <c r="T115" s="820"/>
      <c r="U115" s="836"/>
      <c r="V115" s="820"/>
      <c r="W115" s="836"/>
      <c r="X115" s="820"/>
      <c r="Y115" s="836"/>
      <c r="Z115" s="820"/>
      <c r="AA115" s="836"/>
      <c r="AB115" s="820"/>
      <c r="AC115" s="836"/>
      <c r="AD115" s="820"/>
      <c r="AE115" s="836"/>
      <c r="AF115" s="820"/>
      <c r="AG115" s="823"/>
      <c r="AH115" s="850"/>
      <c r="AI115" s="853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563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563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2861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3249" t="s">
        <v>138</v>
      </c>
      <c r="B122" s="3249"/>
      <c r="C122" s="860">
        <f t="shared" si="55"/>
        <v>0</v>
      </c>
      <c r="D122" s="867">
        <f t="shared" si="56"/>
        <v>0</v>
      </c>
      <c r="E122" s="508">
        <f t="shared" si="62"/>
        <v>0</v>
      </c>
      <c r="F122" s="825"/>
      <c r="G122" s="677"/>
      <c r="H122" s="825"/>
      <c r="I122" s="677"/>
      <c r="J122" s="825"/>
      <c r="K122" s="677"/>
      <c r="L122" s="825"/>
      <c r="M122" s="677"/>
      <c r="N122" s="825"/>
      <c r="O122" s="677"/>
      <c r="P122" s="825"/>
      <c r="Q122" s="677"/>
      <c r="R122" s="825"/>
      <c r="S122" s="677"/>
      <c r="T122" s="825"/>
      <c r="U122" s="677"/>
      <c r="V122" s="825"/>
      <c r="W122" s="677"/>
      <c r="X122" s="825"/>
      <c r="Y122" s="677"/>
      <c r="Z122" s="825"/>
      <c r="AA122" s="677"/>
      <c r="AB122" s="825"/>
      <c r="AC122" s="677"/>
      <c r="AD122" s="825"/>
      <c r="AE122" s="677"/>
      <c r="AF122" s="825"/>
      <c r="AG122" s="868"/>
      <c r="AH122" s="678"/>
      <c r="AI122" s="688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869"/>
      <c r="AM123" s="869"/>
    </row>
    <row r="124" spans="1:82" ht="15" customHeight="1" x14ac:dyDescent="0.25">
      <c r="A124" s="3250" t="s">
        <v>75</v>
      </c>
      <c r="B124" s="2847"/>
      <c r="C124" s="3243" t="s">
        <v>76</v>
      </c>
      <c r="D124" s="3243"/>
      <c r="E124" s="3243"/>
      <c r="F124" s="3232" t="s">
        <v>117</v>
      </c>
      <c r="G124" s="3251"/>
      <c r="H124" s="3251"/>
      <c r="I124" s="3251"/>
      <c r="J124" s="3251"/>
      <c r="K124" s="3251"/>
      <c r="L124" s="3251"/>
      <c r="M124" s="3251"/>
      <c r="N124" s="3251"/>
      <c r="O124" s="3251"/>
      <c r="P124" s="3251"/>
      <c r="Q124" s="3251"/>
      <c r="R124" s="3251"/>
      <c r="S124" s="3251"/>
      <c r="T124" s="3251"/>
      <c r="U124" s="3251"/>
      <c r="V124" s="3251"/>
      <c r="W124" s="3251"/>
      <c r="X124" s="3251"/>
      <c r="Y124" s="3251"/>
      <c r="Z124" s="3251"/>
      <c r="AA124" s="3251"/>
      <c r="AB124" s="3251"/>
      <c r="AC124" s="3251"/>
      <c r="AD124" s="3251"/>
      <c r="AE124" s="3251"/>
      <c r="AF124" s="3251"/>
      <c r="AG124" s="3236"/>
      <c r="AH124" s="3244" t="s">
        <v>140</v>
      </c>
      <c r="AI124" s="3245"/>
      <c r="AJ124" s="3245"/>
      <c r="AK124" s="3246"/>
      <c r="AL124" s="3242" t="s">
        <v>7</v>
      </c>
      <c r="AM124" s="3243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3235" t="s">
        <v>12</v>
      </c>
      <c r="G125" s="3235"/>
      <c r="H125" s="3235" t="s">
        <v>13</v>
      </c>
      <c r="I125" s="3235"/>
      <c r="J125" s="3235" t="s">
        <v>14</v>
      </c>
      <c r="K125" s="3235"/>
      <c r="L125" s="3235" t="s">
        <v>15</v>
      </c>
      <c r="M125" s="3235"/>
      <c r="N125" s="3235" t="s">
        <v>16</v>
      </c>
      <c r="O125" s="3235"/>
      <c r="P125" s="3235" t="s">
        <v>17</v>
      </c>
      <c r="Q125" s="3235"/>
      <c r="R125" s="3235" t="s">
        <v>18</v>
      </c>
      <c r="S125" s="3235"/>
      <c r="T125" s="3235" t="s">
        <v>19</v>
      </c>
      <c r="U125" s="3235"/>
      <c r="V125" s="3235" t="s">
        <v>48</v>
      </c>
      <c r="W125" s="3235"/>
      <c r="X125" s="3235" t="s">
        <v>49</v>
      </c>
      <c r="Y125" s="3235"/>
      <c r="Z125" s="3232" t="s">
        <v>50</v>
      </c>
      <c r="AA125" s="3241"/>
      <c r="AB125" s="3232" t="s">
        <v>126</v>
      </c>
      <c r="AC125" s="3241"/>
      <c r="AD125" s="3232" t="s">
        <v>127</v>
      </c>
      <c r="AE125" s="3241"/>
      <c r="AF125" s="3232" t="s">
        <v>128</v>
      </c>
      <c r="AG125" s="3236"/>
      <c r="AH125" s="3242" t="s">
        <v>141</v>
      </c>
      <c r="AI125" s="3243" t="s">
        <v>142</v>
      </c>
      <c r="AJ125" s="3243" t="s">
        <v>143</v>
      </c>
      <c r="AK125" s="3247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3089"/>
      <c r="B126" s="3220"/>
      <c r="C126" s="872" t="s">
        <v>96</v>
      </c>
      <c r="D126" s="844" t="s">
        <v>65</v>
      </c>
      <c r="E126" s="873" t="s">
        <v>97</v>
      </c>
      <c r="F126" s="874" t="s">
        <v>65</v>
      </c>
      <c r="G126" s="552" t="s">
        <v>97</v>
      </c>
      <c r="H126" s="874" t="s">
        <v>65</v>
      </c>
      <c r="I126" s="552" t="s">
        <v>97</v>
      </c>
      <c r="J126" s="874" t="s">
        <v>65</v>
      </c>
      <c r="K126" s="552" t="s">
        <v>97</v>
      </c>
      <c r="L126" s="874" t="s">
        <v>65</v>
      </c>
      <c r="M126" s="552" t="s">
        <v>97</v>
      </c>
      <c r="N126" s="874" t="s">
        <v>65</v>
      </c>
      <c r="O126" s="552" t="s">
        <v>97</v>
      </c>
      <c r="P126" s="874" t="s">
        <v>65</v>
      </c>
      <c r="Q126" s="552" t="s">
        <v>97</v>
      </c>
      <c r="R126" s="874" t="s">
        <v>65</v>
      </c>
      <c r="S126" s="552" t="s">
        <v>97</v>
      </c>
      <c r="T126" s="874" t="s">
        <v>65</v>
      </c>
      <c r="U126" s="552" t="s">
        <v>97</v>
      </c>
      <c r="V126" s="874" t="s">
        <v>65</v>
      </c>
      <c r="W126" s="552" t="s">
        <v>97</v>
      </c>
      <c r="X126" s="874" t="s">
        <v>65</v>
      </c>
      <c r="Y126" s="552" t="s">
        <v>97</v>
      </c>
      <c r="Z126" s="874" t="s">
        <v>65</v>
      </c>
      <c r="AA126" s="552" t="s">
        <v>97</v>
      </c>
      <c r="AB126" s="874" t="s">
        <v>65</v>
      </c>
      <c r="AC126" s="552" t="s">
        <v>97</v>
      </c>
      <c r="AD126" s="874" t="s">
        <v>65</v>
      </c>
      <c r="AE126" s="552" t="s">
        <v>97</v>
      </c>
      <c r="AF126" s="874" t="s">
        <v>65</v>
      </c>
      <c r="AG126" s="875" t="s">
        <v>97</v>
      </c>
      <c r="AH126" s="2986"/>
      <c r="AI126" s="2852"/>
      <c r="AJ126" s="2852"/>
      <c r="AK126" s="2994"/>
      <c r="AL126" s="2986"/>
      <c r="AM126" s="2852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3239" t="s">
        <v>145</v>
      </c>
      <c r="B127" s="3240"/>
      <c r="C127" s="876">
        <f>SUM(D127:E127)</f>
        <v>0</v>
      </c>
      <c r="D127" s="867">
        <f>SUM(F127+H127+J127+L127+N127+P127+R127+T127+V127+X127+Z127+AB127+AD127+AF127)</f>
        <v>0</v>
      </c>
      <c r="E127" s="877">
        <f>SUM(G127+I127+K127+M127+O127+Q127+S127+U127+W127+Y127+AA127+AC127+AE127+AG127)</f>
        <v>0</v>
      </c>
      <c r="F127" s="820"/>
      <c r="G127" s="836"/>
      <c r="H127" s="820"/>
      <c r="I127" s="836"/>
      <c r="J127" s="820"/>
      <c r="K127" s="836"/>
      <c r="L127" s="820"/>
      <c r="M127" s="836"/>
      <c r="N127" s="820"/>
      <c r="O127" s="836"/>
      <c r="P127" s="820"/>
      <c r="Q127" s="836"/>
      <c r="R127" s="820"/>
      <c r="S127" s="836"/>
      <c r="T127" s="820"/>
      <c r="U127" s="836"/>
      <c r="V127" s="820"/>
      <c r="W127" s="836"/>
      <c r="X127" s="820"/>
      <c r="Y127" s="836"/>
      <c r="Z127" s="820"/>
      <c r="AA127" s="836"/>
      <c r="AB127" s="820"/>
      <c r="AC127" s="836"/>
      <c r="AD127" s="820"/>
      <c r="AE127" s="836"/>
      <c r="AF127" s="820"/>
      <c r="AG127" s="851"/>
      <c r="AH127" s="878"/>
      <c r="AI127" s="853"/>
      <c r="AJ127" s="853"/>
      <c r="AK127" s="879"/>
      <c r="AL127" s="836"/>
      <c r="AM127" s="853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3083" t="s">
        <v>130</v>
      </c>
      <c r="B128" s="832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820"/>
      <c r="G128" s="836"/>
      <c r="H128" s="820"/>
      <c r="I128" s="836"/>
      <c r="J128" s="820"/>
      <c r="K128" s="836"/>
      <c r="L128" s="820"/>
      <c r="M128" s="836"/>
      <c r="N128" s="820"/>
      <c r="O128" s="836"/>
      <c r="P128" s="820"/>
      <c r="Q128" s="836"/>
      <c r="R128" s="820"/>
      <c r="S128" s="836"/>
      <c r="T128" s="820"/>
      <c r="U128" s="836"/>
      <c r="V128" s="820"/>
      <c r="W128" s="836"/>
      <c r="X128" s="820"/>
      <c r="Y128" s="836"/>
      <c r="Z128" s="820"/>
      <c r="AA128" s="836"/>
      <c r="AB128" s="820"/>
      <c r="AC128" s="836"/>
      <c r="AD128" s="820"/>
      <c r="AE128" s="836"/>
      <c r="AF128" s="820"/>
      <c r="AG128" s="851"/>
      <c r="AH128" s="878"/>
      <c r="AI128" s="853"/>
      <c r="AJ128" s="853"/>
      <c r="AK128" s="879"/>
      <c r="AL128" s="836"/>
      <c r="AM128" s="853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563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563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2861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3088" t="s">
        <v>75</v>
      </c>
      <c r="B136" s="2847"/>
      <c r="C136" s="3088" t="s">
        <v>76</v>
      </c>
      <c r="D136" s="2869"/>
      <c r="E136" s="2847"/>
      <c r="F136" s="3232" t="s">
        <v>117</v>
      </c>
      <c r="G136" s="3078"/>
      <c r="H136" s="3078"/>
      <c r="I136" s="3078"/>
      <c r="J136" s="3078"/>
      <c r="K136" s="3078"/>
      <c r="L136" s="3078"/>
      <c r="M136" s="3078"/>
      <c r="N136" s="3078"/>
      <c r="O136" s="3078"/>
      <c r="P136" s="3078"/>
      <c r="Q136" s="3078"/>
      <c r="R136" s="3078"/>
      <c r="S136" s="3078"/>
      <c r="T136" s="3078"/>
      <c r="U136" s="3078"/>
      <c r="V136" s="3078"/>
      <c r="W136" s="3078"/>
      <c r="X136" s="3078"/>
      <c r="Y136" s="3078"/>
      <c r="Z136" s="3078"/>
      <c r="AA136" s="3078"/>
      <c r="AB136" s="3078"/>
      <c r="AC136" s="3078"/>
      <c r="AD136" s="3078"/>
      <c r="AE136" s="3078"/>
      <c r="AF136" s="3078"/>
      <c r="AG136" s="3078"/>
      <c r="AH136" s="3078"/>
      <c r="AI136" s="3078"/>
      <c r="AJ136" s="3078"/>
      <c r="AK136" s="3078"/>
      <c r="AL136" s="3078"/>
      <c r="AM136" s="3236"/>
      <c r="AN136" s="3237" t="s">
        <v>140</v>
      </c>
      <c r="AO136" s="3230"/>
      <c r="AP136" s="3238"/>
      <c r="AQ136" s="2847" t="s">
        <v>7</v>
      </c>
      <c r="AR136" s="3074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3232" t="s">
        <v>118</v>
      </c>
      <c r="G137" s="3077"/>
      <c r="H137" s="3232" t="s">
        <v>119</v>
      </c>
      <c r="I137" s="3077"/>
      <c r="J137" s="3232" t="s">
        <v>147</v>
      </c>
      <c r="K137" s="3077"/>
      <c r="L137" s="3232" t="s">
        <v>12</v>
      </c>
      <c r="M137" s="3077"/>
      <c r="N137" s="3235" t="s">
        <v>13</v>
      </c>
      <c r="O137" s="3235"/>
      <c r="P137" s="3235" t="s">
        <v>14</v>
      </c>
      <c r="Q137" s="3235"/>
      <c r="R137" s="3235" t="s">
        <v>15</v>
      </c>
      <c r="S137" s="3235"/>
      <c r="T137" s="3235" t="s">
        <v>16</v>
      </c>
      <c r="U137" s="3235"/>
      <c r="V137" s="3235" t="s">
        <v>17</v>
      </c>
      <c r="W137" s="3235"/>
      <c r="X137" s="3235" t="s">
        <v>18</v>
      </c>
      <c r="Y137" s="3235"/>
      <c r="Z137" s="3235" t="s">
        <v>19</v>
      </c>
      <c r="AA137" s="3235"/>
      <c r="AB137" s="3235" t="s">
        <v>48</v>
      </c>
      <c r="AC137" s="3235"/>
      <c r="AD137" s="3235" t="s">
        <v>49</v>
      </c>
      <c r="AE137" s="3235"/>
      <c r="AF137" s="3232" t="s">
        <v>50</v>
      </c>
      <c r="AG137" s="3077"/>
      <c r="AH137" s="3232" t="s">
        <v>126</v>
      </c>
      <c r="AI137" s="3077"/>
      <c r="AJ137" s="3232" t="s">
        <v>127</v>
      </c>
      <c r="AK137" s="3077"/>
      <c r="AL137" s="3232" t="s">
        <v>128</v>
      </c>
      <c r="AM137" s="3236"/>
      <c r="AN137" s="3142" t="s">
        <v>148</v>
      </c>
      <c r="AO137" s="3074" t="s">
        <v>149</v>
      </c>
      <c r="AP137" s="3160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3089"/>
      <c r="B138" s="3220"/>
      <c r="C138" s="872" t="s">
        <v>96</v>
      </c>
      <c r="D138" s="844" t="s">
        <v>65</v>
      </c>
      <c r="E138" s="637" t="s">
        <v>97</v>
      </c>
      <c r="F138" s="766" t="s">
        <v>65</v>
      </c>
      <c r="G138" s="552" t="s">
        <v>97</v>
      </c>
      <c r="H138" s="766" t="s">
        <v>65</v>
      </c>
      <c r="I138" s="552" t="s">
        <v>97</v>
      </c>
      <c r="J138" s="766" t="s">
        <v>65</v>
      </c>
      <c r="K138" s="552" t="s">
        <v>97</v>
      </c>
      <c r="L138" s="766" t="s">
        <v>65</v>
      </c>
      <c r="M138" s="552" t="s">
        <v>97</v>
      </c>
      <c r="N138" s="766" t="s">
        <v>65</v>
      </c>
      <c r="O138" s="552" t="s">
        <v>97</v>
      </c>
      <c r="P138" s="766" t="s">
        <v>65</v>
      </c>
      <c r="Q138" s="552" t="s">
        <v>97</v>
      </c>
      <c r="R138" s="766" t="s">
        <v>65</v>
      </c>
      <c r="S138" s="552" t="s">
        <v>97</v>
      </c>
      <c r="T138" s="766" t="s">
        <v>65</v>
      </c>
      <c r="U138" s="552" t="s">
        <v>97</v>
      </c>
      <c r="V138" s="766" t="s">
        <v>65</v>
      </c>
      <c r="W138" s="552" t="s">
        <v>97</v>
      </c>
      <c r="X138" s="766" t="s">
        <v>65</v>
      </c>
      <c r="Y138" s="552" t="s">
        <v>97</v>
      </c>
      <c r="Z138" s="766" t="s">
        <v>65</v>
      </c>
      <c r="AA138" s="552" t="s">
        <v>97</v>
      </c>
      <c r="AB138" s="766" t="s">
        <v>65</v>
      </c>
      <c r="AC138" s="552" t="s">
        <v>97</v>
      </c>
      <c r="AD138" s="766" t="s">
        <v>65</v>
      </c>
      <c r="AE138" s="552" t="s">
        <v>97</v>
      </c>
      <c r="AF138" s="766" t="s">
        <v>65</v>
      </c>
      <c r="AG138" s="552" t="s">
        <v>97</v>
      </c>
      <c r="AH138" s="766" t="s">
        <v>65</v>
      </c>
      <c r="AI138" s="552" t="s">
        <v>97</v>
      </c>
      <c r="AJ138" s="766" t="s">
        <v>65</v>
      </c>
      <c r="AK138" s="552" t="s">
        <v>97</v>
      </c>
      <c r="AL138" s="766" t="s">
        <v>65</v>
      </c>
      <c r="AM138" s="880" t="s">
        <v>97</v>
      </c>
      <c r="AN138" s="2986"/>
      <c r="AO138" s="2852"/>
      <c r="AP138" s="2994"/>
      <c r="AQ138" s="3220"/>
      <c r="AR138" s="2852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3233" t="s">
        <v>150</v>
      </c>
      <c r="B139" s="3234"/>
      <c r="C139" s="848">
        <f>SUM(D139:E139)</f>
        <v>0</v>
      </c>
      <c r="D139" s="881">
        <f>SUM(F139+H139+J139+L139+N139+P139+R139+T139+V139+X139+Z139+AB139+AD139+AF139+AH139+AJ139+AL139)</f>
        <v>0</v>
      </c>
      <c r="E139" s="882">
        <f>SUM(G139+I139+K139+M139+O139+Q139+S139+U139+W139+Y139+AA139+AC139+AE139+AG139+AI139+AK139+AM139)</f>
        <v>0</v>
      </c>
      <c r="F139" s="820"/>
      <c r="G139" s="836"/>
      <c r="H139" s="820"/>
      <c r="I139" s="836"/>
      <c r="J139" s="820"/>
      <c r="K139" s="836"/>
      <c r="L139" s="820"/>
      <c r="M139" s="836"/>
      <c r="N139" s="820"/>
      <c r="O139" s="836"/>
      <c r="P139" s="820"/>
      <c r="Q139" s="836"/>
      <c r="R139" s="820"/>
      <c r="S139" s="836"/>
      <c r="T139" s="820"/>
      <c r="U139" s="836"/>
      <c r="V139" s="820"/>
      <c r="W139" s="836"/>
      <c r="X139" s="820"/>
      <c r="Y139" s="836"/>
      <c r="Z139" s="820"/>
      <c r="AA139" s="836"/>
      <c r="AB139" s="820"/>
      <c r="AC139" s="836"/>
      <c r="AD139" s="820"/>
      <c r="AE139" s="836"/>
      <c r="AF139" s="820"/>
      <c r="AG139" s="836"/>
      <c r="AH139" s="820"/>
      <c r="AI139" s="836"/>
      <c r="AJ139" s="820"/>
      <c r="AK139" s="836"/>
      <c r="AL139" s="820"/>
      <c r="AM139" s="851"/>
      <c r="AN139" s="878"/>
      <c r="AO139" s="853"/>
      <c r="AP139" s="879"/>
      <c r="AQ139" s="836"/>
      <c r="AR139" s="853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3083" t="s">
        <v>152</v>
      </c>
      <c r="B141" s="832" t="s">
        <v>153</v>
      </c>
      <c r="C141" s="848">
        <f>SUM(D141:E141)</f>
        <v>0</v>
      </c>
      <c r="D141" s="881">
        <f t="shared" si="72"/>
        <v>0</v>
      </c>
      <c r="E141" s="882">
        <f t="shared" si="72"/>
        <v>0</v>
      </c>
      <c r="F141" s="820"/>
      <c r="G141" s="836"/>
      <c r="H141" s="820"/>
      <c r="I141" s="836"/>
      <c r="J141" s="820"/>
      <c r="K141" s="836"/>
      <c r="L141" s="820"/>
      <c r="M141" s="836"/>
      <c r="N141" s="820"/>
      <c r="O141" s="836"/>
      <c r="P141" s="820"/>
      <c r="Q141" s="836"/>
      <c r="R141" s="820"/>
      <c r="S141" s="836"/>
      <c r="T141" s="820"/>
      <c r="U141" s="836"/>
      <c r="V141" s="820"/>
      <c r="W141" s="836"/>
      <c r="X141" s="820"/>
      <c r="Y141" s="836"/>
      <c r="Z141" s="820"/>
      <c r="AA141" s="836"/>
      <c r="AB141" s="820"/>
      <c r="AC141" s="836"/>
      <c r="AD141" s="820"/>
      <c r="AE141" s="836"/>
      <c r="AF141" s="820"/>
      <c r="AG141" s="836"/>
      <c r="AH141" s="820"/>
      <c r="AI141" s="836"/>
      <c r="AJ141" s="820"/>
      <c r="AK141" s="836"/>
      <c r="AL141" s="820"/>
      <c r="AM141" s="851"/>
      <c r="AN141" s="878"/>
      <c r="AO141" s="853"/>
      <c r="AP141" s="879"/>
      <c r="AQ141" s="836"/>
      <c r="AR141" s="853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2861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562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3135" t="s">
        <v>155</v>
      </c>
      <c r="B143" s="3231"/>
      <c r="C143" s="207">
        <f>SUM(D143:E143)</f>
        <v>0</v>
      </c>
      <c r="D143" s="208">
        <f t="shared" si="72"/>
        <v>0</v>
      </c>
      <c r="E143" s="883">
        <f>SUM(G143+I143+K143+M143+O143+Q143+S143+U143+W143+Y143+AA143+AC143+AE143+AG143+AI143+AK143+AM143)</f>
        <v>0</v>
      </c>
      <c r="F143" s="210"/>
      <c r="G143" s="525"/>
      <c r="H143" s="210"/>
      <c r="I143" s="525"/>
      <c r="J143" s="210"/>
      <c r="K143" s="525"/>
      <c r="L143" s="210"/>
      <c r="M143" s="525"/>
      <c r="N143" s="210"/>
      <c r="O143" s="525"/>
      <c r="P143" s="210"/>
      <c r="Q143" s="525"/>
      <c r="R143" s="210"/>
      <c r="S143" s="525"/>
      <c r="T143" s="210"/>
      <c r="U143" s="525"/>
      <c r="V143" s="210"/>
      <c r="W143" s="525"/>
      <c r="X143" s="210"/>
      <c r="Y143" s="525"/>
      <c r="Z143" s="210"/>
      <c r="AA143" s="525"/>
      <c r="AB143" s="210"/>
      <c r="AC143" s="525"/>
      <c r="AD143" s="210"/>
      <c r="AE143" s="525"/>
      <c r="AF143" s="210"/>
      <c r="AG143" s="525"/>
      <c r="AH143" s="210"/>
      <c r="AI143" s="525"/>
      <c r="AJ143" s="210"/>
      <c r="AK143" s="525"/>
      <c r="AL143" s="210"/>
      <c r="AM143" s="543"/>
      <c r="AN143" s="212"/>
      <c r="AO143" s="213"/>
      <c r="AP143" s="214"/>
      <c r="AQ143" s="525"/>
      <c r="AR143" s="213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884"/>
      <c r="N144" s="885"/>
      <c r="O144" s="886"/>
    </row>
    <row r="145" spans="1:82" ht="15" customHeight="1" x14ac:dyDescent="0.25">
      <c r="A145" s="3088" t="s">
        <v>3</v>
      </c>
      <c r="B145" s="2847"/>
      <c r="C145" s="3232" t="s">
        <v>76</v>
      </c>
      <c r="D145" s="3078"/>
      <c r="E145" s="3077"/>
      <c r="F145" s="3232" t="s">
        <v>50</v>
      </c>
      <c r="G145" s="3077"/>
      <c r="H145" s="3232" t="s">
        <v>126</v>
      </c>
      <c r="I145" s="3077"/>
      <c r="J145" s="3232" t="s">
        <v>127</v>
      </c>
      <c r="K145" s="3077"/>
      <c r="L145" s="3232" t="s">
        <v>128</v>
      </c>
      <c r="M145" s="3236"/>
      <c r="N145" s="3142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3089"/>
      <c r="B146" s="3220"/>
      <c r="C146" s="872" t="s">
        <v>96</v>
      </c>
      <c r="D146" s="844" t="s">
        <v>65</v>
      </c>
      <c r="E146" s="637" t="s">
        <v>97</v>
      </c>
      <c r="F146" s="872" t="s">
        <v>65</v>
      </c>
      <c r="G146" s="637" t="s">
        <v>97</v>
      </c>
      <c r="H146" s="872" t="s">
        <v>65</v>
      </c>
      <c r="I146" s="637" t="s">
        <v>97</v>
      </c>
      <c r="J146" s="872" t="s">
        <v>65</v>
      </c>
      <c r="K146" s="637" t="s">
        <v>97</v>
      </c>
      <c r="L146" s="872" t="s">
        <v>65</v>
      </c>
      <c r="M146" s="887" t="s">
        <v>97</v>
      </c>
      <c r="N146" s="2986"/>
      <c r="O146" s="3220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3083" t="s">
        <v>157</v>
      </c>
      <c r="B147" s="832" t="s">
        <v>158</v>
      </c>
      <c r="C147" s="848">
        <f>SUM(D147:E147)</f>
        <v>0</v>
      </c>
      <c r="D147" s="888">
        <f t="shared" ref="D147:E149" si="78">SUM(F147+H147+J147+L147)</f>
        <v>0</v>
      </c>
      <c r="E147" s="882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563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3230" t="s">
        <v>161</v>
      </c>
      <c r="B150" s="3230"/>
      <c r="C150" s="876">
        <f>SUM(C147:C149)</f>
        <v>0</v>
      </c>
      <c r="D150" s="867">
        <f>SUM(D147:D149)</f>
        <v>0</v>
      </c>
      <c r="E150" s="645">
        <f>SUM(E147:E149)</f>
        <v>0</v>
      </c>
      <c r="F150" s="876">
        <f>SUM(F147:F149)</f>
        <v>0</v>
      </c>
      <c r="G150" s="645">
        <f t="shared" ref="G150:M150" si="84">SUM(G147:G149)</f>
        <v>0</v>
      </c>
      <c r="H150" s="876">
        <f t="shared" si="84"/>
        <v>0</v>
      </c>
      <c r="I150" s="645">
        <f t="shared" si="84"/>
        <v>0</v>
      </c>
      <c r="J150" s="876">
        <f t="shared" si="84"/>
        <v>0</v>
      </c>
      <c r="K150" s="645">
        <f t="shared" si="84"/>
        <v>0</v>
      </c>
      <c r="L150" s="876">
        <f t="shared" si="84"/>
        <v>0</v>
      </c>
      <c r="M150" s="889">
        <f t="shared" si="84"/>
        <v>0</v>
      </c>
      <c r="N150" s="890">
        <f>SUM(N147:N149)</f>
        <v>0</v>
      </c>
      <c r="O150" s="645">
        <f>SUM(O147:O149)</f>
        <v>0</v>
      </c>
    </row>
    <row r="151" spans="1:82" x14ac:dyDescent="0.25">
      <c r="A151" s="3083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563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563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2861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2972" t="s">
        <v>161</v>
      </c>
      <c r="B155" s="3230"/>
      <c r="C155" s="876">
        <f>SUM(C151:C154)</f>
        <v>0</v>
      </c>
      <c r="D155" s="867">
        <f>SUM(D151:D154)</f>
        <v>0</v>
      </c>
      <c r="E155" s="645">
        <f>SUM(E151:E154)</f>
        <v>0</v>
      </c>
      <c r="F155" s="876">
        <f>SUM(F151:F154)</f>
        <v>0</v>
      </c>
      <c r="G155" s="645">
        <f t="shared" ref="G155:M155" si="87">SUM(G151:G154)</f>
        <v>0</v>
      </c>
      <c r="H155" s="876">
        <f t="shared" si="87"/>
        <v>0</v>
      </c>
      <c r="I155" s="645">
        <f t="shared" si="87"/>
        <v>0</v>
      </c>
      <c r="J155" s="876">
        <f t="shared" si="87"/>
        <v>0</v>
      </c>
      <c r="K155" s="645">
        <f t="shared" si="87"/>
        <v>0</v>
      </c>
      <c r="L155" s="876">
        <f t="shared" si="87"/>
        <v>0</v>
      </c>
      <c r="M155" s="889">
        <f t="shared" si="87"/>
        <v>0</v>
      </c>
      <c r="N155" s="890">
        <f>SUM(N151:N154)</f>
        <v>0</v>
      </c>
      <c r="O155" s="645">
        <f>SUM(O151:O154)</f>
        <v>0</v>
      </c>
    </row>
    <row r="156" spans="1:82" x14ac:dyDescent="0.25">
      <c r="A156" s="2972" t="s">
        <v>167</v>
      </c>
      <c r="B156" s="2972"/>
      <c r="C156" s="207">
        <f>SUM(C150+C155)</f>
        <v>0</v>
      </c>
      <c r="D156" s="208">
        <f>SUM(D150+D155)</f>
        <v>0</v>
      </c>
      <c r="E156" s="883">
        <f>SUM(E150+E155)</f>
        <v>0</v>
      </c>
      <c r="F156" s="207">
        <f>SUM(F150+F155)</f>
        <v>0</v>
      </c>
      <c r="G156" s="883">
        <f>SUM(G150+G155)</f>
        <v>0</v>
      </c>
      <c r="H156" s="207">
        <f t="shared" ref="H156:M156" si="88">SUM(H150+H155)</f>
        <v>0</v>
      </c>
      <c r="I156" s="883">
        <f t="shared" si="88"/>
        <v>0</v>
      </c>
      <c r="J156" s="207">
        <f t="shared" si="88"/>
        <v>0</v>
      </c>
      <c r="K156" s="883">
        <f t="shared" si="88"/>
        <v>0</v>
      </c>
      <c r="L156" s="207">
        <f t="shared" si="88"/>
        <v>0</v>
      </c>
      <c r="M156" s="547">
        <f t="shared" si="88"/>
        <v>0</v>
      </c>
      <c r="N156" s="236">
        <f>SUM(N150+N155)</f>
        <v>0</v>
      </c>
      <c r="O156" s="883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891"/>
      <c r="R157" s="869"/>
    </row>
    <row r="158" spans="1:82" ht="15" customHeight="1" x14ac:dyDescent="0.25">
      <c r="A158" s="3088" t="s">
        <v>3</v>
      </c>
      <c r="B158" s="2847"/>
      <c r="C158" s="3076" t="s">
        <v>76</v>
      </c>
      <c r="D158" s="3078"/>
      <c r="E158" s="3077"/>
      <c r="F158" s="3076" t="s">
        <v>50</v>
      </c>
      <c r="G158" s="3077"/>
      <c r="H158" s="3076" t="s">
        <v>126</v>
      </c>
      <c r="I158" s="3077"/>
      <c r="J158" s="3076" t="s">
        <v>127</v>
      </c>
      <c r="K158" s="3077"/>
      <c r="L158" s="3076" t="s">
        <v>128</v>
      </c>
      <c r="M158" s="3094"/>
      <c r="N158" s="3225" t="s">
        <v>140</v>
      </c>
      <c r="O158" s="3078"/>
      <c r="P158" s="3094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3089"/>
      <c r="B159" s="3220"/>
      <c r="C159" s="816" t="s">
        <v>96</v>
      </c>
      <c r="D159" s="892" t="s">
        <v>65</v>
      </c>
      <c r="E159" s="637" t="s">
        <v>97</v>
      </c>
      <c r="F159" s="816" t="s">
        <v>65</v>
      </c>
      <c r="G159" s="637" t="s">
        <v>97</v>
      </c>
      <c r="H159" s="816" t="s">
        <v>65</v>
      </c>
      <c r="I159" s="637" t="s">
        <v>97</v>
      </c>
      <c r="J159" s="816" t="s">
        <v>65</v>
      </c>
      <c r="K159" s="637" t="s">
        <v>97</v>
      </c>
      <c r="L159" s="816" t="s">
        <v>65</v>
      </c>
      <c r="M159" s="648" t="s">
        <v>97</v>
      </c>
      <c r="N159" s="893" t="s">
        <v>141</v>
      </c>
      <c r="O159" s="892" t="s">
        <v>142</v>
      </c>
      <c r="P159" s="638" t="s">
        <v>143</v>
      </c>
      <c r="Q159" s="3220"/>
      <c r="R159" s="3220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3083" t="s">
        <v>157</v>
      </c>
      <c r="B160" s="894" t="s">
        <v>158</v>
      </c>
      <c r="C160" s="895">
        <f>SUM(D160:E160)</f>
        <v>0</v>
      </c>
      <c r="D160" s="896">
        <f t="shared" ref="D160:E162" si="89">SUM(F160+H160+J160+L160)</f>
        <v>0</v>
      </c>
      <c r="E160" s="897">
        <f t="shared" si="89"/>
        <v>0</v>
      </c>
      <c r="F160" s="898"/>
      <c r="G160" s="899"/>
      <c r="H160" s="898"/>
      <c r="I160" s="899"/>
      <c r="J160" s="898"/>
      <c r="K160" s="899"/>
      <c r="L160" s="898"/>
      <c r="M160" s="900"/>
      <c r="N160" s="901"/>
      <c r="O160" s="902"/>
      <c r="P160" s="903"/>
      <c r="Q160" s="899"/>
      <c r="R160" s="899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563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3133" t="s">
        <v>161</v>
      </c>
      <c r="B163" s="3133"/>
      <c r="C163" s="904">
        <f>SUM(C160:C162)</f>
        <v>0</v>
      </c>
      <c r="D163" s="905">
        <f>SUM(D160:D162)</f>
        <v>0</v>
      </c>
      <c r="E163" s="661">
        <f>SUM(E160:E162)</f>
        <v>0</v>
      </c>
      <c r="F163" s="904">
        <f>SUM(F160:F162)</f>
        <v>0</v>
      </c>
      <c r="G163" s="661">
        <f t="shared" ref="G163:P163" si="95">SUM(G160:G162)</f>
        <v>0</v>
      </c>
      <c r="H163" s="904">
        <f t="shared" si="95"/>
        <v>0</v>
      </c>
      <c r="I163" s="661">
        <f t="shared" si="95"/>
        <v>0</v>
      </c>
      <c r="J163" s="904">
        <f t="shared" si="95"/>
        <v>0</v>
      </c>
      <c r="K163" s="661">
        <f t="shared" si="95"/>
        <v>0</v>
      </c>
      <c r="L163" s="904">
        <f t="shared" si="95"/>
        <v>0</v>
      </c>
      <c r="M163" s="662">
        <f t="shared" si="95"/>
        <v>0</v>
      </c>
      <c r="N163" s="906">
        <f t="shared" si="95"/>
        <v>0</v>
      </c>
      <c r="O163" s="905">
        <f t="shared" si="95"/>
        <v>0</v>
      </c>
      <c r="P163" s="664">
        <f t="shared" si="95"/>
        <v>0</v>
      </c>
      <c r="Q163" s="661">
        <f>SUM(Q160:Q162)</f>
        <v>0</v>
      </c>
      <c r="R163" s="661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3083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563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563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2861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2972" t="s">
        <v>161</v>
      </c>
      <c r="B168" s="3133"/>
      <c r="C168" s="904">
        <f>SUM(C164:C167)</f>
        <v>0</v>
      </c>
      <c r="D168" s="905">
        <f>SUM(D164:D167)</f>
        <v>0</v>
      </c>
      <c r="E168" s="661">
        <f>SUM(E164:E167)</f>
        <v>0</v>
      </c>
      <c r="F168" s="904">
        <f>SUM(F164:F167)</f>
        <v>0</v>
      </c>
      <c r="G168" s="661">
        <f t="shared" ref="G168:P168" si="97">SUM(G164:G167)</f>
        <v>0</v>
      </c>
      <c r="H168" s="904">
        <f t="shared" si="97"/>
        <v>0</v>
      </c>
      <c r="I168" s="661">
        <f t="shared" si="97"/>
        <v>0</v>
      </c>
      <c r="J168" s="904">
        <f t="shared" si="97"/>
        <v>0</v>
      </c>
      <c r="K168" s="661">
        <f t="shared" si="97"/>
        <v>0</v>
      </c>
      <c r="L168" s="904">
        <f t="shared" si="97"/>
        <v>0</v>
      </c>
      <c r="M168" s="662">
        <f t="shared" si="97"/>
        <v>0</v>
      </c>
      <c r="N168" s="906">
        <f t="shared" si="97"/>
        <v>0</v>
      </c>
      <c r="O168" s="905">
        <f t="shared" si="97"/>
        <v>0</v>
      </c>
      <c r="P168" s="664">
        <f t="shared" si="97"/>
        <v>0</v>
      </c>
      <c r="Q168" s="661">
        <f>SUM(Q164:Q167)</f>
        <v>0</v>
      </c>
      <c r="R168" s="661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2972" t="s">
        <v>167</v>
      </c>
      <c r="B169" s="2972"/>
      <c r="C169" s="273">
        <f>SUM(C163+C168)</f>
        <v>0</v>
      </c>
      <c r="D169" s="274">
        <f t="shared" ref="D169:P169" si="98">SUM(D163+D168)</f>
        <v>0</v>
      </c>
      <c r="E169" s="527">
        <f t="shared" si="98"/>
        <v>0</v>
      </c>
      <c r="F169" s="273">
        <f t="shared" si="98"/>
        <v>0</v>
      </c>
      <c r="G169" s="527">
        <f t="shared" si="98"/>
        <v>0</v>
      </c>
      <c r="H169" s="273">
        <f t="shared" si="98"/>
        <v>0</v>
      </c>
      <c r="I169" s="527">
        <f t="shared" si="98"/>
        <v>0</v>
      </c>
      <c r="J169" s="273">
        <f t="shared" si="98"/>
        <v>0</v>
      </c>
      <c r="K169" s="527">
        <f t="shared" si="98"/>
        <v>0</v>
      </c>
      <c r="L169" s="273">
        <f t="shared" si="98"/>
        <v>0</v>
      </c>
      <c r="M169" s="665">
        <f t="shared" si="98"/>
        <v>0</v>
      </c>
      <c r="N169" s="277">
        <f t="shared" si="98"/>
        <v>0</v>
      </c>
      <c r="O169" s="274">
        <f t="shared" si="98"/>
        <v>0</v>
      </c>
      <c r="P169" s="548">
        <f t="shared" si="98"/>
        <v>0</v>
      </c>
      <c r="Q169" s="527">
        <f>SUM(Q163+Q168)</f>
        <v>0</v>
      </c>
      <c r="R169" s="527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3088" t="s">
        <v>3</v>
      </c>
      <c r="B171" s="2847"/>
      <c r="C171" s="3078" t="s">
        <v>76</v>
      </c>
      <c r="D171" s="3078"/>
      <c r="E171" s="3077"/>
      <c r="F171" s="3076" t="s">
        <v>49</v>
      </c>
      <c r="G171" s="3077"/>
      <c r="H171" s="3076" t="s">
        <v>50</v>
      </c>
      <c r="I171" s="3077"/>
      <c r="J171" s="3076" t="s">
        <v>126</v>
      </c>
      <c r="K171" s="3077"/>
      <c r="L171" s="3076" t="s">
        <v>127</v>
      </c>
      <c r="M171" s="3077"/>
      <c r="N171" s="3076" t="s">
        <v>128</v>
      </c>
      <c r="O171" s="3094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3089"/>
      <c r="B172" s="3220"/>
      <c r="C172" s="816" t="s">
        <v>96</v>
      </c>
      <c r="D172" s="892" t="s">
        <v>65</v>
      </c>
      <c r="E172" s="637" t="s">
        <v>97</v>
      </c>
      <c r="F172" s="816" t="s">
        <v>65</v>
      </c>
      <c r="G172" s="637" t="s">
        <v>97</v>
      </c>
      <c r="H172" s="816" t="s">
        <v>65</v>
      </c>
      <c r="I172" s="637" t="s">
        <v>97</v>
      </c>
      <c r="J172" s="816" t="s">
        <v>65</v>
      </c>
      <c r="K172" s="637" t="s">
        <v>97</v>
      </c>
      <c r="L172" s="816" t="s">
        <v>65</v>
      </c>
      <c r="M172" s="637" t="s">
        <v>97</v>
      </c>
      <c r="N172" s="816" t="s">
        <v>65</v>
      </c>
      <c r="O172" s="830" t="s">
        <v>97</v>
      </c>
      <c r="P172" s="3220"/>
      <c r="Q172" s="3220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3083" t="s">
        <v>170</v>
      </c>
      <c r="B173" s="894" t="s">
        <v>158</v>
      </c>
      <c r="C173" s="907">
        <f>SUM(D173+E173)</f>
        <v>0</v>
      </c>
      <c r="D173" s="908">
        <f>SUM(F173+H173+J173+L173+N173)</f>
        <v>0</v>
      </c>
      <c r="E173" s="909">
        <f>SUM(G173+I173+K173+M173+O173)</f>
        <v>0</v>
      </c>
      <c r="F173" s="898"/>
      <c r="G173" s="899"/>
      <c r="H173" s="898"/>
      <c r="I173" s="899"/>
      <c r="J173" s="898"/>
      <c r="K173" s="899"/>
      <c r="L173" s="898"/>
      <c r="M173" s="899"/>
      <c r="N173" s="898"/>
      <c r="O173" s="910"/>
      <c r="P173" s="899"/>
      <c r="Q173" s="899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563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562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2861"/>
      <c r="B176" s="667" t="s">
        <v>171</v>
      </c>
      <c r="C176" s="207">
        <f>SUM(C173:C175)</f>
        <v>0</v>
      </c>
      <c r="D176" s="208">
        <f>SUM(D173:D175)</f>
        <v>0</v>
      </c>
      <c r="E176" s="883">
        <f>SUM(E173:E175)</f>
        <v>0</v>
      </c>
      <c r="F176" s="207">
        <f>SUM(F173:F175)</f>
        <v>0</v>
      </c>
      <c r="G176" s="883">
        <f t="shared" ref="G176:O176" si="104">SUM(G173:G175)</f>
        <v>0</v>
      </c>
      <c r="H176" s="207">
        <f t="shared" si="104"/>
        <v>0</v>
      </c>
      <c r="I176" s="883">
        <f t="shared" si="104"/>
        <v>0</v>
      </c>
      <c r="J176" s="207">
        <f t="shared" si="104"/>
        <v>0</v>
      </c>
      <c r="K176" s="883">
        <f t="shared" si="104"/>
        <v>0</v>
      </c>
      <c r="L176" s="207">
        <f t="shared" si="104"/>
        <v>0</v>
      </c>
      <c r="M176" s="883">
        <f t="shared" si="104"/>
        <v>0</v>
      </c>
      <c r="N176" s="207">
        <f t="shared" si="104"/>
        <v>0</v>
      </c>
      <c r="O176" s="289">
        <f t="shared" si="104"/>
        <v>0</v>
      </c>
      <c r="P176" s="883">
        <f>SUM(P173:P175)</f>
        <v>0</v>
      </c>
      <c r="Q176" s="883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563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563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2861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3088" t="s">
        <v>177</v>
      </c>
      <c r="B184" s="2847"/>
      <c r="C184" s="3095" t="s">
        <v>76</v>
      </c>
      <c r="D184" s="3095"/>
      <c r="E184" s="3095"/>
      <c r="F184" s="3095" t="s">
        <v>178</v>
      </c>
      <c r="G184" s="3095"/>
      <c r="H184" s="3095" t="s">
        <v>179</v>
      </c>
      <c r="I184" s="3095"/>
      <c r="J184" s="3095" t="s">
        <v>180</v>
      </c>
      <c r="K184" s="3095"/>
      <c r="L184" s="3095" t="s">
        <v>12</v>
      </c>
      <c r="M184" s="3095"/>
      <c r="N184" s="3100" t="s">
        <v>13</v>
      </c>
      <c r="O184" s="3101"/>
      <c r="P184" s="3070" t="s">
        <v>14</v>
      </c>
      <c r="Q184" s="3070"/>
      <c r="R184" s="3070" t="s">
        <v>15</v>
      </c>
      <c r="S184" s="3070"/>
      <c r="T184" s="3070" t="s">
        <v>16</v>
      </c>
      <c r="U184" s="3070"/>
      <c r="V184" s="3070" t="s">
        <v>17</v>
      </c>
      <c r="W184" s="3070"/>
      <c r="X184" s="3070" t="s">
        <v>18</v>
      </c>
      <c r="Y184" s="3070"/>
      <c r="Z184" s="3070" t="s">
        <v>19</v>
      </c>
      <c r="AA184" s="3070"/>
      <c r="AB184" s="3070" t="s">
        <v>48</v>
      </c>
      <c r="AC184" s="3070"/>
      <c r="AD184" s="3070" t="s">
        <v>49</v>
      </c>
      <c r="AE184" s="3070"/>
      <c r="AF184" s="3070" t="s">
        <v>50</v>
      </c>
      <c r="AG184" s="3070"/>
      <c r="AH184" s="3070" t="s">
        <v>126</v>
      </c>
      <c r="AI184" s="3070"/>
      <c r="AJ184" s="3070" t="s">
        <v>127</v>
      </c>
      <c r="AK184" s="3070"/>
      <c r="AL184" s="3070" t="s">
        <v>128</v>
      </c>
      <c r="AM184" s="3076"/>
      <c r="AN184" s="3229" t="s">
        <v>181</v>
      </c>
      <c r="AO184" s="3227" t="s">
        <v>182</v>
      </c>
      <c r="AP184" s="3076" t="s">
        <v>7</v>
      </c>
      <c r="AQ184" s="3077"/>
      <c r="AR184" s="3074" t="s">
        <v>183</v>
      </c>
      <c r="AS184" s="3074" t="s">
        <v>184</v>
      </c>
      <c r="AT184" s="3076" t="s">
        <v>8</v>
      </c>
      <c r="AU184" s="3077"/>
      <c r="AV184" s="3100" t="s">
        <v>185</v>
      </c>
      <c r="AW184" s="3101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3089"/>
      <c r="B185" s="3220"/>
      <c r="C185" s="911" t="s">
        <v>96</v>
      </c>
      <c r="D185" s="912" t="s">
        <v>65</v>
      </c>
      <c r="E185" s="565" t="s">
        <v>97</v>
      </c>
      <c r="F185" s="911" t="s">
        <v>65</v>
      </c>
      <c r="G185" s="565" t="s">
        <v>97</v>
      </c>
      <c r="H185" s="911" t="s">
        <v>65</v>
      </c>
      <c r="I185" s="565" t="s">
        <v>97</v>
      </c>
      <c r="J185" s="911" t="s">
        <v>65</v>
      </c>
      <c r="K185" s="565" t="s">
        <v>97</v>
      </c>
      <c r="L185" s="911" t="s">
        <v>65</v>
      </c>
      <c r="M185" s="565" t="s">
        <v>97</v>
      </c>
      <c r="N185" s="911" t="s">
        <v>65</v>
      </c>
      <c r="O185" s="565" t="s">
        <v>97</v>
      </c>
      <c r="P185" s="911" t="s">
        <v>65</v>
      </c>
      <c r="Q185" s="565" t="s">
        <v>97</v>
      </c>
      <c r="R185" s="911" t="s">
        <v>65</v>
      </c>
      <c r="S185" s="565" t="s">
        <v>97</v>
      </c>
      <c r="T185" s="911" t="s">
        <v>65</v>
      </c>
      <c r="U185" s="565" t="s">
        <v>97</v>
      </c>
      <c r="V185" s="911" t="s">
        <v>65</v>
      </c>
      <c r="W185" s="565" t="s">
        <v>97</v>
      </c>
      <c r="X185" s="911" t="s">
        <v>65</v>
      </c>
      <c r="Y185" s="565" t="s">
        <v>97</v>
      </c>
      <c r="Z185" s="911" t="s">
        <v>65</v>
      </c>
      <c r="AA185" s="565" t="s">
        <v>97</v>
      </c>
      <c r="AB185" s="911" t="s">
        <v>65</v>
      </c>
      <c r="AC185" s="565" t="s">
        <v>97</v>
      </c>
      <c r="AD185" s="911" t="s">
        <v>65</v>
      </c>
      <c r="AE185" s="565" t="s">
        <v>97</v>
      </c>
      <c r="AF185" s="911" t="s">
        <v>65</v>
      </c>
      <c r="AG185" s="565" t="s">
        <v>97</v>
      </c>
      <c r="AH185" s="911" t="s">
        <v>65</v>
      </c>
      <c r="AI185" s="565" t="s">
        <v>97</v>
      </c>
      <c r="AJ185" s="911" t="s">
        <v>65</v>
      </c>
      <c r="AK185" s="565" t="s">
        <v>97</v>
      </c>
      <c r="AL185" s="911" t="s">
        <v>65</v>
      </c>
      <c r="AM185" s="566" t="s">
        <v>97</v>
      </c>
      <c r="AN185" s="2969"/>
      <c r="AO185" s="2966"/>
      <c r="AP185" s="911" t="s">
        <v>65</v>
      </c>
      <c r="AQ185" s="565" t="s">
        <v>97</v>
      </c>
      <c r="AR185" s="2852"/>
      <c r="AS185" s="2852"/>
      <c r="AT185" s="911" t="s">
        <v>65</v>
      </c>
      <c r="AU185" s="565" t="s">
        <v>97</v>
      </c>
      <c r="AV185" s="672" t="s">
        <v>187</v>
      </c>
      <c r="AW185" s="564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3131" t="s">
        <v>189</v>
      </c>
      <c r="B186" s="3127"/>
      <c r="C186" s="913">
        <f>SUM(D186+E186)</f>
        <v>10</v>
      </c>
      <c r="D186" s="914">
        <f>SUM(F186+H186+J186+L186+N186+P186+R186+T186+V186+X186+Z186+AB186+AD186+AF186+AH186+AJ186+AL186)</f>
        <v>3</v>
      </c>
      <c r="E186" s="308">
        <f>SUM(G186+I186+K186+M186+O186+Q186+S186+U186+W186+Y186+AA186+AC186+AE186+AG186+AI186+AK186+AM186)</f>
        <v>7</v>
      </c>
      <c r="F186" s="825">
        <v>0</v>
      </c>
      <c r="G186" s="75">
        <v>0</v>
      </c>
      <c r="H186" s="825">
        <v>0</v>
      </c>
      <c r="I186" s="75">
        <v>0</v>
      </c>
      <c r="J186" s="825">
        <v>0</v>
      </c>
      <c r="K186" s="75">
        <v>0</v>
      </c>
      <c r="L186" s="825">
        <v>0</v>
      </c>
      <c r="M186" s="75">
        <v>0</v>
      </c>
      <c r="N186" s="825">
        <v>0</v>
      </c>
      <c r="O186" s="75">
        <v>3</v>
      </c>
      <c r="P186" s="825">
        <v>0</v>
      </c>
      <c r="Q186" s="75">
        <v>0</v>
      </c>
      <c r="R186" s="825">
        <v>1</v>
      </c>
      <c r="S186" s="75">
        <v>1</v>
      </c>
      <c r="T186" s="825">
        <v>0</v>
      </c>
      <c r="U186" s="75">
        <v>2</v>
      </c>
      <c r="V186" s="825">
        <v>2</v>
      </c>
      <c r="W186" s="75">
        <v>1</v>
      </c>
      <c r="X186" s="825">
        <v>0</v>
      </c>
      <c r="Y186" s="75">
        <v>0</v>
      </c>
      <c r="Z186" s="825">
        <v>0</v>
      </c>
      <c r="AA186" s="75">
        <v>0</v>
      </c>
      <c r="AB186" s="825">
        <v>0</v>
      </c>
      <c r="AC186" s="75">
        <v>0</v>
      </c>
      <c r="AD186" s="210">
        <v>0</v>
      </c>
      <c r="AE186" s="75">
        <v>0</v>
      </c>
      <c r="AF186" s="210">
        <v>0</v>
      </c>
      <c r="AG186" s="75">
        <v>0</v>
      </c>
      <c r="AH186" s="210">
        <v>0</v>
      </c>
      <c r="AI186" s="75">
        <v>0</v>
      </c>
      <c r="AJ186" s="210">
        <v>0</v>
      </c>
      <c r="AK186" s="75">
        <v>0</v>
      </c>
      <c r="AL186" s="210">
        <v>0</v>
      </c>
      <c r="AM186" s="292">
        <v>0</v>
      </c>
      <c r="AN186" s="915">
        <v>0</v>
      </c>
      <c r="AO186" s="751">
        <v>0</v>
      </c>
      <c r="AP186" s="210">
        <v>0</v>
      </c>
      <c r="AQ186" s="75">
        <v>0</v>
      </c>
      <c r="AR186" s="677">
        <v>0</v>
      </c>
      <c r="AS186" s="677">
        <v>0</v>
      </c>
      <c r="AT186" s="678">
        <v>0</v>
      </c>
      <c r="AU186" s="916">
        <v>0</v>
      </c>
      <c r="AV186" s="678">
        <v>0</v>
      </c>
      <c r="AW186" s="916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3122" t="s">
        <v>190</v>
      </c>
      <c r="B187" s="3123"/>
      <c r="C187" s="680"/>
      <c r="D187" s="681"/>
      <c r="E187" s="681"/>
      <c r="F187" s="681"/>
      <c r="G187" s="681"/>
      <c r="H187" s="681"/>
      <c r="I187" s="681"/>
      <c r="J187" s="681"/>
      <c r="K187" s="681"/>
      <c r="L187" s="681"/>
      <c r="M187" s="681"/>
      <c r="N187" s="681"/>
      <c r="O187" s="681"/>
      <c r="P187" s="681"/>
      <c r="Q187" s="681"/>
      <c r="R187" s="681"/>
      <c r="S187" s="681"/>
      <c r="T187" s="681"/>
      <c r="U187" s="681"/>
      <c r="V187" s="681"/>
      <c r="W187" s="681"/>
      <c r="X187" s="681"/>
      <c r="Y187" s="681"/>
      <c r="Z187" s="681"/>
      <c r="AA187" s="681"/>
      <c r="AB187" s="681"/>
      <c r="AC187" s="681"/>
      <c r="AD187" s="681"/>
      <c r="AE187" s="681"/>
      <c r="AF187" s="681"/>
      <c r="AG187" s="681"/>
      <c r="AH187" s="681"/>
      <c r="AI187" s="681"/>
      <c r="AJ187" s="681"/>
      <c r="AK187" s="681"/>
      <c r="AL187" s="681"/>
      <c r="AM187" s="681"/>
      <c r="AN187" s="681"/>
      <c r="AO187" s="681"/>
      <c r="AP187" s="681"/>
      <c r="AQ187" s="681"/>
      <c r="AR187" s="681"/>
      <c r="AS187" s="681"/>
      <c r="AT187" s="681"/>
      <c r="AU187" s="681"/>
      <c r="AV187" s="681"/>
      <c r="AW187" s="682"/>
    </row>
    <row r="188" spans="1:89" x14ac:dyDescent="0.25">
      <c r="A188" s="3083" t="s">
        <v>191</v>
      </c>
      <c r="B188" s="917" t="s">
        <v>192</v>
      </c>
      <c r="C188" s="918">
        <f>SUM(D188+E188)</f>
        <v>0</v>
      </c>
      <c r="D188" s="919">
        <f t="shared" ref="D188:E196" si="106">SUM(F188+H188+J188+L188+N188+P188+R188+T188+V188+X188+Z188+AB188+AD188+AF188+AH188+AJ188+AL188)</f>
        <v>0</v>
      </c>
      <c r="E188" s="917">
        <f t="shared" si="106"/>
        <v>0</v>
      </c>
      <c r="F188" s="898"/>
      <c r="G188" s="899"/>
      <c r="H188" s="898"/>
      <c r="I188" s="899"/>
      <c r="J188" s="898"/>
      <c r="K188" s="899"/>
      <c r="L188" s="898"/>
      <c r="M188" s="899"/>
      <c r="N188" s="898"/>
      <c r="O188" s="899"/>
      <c r="P188" s="898"/>
      <c r="Q188" s="899"/>
      <c r="R188" s="898"/>
      <c r="S188" s="899"/>
      <c r="T188" s="898"/>
      <c r="U188" s="899"/>
      <c r="V188" s="898"/>
      <c r="W188" s="899"/>
      <c r="X188" s="898"/>
      <c r="Y188" s="899"/>
      <c r="Z188" s="898"/>
      <c r="AA188" s="899"/>
      <c r="AB188" s="898"/>
      <c r="AC188" s="899"/>
      <c r="AD188" s="898"/>
      <c r="AE188" s="899"/>
      <c r="AF188" s="898"/>
      <c r="AG188" s="899"/>
      <c r="AH188" s="898"/>
      <c r="AI188" s="899"/>
      <c r="AJ188" s="898"/>
      <c r="AK188" s="899"/>
      <c r="AL188" s="898"/>
      <c r="AM188" s="900"/>
      <c r="AN188" s="920"/>
      <c r="AO188" s="921"/>
      <c r="AP188" s="898"/>
      <c r="AQ188" s="899"/>
      <c r="AR188" s="899"/>
      <c r="AS188" s="899"/>
      <c r="AT188" s="900"/>
      <c r="AU188" s="922"/>
      <c r="AV188" s="900"/>
      <c r="AW188" s="922"/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2861"/>
      <c r="B189" s="558" t="s">
        <v>193</v>
      </c>
      <c r="C189" s="319">
        <f>SUM(D189+E189)</f>
        <v>0</v>
      </c>
      <c r="D189" s="320">
        <f t="shared" si="106"/>
        <v>0</v>
      </c>
      <c r="E189" s="524">
        <f t="shared" si="106"/>
        <v>0</v>
      </c>
      <c r="F189" s="210"/>
      <c r="G189" s="525"/>
      <c r="H189" s="210"/>
      <c r="I189" s="525"/>
      <c r="J189" s="210"/>
      <c r="K189" s="525"/>
      <c r="L189" s="210"/>
      <c r="M189" s="525"/>
      <c r="N189" s="210"/>
      <c r="O189" s="525"/>
      <c r="P189" s="210"/>
      <c r="Q189" s="525"/>
      <c r="R189" s="210"/>
      <c r="S189" s="525"/>
      <c r="T189" s="210"/>
      <c r="U189" s="525"/>
      <c r="V189" s="210"/>
      <c r="W189" s="525"/>
      <c r="X189" s="210"/>
      <c r="Y189" s="525"/>
      <c r="Z189" s="210"/>
      <c r="AA189" s="525"/>
      <c r="AB189" s="210"/>
      <c r="AC189" s="525"/>
      <c r="AD189" s="210"/>
      <c r="AE189" s="525"/>
      <c r="AF189" s="210"/>
      <c r="AG189" s="525"/>
      <c r="AH189" s="210"/>
      <c r="AI189" s="525"/>
      <c r="AJ189" s="210"/>
      <c r="AK189" s="525"/>
      <c r="AL189" s="210"/>
      <c r="AM189" s="526"/>
      <c r="AN189" s="212"/>
      <c r="AO189" s="213"/>
      <c r="AP189" s="210"/>
      <c r="AQ189" s="525"/>
      <c r="AR189" s="525"/>
      <c r="AS189" s="525"/>
      <c r="AT189" s="526"/>
      <c r="AU189" s="323"/>
      <c r="AV189" s="526"/>
      <c r="AW189" s="323"/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3124" t="s">
        <v>194</v>
      </c>
      <c r="B190" s="3125"/>
      <c r="C190" s="913">
        <f t="shared" ref="C190:C230" si="126">SUM(D190+E190)</f>
        <v>0</v>
      </c>
      <c r="D190" s="914">
        <f t="shared" si="106"/>
        <v>0</v>
      </c>
      <c r="E190" s="687">
        <f t="shared" si="106"/>
        <v>0</v>
      </c>
      <c r="F190" s="825"/>
      <c r="G190" s="677"/>
      <c r="H190" s="825"/>
      <c r="I190" s="677"/>
      <c r="J190" s="825"/>
      <c r="K190" s="677"/>
      <c r="L190" s="825"/>
      <c r="M190" s="677"/>
      <c r="N190" s="825"/>
      <c r="O190" s="677"/>
      <c r="P190" s="825"/>
      <c r="Q190" s="677"/>
      <c r="R190" s="825"/>
      <c r="S190" s="677"/>
      <c r="T190" s="825"/>
      <c r="U190" s="677"/>
      <c r="V190" s="825"/>
      <c r="W190" s="677"/>
      <c r="X190" s="825"/>
      <c r="Y190" s="677"/>
      <c r="Z190" s="825"/>
      <c r="AA190" s="677"/>
      <c r="AB190" s="825"/>
      <c r="AC190" s="677"/>
      <c r="AD190" s="825"/>
      <c r="AE190" s="677"/>
      <c r="AF190" s="825"/>
      <c r="AG190" s="677"/>
      <c r="AH190" s="825"/>
      <c r="AI190" s="677"/>
      <c r="AJ190" s="825"/>
      <c r="AK190" s="677"/>
      <c r="AL190" s="825"/>
      <c r="AM190" s="678"/>
      <c r="AN190" s="915"/>
      <c r="AO190" s="688"/>
      <c r="AP190" s="825"/>
      <c r="AQ190" s="677"/>
      <c r="AR190" s="677"/>
      <c r="AS190" s="677"/>
      <c r="AT190" s="678"/>
      <c r="AU190" s="916"/>
      <c r="AV190" s="678"/>
      <c r="AW190" s="916"/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3083" t="s">
        <v>195</v>
      </c>
      <c r="B191" s="917" t="s">
        <v>196</v>
      </c>
      <c r="C191" s="918">
        <f t="shared" si="126"/>
        <v>0</v>
      </c>
      <c r="D191" s="919">
        <f>SUM(H191+J191+L191+N191+P191+R191+T191+V191+X191+Z191+AB191+AD191+AF191+AH191+AJ191+AL191)</f>
        <v>0</v>
      </c>
      <c r="E191" s="917">
        <f>SUM(I191+K191+M191+O191+Q191+S191+U191+W191+Y191+AA191+AC191+AE191+AG191+AI191+AK191+AM191)</f>
        <v>0</v>
      </c>
      <c r="F191" s="923"/>
      <c r="G191" s="924"/>
      <c r="H191" s="898"/>
      <c r="I191" s="899"/>
      <c r="J191" s="898"/>
      <c r="K191" s="899"/>
      <c r="L191" s="898"/>
      <c r="M191" s="899"/>
      <c r="N191" s="898"/>
      <c r="O191" s="899"/>
      <c r="P191" s="898"/>
      <c r="Q191" s="899"/>
      <c r="R191" s="898"/>
      <c r="S191" s="899"/>
      <c r="T191" s="898"/>
      <c r="U191" s="899"/>
      <c r="V191" s="898"/>
      <c r="W191" s="899"/>
      <c r="X191" s="898"/>
      <c r="Y191" s="899"/>
      <c r="Z191" s="898"/>
      <c r="AA191" s="899"/>
      <c r="AB191" s="898"/>
      <c r="AC191" s="899"/>
      <c r="AD191" s="898"/>
      <c r="AE191" s="899"/>
      <c r="AF191" s="898"/>
      <c r="AG191" s="899"/>
      <c r="AH191" s="898"/>
      <c r="AI191" s="899"/>
      <c r="AJ191" s="898"/>
      <c r="AK191" s="899"/>
      <c r="AL191" s="898"/>
      <c r="AM191" s="900"/>
      <c r="AN191" s="920"/>
      <c r="AO191" s="921"/>
      <c r="AP191" s="898"/>
      <c r="AQ191" s="899"/>
      <c r="AR191" s="899"/>
      <c r="AS191" s="899"/>
      <c r="AT191" s="900"/>
      <c r="AU191" s="922"/>
      <c r="AV191" s="900"/>
      <c r="AW191" s="922"/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2861"/>
      <c r="B192" s="558" t="s">
        <v>197</v>
      </c>
      <c r="C192" s="925">
        <f t="shared" si="126"/>
        <v>0</v>
      </c>
      <c r="D192" s="326">
        <f>SUM(H192+J192+L192+N192+P192+R192+T192+V192+X192+Z192+AB192+AD192+AF192+AH192+AJ192+AL192)</f>
        <v>0</v>
      </c>
      <c r="E192" s="308">
        <f>SUM(I192+K192+M192+O192+Q192+S192+U192+W192+Y192+AA192+AC192+AE192+AG192+AI192+AK192+AM192)</f>
        <v>0</v>
      </c>
      <c r="F192" s="926"/>
      <c r="G192" s="328"/>
      <c r="H192" s="750"/>
      <c r="I192" s="75"/>
      <c r="J192" s="750"/>
      <c r="K192" s="75"/>
      <c r="L192" s="210"/>
      <c r="M192" s="525"/>
      <c r="N192" s="750"/>
      <c r="O192" s="75"/>
      <c r="P192" s="750"/>
      <c r="Q192" s="75"/>
      <c r="R192" s="750"/>
      <c r="S192" s="75"/>
      <c r="T192" s="750"/>
      <c r="U192" s="75"/>
      <c r="V192" s="750"/>
      <c r="W192" s="75"/>
      <c r="X192" s="750"/>
      <c r="Y192" s="75"/>
      <c r="Z192" s="750"/>
      <c r="AA192" s="75"/>
      <c r="AB192" s="750"/>
      <c r="AC192" s="75"/>
      <c r="AD192" s="750"/>
      <c r="AE192" s="75"/>
      <c r="AF192" s="750"/>
      <c r="AG192" s="75"/>
      <c r="AH192" s="750"/>
      <c r="AI192" s="75"/>
      <c r="AJ192" s="750"/>
      <c r="AK192" s="75"/>
      <c r="AL192" s="750"/>
      <c r="AM192" s="292"/>
      <c r="AN192" s="212"/>
      <c r="AO192" s="213"/>
      <c r="AP192" s="210"/>
      <c r="AQ192" s="525"/>
      <c r="AR192" s="525"/>
      <c r="AS192" s="525"/>
      <c r="AT192" s="526"/>
      <c r="AU192" s="323"/>
      <c r="AV192" s="526"/>
      <c r="AW192" s="323"/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707" t="s">
        <v>198</v>
      </c>
      <c r="B193" s="692"/>
      <c r="C193" s="860">
        <f t="shared" si="126"/>
        <v>10</v>
      </c>
      <c r="D193" s="927">
        <f t="shared" si="106"/>
        <v>3</v>
      </c>
      <c r="E193" s="645">
        <f t="shared" si="106"/>
        <v>7</v>
      </c>
      <c r="F193" s="825">
        <v>0</v>
      </c>
      <c r="G193" s="677">
        <v>0</v>
      </c>
      <c r="H193" s="825">
        <v>0</v>
      </c>
      <c r="I193" s="677">
        <v>0</v>
      </c>
      <c r="J193" s="825">
        <v>0</v>
      </c>
      <c r="K193" s="677">
        <v>0</v>
      </c>
      <c r="L193" s="825">
        <v>0</v>
      </c>
      <c r="M193" s="677">
        <v>0</v>
      </c>
      <c r="N193" s="825">
        <v>0</v>
      </c>
      <c r="O193" s="677">
        <v>3</v>
      </c>
      <c r="P193" s="825">
        <v>0</v>
      </c>
      <c r="Q193" s="677">
        <v>0</v>
      </c>
      <c r="R193" s="825">
        <v>1</v>
      </c>
      <c r="S193" s="677">
        <v>1</v>
      </c>
      <c r="T193" s="825">
        <v>0</v>
      </c>
      <c r="U193" s="677">
        <v>2</v>
      </c>
      <c r="V193" s="825">
        <v>2</v>
      </c>
      <c r="W193" s="677">
        <v>1</v>
      </c>
      <c r="X193" s="825">
        <v>0</v>
      </c>
      <c r="Y193" s="677">
        <v>0</v>
      </c>
      <c r="Z193" s="825">
        <v>0</v>
      </c>
      <c r="AA193" s="677">
        <v>0</v>
      </c>
      <c r="AB193" s="825">
        <v>0</v>
      </c>
      <c r="AC193" s="677">
        <v>0</v>
      </c>
      <c r="AD193" s="825">
        <v>0</v>
      </c>
      <c r="AE193" s="677">
        <v>0</v>
      </c>
      <c r="AF193" s="825">
        <v>0</v>
      </c>
      <c r="AG193" s="677">
        <v>0</v>
      </c>
      <c r="AH193" s="825">
        <v>0</v>
      </c>
      <c r="AI193" s="677">
        <v>0</v>
      </c>
      <c r="AJ193" s="825">
        <v>0</v>
      </c>
      <c r="AK193" s="677">
        <v>0</v>
      </c>
      <c r="AL193" s="825">
        <v>0</v>
      </c>
      <c r="AM193" s="678">
        <v>0</v>
      </c>
      <c r="AN193" s="915">
        <v>0</v>
      </c>
      <c r="AO193" s="688">
        <v>0</v>
      </c>
      <c r="AP193" s="210">
        <v>0</v>
      </c>
      <c r="AQ193" s="677">
        <v>0</v>
      </c>
      <c r="AR193" s="677">
        <v>0</v>
      </c>
      <c r="AS193" s="677">
        <v>0</v>
      </c>
      <c r="AT193" s="678">
        <v>0</v>
      </c>
      <c r="AU193" s="916">
        <v>0</v>
      </c>
      <c r="AV193" s="678">
        <v>0</v>
      </c>
      <c r="AW193" s="916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3083" t="s">
        <v>199</v>
      </c>
      <c r="B194" s="557" t="s">
        <v>200</v>
      </c>
      <c r="C194" s="335">
        <f t="shared" si="126"/>
        <v>0</v>
      </c>
      <c r="D194" s="336">
        <f t="shared" si="106"/>
        <v>0</v>
      </c>
      <c r="E194" s="557">
        <f t="shared" si="106"/>
        <v>0</v>
      </c>
      <c r="F194" s="32"/>
      <c r="G194" s="35"/>
      <c r="H194" s="32"/>
      <c r="I194" s="35"/>
      <c r="J194" s="32"/>
      <c r="K194" s="35"/>
      <c r="L194" s="32"/>
      <c r="M194" s="35"/>
      <c r="N194" s="32"/>
      <c r="O194" s="35"/>
      <c r="P194" s="32"/>
      <c r="Q194" s="35"/>
      <c r="R194" s="32"/>
      <c r="S194" s="35"/>
      <c r="T194" s="32"/>
      <c r="U194" s="35"/>
      <c r="V194" s="32"/>
      <c r="W194" s="35"/>
      <c r="X194" s="32"/>
      <c r="Y194" s="35"/>
      <c r="Z194" s="32"/>
      <c r="AA194" s="35"/>
      <c r="AB194" s="32"/>
      <c r="AC194" s="35"/>
      <c r="AD194" s="32"/>
      <c r="AE194" s="35"/>
      <c r="AF194" s="32"/>
      <c r="AG194" s="35"/>
      <c r="AH194" s="32"/>
      <c r="AI194" s="35"/>
      <c r="AJ194" s="32"/>
      <c r="AK194" s="35"/>
      <c r="AL194" s="32"/>
      <c r="AM194" s="271"/>
      <c r="AN194" s="227"/>
      <c r="AO194" s="337"/>
      <c r="AP194" s="32"/>
      <c r="AQ194" s="75"/>
      <c r="AR194" s="75"/>
      <c r="AS194" s="75"/>
      <c r="AT194" s="292"/>
      <c r="AU194" s="338"/>
      <c r="AV194" s="292"/>
      <c r="AW194" s="338"/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3084"/>
      <c r="B195" s="560" t="s">
        <v>201</v>
      </c>
      <c r="C195" s="340">
        <f t="shared" si="126"/>
        <v>4</v>
      </c>
      <c r="D195" s="341">
        <f t="shared" si="106"/>
        <v>2</v>
      </c>
      <c r="E195" s="560">
        <f t="shared" si="106"/>
        <v>2</v>
      </c>
      <c r="F195" s="16">
        <v>0</v>
      </c>
      <c r="G195" s="37">
        <v>0</v>
      </c>
      <c r="H195" s="16">
        <v>0</v>
      </c>
      <c r="I195" s="37">
        <v>0</v>
      </c>
      <c r="J195" s="16">
        <v>0</v>
      </c>
      <c r="K195" s="37">
        <v>0</v>
      </c>
      <c r="L195" s="16">
        <v>0</v>
      </c>
      <c r="M195" s="37">
        <v>0</v>
      </c>
      <c r="N195" s="16">
        <v>0</v>
      </c>
      <c r="O195" s="37">
        <v>0</v>
      </c>
      <c r="P195" s="16">
        <v>0</v>
      </c>
      <c r="Q195" s="37">
        <v>0</v>
      </c>
      <c r="R195" s="16">
        <v>1</v>
      </c>
      <c r="S195" s="37">
        <v>1</v>
      </c>
      <c r="T195" s="16">
        <v>0</v>
      </c>
      <c r="U195" s="37">
        <v>0</v>
      </c>
      <c r="V195" s="16">
        <v>1</v>
      </c>
      <c r="W195" s="37">
        <v>1</v>
      </c>
      <c r="X195" s="16">
        <v>0</v>
      </c>
      <c r="Y195" s="37">
        <v>0</v>
      </c>
      <c r="Z195" s="16">
        <v>0</v>
      </c>
      <c r="AA195" s="37">
        <v>0</v>
      </c>
      <c r="AB195" s="16">
        <v>0</v>
      </c>
      <c r="AC195" s="37">
        <v>0</v>
      </c>
      <c r="AD195" s="16">
        <v>0</v>
      </c>
      <c r="AE195" s="37">
        <v>0</v>
      </c>
      <c r="AF195" s="16">
        <v>0</v>
      </c>
      <c r="AG195" s="37">
        <v>0</v>
      </c>
      <c r="AH195" s="16">
        <v>0</v>
      </c>
      <c r="AI195" s="37">
        <v>0</v>
      </c>
      <c r="AJ195" s="16">
        <v>0</v>
      </c>
      <c r="AK195" s="37">
        <v>0</v>
      </c>
      <c r="AL195" s="16">
        <v>0</v>
      </c>
      <c r="AM195" s="134">
        <v>0</v>
      </c>
      <c r="AN195" s="195">
        <v>0</v>
      </c>
      <c r="AO195" s="137">
        <v>0</v>
      </c>
      <c r="AP195" s="16">
        <v>0</v>
      </c>
      <c r="AQ195" s="41">
        <v>0</v>
      </c>
      <c r="AR195" s="41">
        <v>0</v>
      </c>
      <c r="AS195" s="41">
        <v>0</v>
      </c>
      <c r="AT195" s="180">
        <v>0</v>
      </c>
      <c r="AU195" s="342">
        <v>0</v>
      </c>
      <c r="AV195" s="180">
        <v>0</v>
      </c>
      <c r="AW195" s="342"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3084"/>
      <c r="B196" s="560" t="s">
        <v>202</v>
      </c>
      <c r="C196" s="340">
        <f t="shared" si="126"/>
        <v>0</v>
      </c>
      <c r="D196" s="343">
        <f t="shared" si="106"/>
        <v>0</v>
      </c>
      <c r="E196" s="560">
        <f t="shared" si="106"/>
        <v>0</v>
      </c>
      <c r="F196" s="38"/>
      <c r="G196" s="41"/>
      <c r="H196" s="38"/>
      <c r="I196" s="41"/>
      <c r="J196" s="38"/>
      <c r="K196" s="41"/>
      <c r="L196" s="38"/>
      <c r="M196" s="41"/>
      <c r="N196" s="38"/>
      <c r="O196" s="41"/>
      <c r="P196" s="38"/>
      <c r="Q196" s="41"/>
      <c r="R196" s="38"/>
      <c r="S196" s="41"/>
      <c r="T196" s="38"/>
      <c r="U196" s="41"/>
      <c r="V196" s="38"/>
      <c r="W196" s="41"/>
      <c r="X196" s="38"/>
      <c r="Y196" s="41"/>
      <c r="Z196" s="38"/>
      <c r="AA196" s="41"/>
      <c r="AB196" s="38"/>
      <c r="AC196" s="41"/>
      <c r="AD196" s="38"/>
      <c r="AE196" s="41"/>
      <c r="AF196" s="38"/>
      <c r="AG196" s="41"/>
      <c r="AH196" s="38"/>
      <c r="AI196" s="41"/>
      <c r="AJ196" s="38"/>
      <c r="AK196" s="41"/>
      <c r="AL196" s="38"/>
      <c r="AM196" s="180"/>
      <c r="AN196" s="198"/>
      <c r="AO196" s="181"/>
      <c r="AP196" s="38"/>
      <c r="AQ196" s="41"/>
      <c r="AR196" s="41"/>
      <c r="AS196" s="41"/>
      <c r="AT196" s="180"/>
      <c r="AU196" s="342"/>
      <c r="AV196" s="180"/>
      <c r="AW196" s="342"/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3084"/>
      <c r="B197" s="344" t="s">
        <v>203</v>
      </c>
      <c r="C197" s="340">
        <f t="shared" si="126"/>
        <v>0</v>
      </c>
      <c r="D197" s="345"/>
      <c r="E197" s="560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3084"/>
      <c r="B198" s="560" t="s">
        <v>204</v>
      </c>
      <c r="C198" s="340">
        <f t="shared" si="126"/>
        <v>0</v>
      </c>
      <c r="D198" s="336">
        <f t="shared" ref="D198:E206" si="127">SUM(F198+H198+J198+L198+N198+P198+R198+T198+V198+X198+Z198+AB198+AD198+AF198+AH198+AJ198+AL198)</f>
        <v>0</v>
      </c>
      <c r="E198" s="560">
        <f t="shared" si="127"/>
        <v>0</v>
      </c>
      <c r="F198" s="32"/>
      <c r="G198" s="35"/>
      <c r="H198" s="32"/>
      <c r="I198" s="35"/>
      <c r="J198" s="32"/>
      <c r="K198" s="35"/>
      <c r="L198" s="32"/>
      <c r="M198" s="35"/>
      <c r="N198" s="32"/>
      <c r="O198" s="35"/>
      <c r="P198" s="32"/>
      <c r="Q198" s="35"/>
      <c r="R198" s="32"/>
      <c r="S198" s="35"/>
      <c r="T198" s="32"/>
      <c r="U198" s="35"/>
      <c r="V198" s="32"/>
      <c r="W198" s="35"/>
      <c r="X198" s="32"/>
      <c r="Y198" s="35"/>
      <c r="Z198" s="32"/>
      <c r="AA198" s="35"/>
      <c r="AB198" s="32"/>
      <c r="AC198" s="35"/>
      <c r="AD198" s="32"/>
      <c r="AE198" s="35"/>
      <c r="AF198" s="32"/>
      <c r="AG198" s="35"/>
      <c r="AH198" s="32"/>
      <c r="AI198" s="35"/>
      <c r="AJ198" s="32"/>
      <c r="AK198" s="35"/>
      <c r="AL198" s="32"/>
      <c r="AM198" s="271"/>
      <c r="AN198" s="227"/>
      <c r="AO198" s="337"/>
      <c r="AP198" s="32"/>
      <c r="AQ198" s="35"/>
      <c r="AR198" s="35"/>
      <c r="AS198" s="35"/>
      <c r="AT198" s="271"/>
      <c r="AU198" s="291"/>
      <c r="AV198" s="271"/>
      <c r="AW198" s="291"/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3084"/>
      <c r="B199" s="347" t="s">
        <v>205</v>
      </c>
      <c r="C199" s="340">
        <f t="shared" si="126"/>
        <v>0</v>
      </c>
      <c r="D199" s="341">
        <f t="shared" si="127"/>
        <v>0</v>
      </c>
      <c r="E199" s="560">
        <f t="shared" si="127"/>
        <v>0</v>
      </c>
      <c r="F199" s="16"/>
      <c r="G199" s="37"/>
      <c r="H199" s="16"/>
      <c r="I199" s="37"/>
      <c r="J199" s="16"/>
      <c r="K199" s="37"/>
      <c r="L199" s="16"/>
      <c r="M199" s="37"/>
      <c r="N199" s="16"/>
      <c r="O199" s="37"/>
      <c r="P199" s="16"/>
      <c r="Q199" s="37"/>
      <c r="R199" s="16"/>
      <c r="S199" s="37"/>
      <c r="T199" s="16"/>
      <c r="U199" s="37"/>
      <c r="V199" s="16"/>
      <c r="W199" s="37"/>
      <c r="X199" s="16"/>
      <c r="Y199" s="37"/>
      <c r="Z199" s="16"/>
      <c r="AA199" s="37"/>
      <c r="AB199" s="16"/>
      <c r="AC199" s="37"/>
      <c r="AD199" s="16"/>
      <c r="AE199" s="37"/>
      <c r="AF199" s="16"/>
      <c r="AG199" s="37"/>
      <c r="AH199" s="16"/>
      <c r="AI199" s="37"/>
      <c r="AJ199" s="16"/>
      <c r="AK199" s="37"/>
      <c r="AL199" s="16"/>
      <c r="AM199" s="134"/>
      <c r="AN199" s="195"/>
      <c r="AO199" s="137"/>
      <c r="AP199" s="16"/>
      <c r="AQ199" s="75"/>
      <c r="AR199" s="75"/>
      <c r="AS199" s="75"/>
      <c r="AT199" s="292"/>
      <c r="AU199" s="338"/>
      <c r="AV199" s="292"/>
      <c r="AW199" s="338"/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3084"/>
      <c r="B200" s="348" t="s">
        <v>206</v>
      </c>
      <c r="C200" s="340">
        <f t="shared" si="126"/>
        <v>0</v>
      </c>
      <c r="D200" s="341">
        <f t="shared" si="127"/>
        <v>0</v>
      </c>
      <c r="E200" s="560">
        <f t="shared" si="127"/>
        <v>0</v>
      </c>
      <c r="F200" s="16"/>
      <c r="G200" s="37"/>
      <c r="H200" s="16"/>
      <c r="I200" s="37"/>
      <c r="J200" s="16"/>
      <c r="K200" s="37"/>
      <c r="L200" s="16"/>
      <c r="M200" s="37"/>
      <c r="N200" s="16"/>
      <c r="O200" s="37"/>
      <c r="P200" s="16"/>
      <c r="Q200" s="37"/>
      <c r="R200" s="16"/>
      <c r="S200" s="37"/>
      <c r="T200" s="16"/>
      <c r="U200" s="37"/>
      <c r="V200" s="16"/>
      <c r="W200" s="37"/>
      <c r="X200" s="16"/>
      <c r="Y200" s="37"/>
      <c r="Z200" s="16"/>
      <c r="AA200" s="37"/>
      <c r="AB200" s="16"/>
      <c r="AC200" s="37"/>
      <c r="AD200" s="16"/>
      <c r="AE200" s="37"/>
      <c r="AF200" s="16"/>
      <c r="AG200" s="37"/>
      <c r="AH200" s="16"/>
      <c r="AI200" s="37"/>
      <c r="AJ200" s="16"/>
      <c r="AK200" s="37"/>
      <c r="AL200" s="16"/>
      <c r="AM200" s="134"/>
      <c r="AN200" s="195"/>
      <c r="AO200" s="137"/>
      <c r="AP200" s="16"/>
      <c r="AQ200" s="41"/>
      <c r="AR200" s="41"/>
      <c r="AS200" s="41"/>
      <c r="AT200" s="180"/>
      <c r="AU200" s="342"/>
      <c r="AV200" s="180"/>
      <c r="AW200" s="342"/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2861"/>
      <c r="B201" s="349" t="s">
        <v>207</v>
      </c>
      <c r="C201" s="350">
        <f t="shared" si="126"/>
        <v>0</v>
      </c>
      <c r="D201" s="343">
        <f t="shared" si="127"/>
        <v>0</v>
      </c>
      <c r="E201" s="351">
        <f t="shared" si="127"/>
        <v>0</v>
      </c>
      <c r="F201" s="38"/>
      <c r="G201" s="41"/>
      <c r="H201" s="38"/>
      <c r="I201" s="41"/>
      <c r="J201" s="38"/>
      <c r="K201" s="41"/>
      <c r="L201" s="38"/>
      <c r="M201" s="41"/>
      <c r="N201" s="38"/>
      <c r="O201" s="41"/>
      <c r="P201" s="38"/>
      <c r="Q201" s="41"/>
      <c r="R201" s="38"/>
      <c r="S201" s="41"/>
      <c r="T201" s="38"/>
      <c r="U201" s="41"/>
      <c r="V201" s="38"/>
      <c r="W201" s="41"/>
      <c r="X201" s="38"/>
      <c r="Y201" s="41"/>
      <c r="Z201" s="38"/>
      <c r="AA201" s="41"/>
      <c r="AB201" s="38"/>
      <c r="AC201" s="41"/>
      <c r="AD201" s="38"/>
      <c r="AE201" s="41"/>
      <c r="AF201" s="38"/>
      <c r="AG201" s="41"/>
      <c r="AH201" s="38"/>
      <c r="AI201" s="41"/>
      <c r="AJ201" s="38"/>
      <c r="AK201" s="41"/>
      <c r="AL201" s="38"/>
      <c r="AM201" s="180"/>
      <c r="AN201" s="198"/>
      <c r="AO201" s="181"/>
      <c r="AP201" s="38"/>
      <c r="AQ201" s="43"/>
      <c r="AR201" s="43"/>
      <c r="AS201" s="43"/>
      <c r="AT201" s="141"/>
      <c r="AU201" s="26"/>
      <c r="AV201" s="141"/>
      <c r="AW201" s="26"/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3083" t="s">
        <v>208</v>
      </c>
      <c r="B202" s="928" t="s">
        <v>209</v>
      </c>
      <c r="C202" s="918">
        <f t="shared" si="126"/>
        <v>0</v>
      </c>
      <c r="D202" s="919">
        <f t="shared" si="127"/>
        <v>0</v>
      </c>
      <c r="E202" s="917">
        <f t="shared" si="127"/>
        <v>0</v>
      </c>
      <c r="F202" s="898"/>
      <c r="G202" s="899"/>
      <c r="H202" s="898"/>
      <c r="I202" s="899"/>
      <c r="J202" s="898"/>
      <c r="K202" s="899"/>
      <c r="L202" s="898"/>
      <c r="M202" s="899"/>
      <c r="N202" s="898"/>
      <c r="O202" s="899"/>
      <c r="P202" s="898"/>
      <c r="Q202" s="899"/>
      <c r="R202" s="898"/>
      <c r="S202" s="899"/>
      <c r="T202" s="898"/>
      <c r="U202" s="899"/>
      <c r="V202" s="898"/>
      <c r="W202" s="899"/>
      <c r="X202" s="898"/>
      <c r="Y202" s="899"/>
      <c r="Z202" s="898"/>
      <c r="AA202" s="899"/>
      <c r="AB202" s="898"/>
      <c r="AC202" s="899"/>
      <c r="AD202" s="898"/>
      <c r="AE202" s="899"/>
      <c r="AF202" s="898"/>
      <c r="AG202" s="899"/>
      <c r="AH202" s="898"/>
      <c r="AI202" s="899"/>
      <c r="AJ202" s="898"/>
      <c r="AK202" s="899"/>
      <c r="AL202" s="898"/>
      <c r="AM202" s="900"/>
      <c r="AN202" s="920"/>
      <c r="AO202" s="921"/>
      <c r="AP202" s="898"/>
      <c r="AQ202" s="353"/>
      <c r="AR202" s="353"/>
      <c r="AS202" s="353"/>
      <c r="AT202" s="354"/>
      <c r="AU202" s="694"/>
      <c r="AV202" s="354"/>
      <c r="AW202" s="694"/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3084"/>
      <c r="B203" s="560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560">
        <f t="shared" si="127"/>
        <v>0</v>
      </c>
      <c r="F203" s="16"/>
      <c r="G203" s="37"/>
      <c r="H203" s="16"/>
      <c r="I203" s="37"/>
      <c r="J203" s="16"/>
      <c r="K203" s="37"/>
      <c r="L203" s="16"/>
      <c r="M203" s="37"/>
      <c r="N203" s="16"/>
      <c r="O203" s="37"/>
      <c r="P203" s="16"/>
      <c r="Q203" s="37"/>
      <c r="R203" s="16"/>
      <c r="S203" s="37"/>
      <c r="T203" s="16"/>
      <c r="U203" s="37"/>
      <c r="V203" s="16"/>
      <c r="W203" s="37"/>
      <c r="X203" s="16"/>
      <c r="Y203" s="37"/>
      <c r="Z203" s="16"/>
      <c r="AA203" s="37"/>
      <c r="AB203" s="16"/>
      <c r="AC203" s="37"/>
      <c r="AD203" s="16"/>
      <c r="AE203" s="37"/>
      <c r="AF203" s="16"/>
      <c r="AG203" s="37"/>
      <c r="AH203" s="16"/>
      <c r="AI203" s="37"/>
      <c r="AJ203" s="16"/>
      <c r="AK203" s="37"/>
      <c r="AL203" s="16"/>
      <c r="AM203" s="134"/>
      <c r="AN203" s="195"/>
      <c r="AO203" s="137"/>
      <c r="AP203" s="16"/>
      <c r="AQ203" s="41"/>
      <c r="AR203" s="41"/>
      <c r="AS203" s="41"/>
      <c r="AT203" s="180"/>
      <c r="AU203" s="342"/>
      <c r="AV203" s="180"/>
      <c r="AW203" s="342"/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3084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/>
      <c r="G204" s="41"/>
      <c r="H204" s="38"/>
      <c r="I204" s="41"/>
      <c r="J204" s="38"/>
      <c r="K204" s="41"/>
      <c r="L204" s="38"/>
      <c r="M204" s="41"/>
      <c r="N204" s="38"/>
      <c r="O204" s="41"/>
      <c r="P204" s="38"/>
      <c r="Q204" s="41"/>
      <c r="R204" s="38"/>
      <c r="S204" s="41"/>
      <c r="T204" s="38"/>
      <c r="U204" s="41"/>
      <c r="V204" s="38"/>
      <c r="W204" s="41"/>
      <c r="X204" s="38"/>
      <c r="Y204" s="41"/>
      <c r="Z204" s="38"/>
      <c r="AA204" s="41"/>
      <c r="AB204" s="38"/>
      <c r="AC204" s="41"/>
      <c r="AD204" s="38"/>
      <c r="AE204" s="41"/>
      <c r="AF204" s="38"/>
      <c r="AG204" s="41"/>
      <c r="AH204" s="38"/>
      <c r="AI204" s="41"/>
      <c r="AJ204" s="38"/>
      <c r="AK204" s="41"/>
      <c r="AL204" s="38"/>
      <c r="AM204" s="180"/>
      <c r="AN204" s="198"/>
      <c r="AO204" s="181"/>
      <c r="AP204" s="38"/>
      <c r="AQ204" s="41"/>
      <c r="AR204" s="41"/>
      <c r="AS204" s="41"/>
      <c r="AT204" s="180"/>
      <c r="AU204" s="342"/>
      <c r="AV204" s="180"/>
      <c r="AW204" s="342"/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3084"/>
      <c r="B205" s="351" t="s">
        <v>212</v>
      </c>
      <c r="C205" s="350">
        <f t="shared" si="126"/>
        <v>0</v>
      </c>
      <c r="D205" s="343">
        <f>SUM(F205+H205+J205+L205+N205+P205+R205+T205+V205+X205+Z205+AB205+AD205+AF205+AH205+AJ205+AL205)</f>
        <v>0</v>
      </c>
      <c r="E205" s="351">
        <f>SUM(G205+I205+K205+M205+O205+Q205+S205+U205+W205+Y205+AA205+AC205+AE205+AG205+AI205+AK205+AM205)</f>
        <v>0</v>
      </c>
      <c r="F205" s="38"/>
      <c r="G205" s="41"/>
      <c r="H205" s="38"/>
      <c r="I205" s="41"/>
      <c r="J205" s="38"/>
      <c r="K205" s="41"/>
      <c r="L205" s="38"/>
      <c r="M205" s="41"/>
      <c r="N205" s="38"/>
      <c r="O205" s="41"/>
      <c r="P205" s="38"/>
      <c r="Q205" s="41"/>
      <c r="R205" s="38"/>
      <c r="S205" s="41"/>
      <c r="T205" s="38"/>
      <c r="U205" s="41"/>
      <c r="V205" s="38"/>
      <c r="W205" s="41"/>
      <c r="X205" s="38"/>
      <c r="Y205" s="41"/>
      <c r="Z205" s="38"/>
      <c r="AA205" s="41"/>
      <c r="AB205" s="38"/>
      <c r="AC205" s="41"/>
      <c r="AD205" s="38"/>
      <c r="AE205" s="41"/>
      <c r="AF205" s="38"/>
      <c r="AG205" s="41"/>
      <c r="AH205" s="38"/>
      <c r="AI205" s="41"/>
      <c r="AJ205" s="38"/>
      <c r="AK205" s="41"/>
      <c r="AL205" s="38"/>
      <c r="AM205" s="180"/>
      <c r="AN205" s="198"/>
      <c r="AO205" s="181"/>
      <c r="AP205" s="38"/>
      <c r="AQ205" s="41"/>
      <c r="AR205" s="41"/>
      <c r="AS205" s="41"/>
      <c r="AT205" s="180"/>
      <c r="AU205" s="342"/>
      <c r="AV205" s="180"/>
      <c r="AW205" s="342"/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2861"/>
      <c r="B206" s="558" t="s">
        <v>213</v>
      </c>
      <c r="C206" s="355">
        <f t="shared" si="126"/>
        <v>0</v>
      </c>
      <c r="D206" s="356">
        <f>SUM(F206+H206+J206+L206+N206+P206+R206+T206+V206+X206+Z206+AB206+AD206+AF206+AH206+AJ206+AL206)</f>
        <v>0</v>
      </c>
      <c r="E206" s="558">
        <f t="shared" si="127"/>
        <v>0</v>
      </c>
      <c r="F206" s="22"/>
      <c r="G206" s="43"/>
      <c r="H206" s="22"/>
      <c r="I206" s="43"/>
      <c r="J206" s="22"/>
      <c r="K206" s="43"/>
      <c r="L206" s="22"/>
      <c r="M206" s="43"/>
      <c r="N206" s="22"/>
      <c r="O206" s="43"/>
      <c r="P206" s="22"/>
      <c r="Q206" s="43"/>
      <c r="R206" s="22"/>
      <c r="S206" s="43"/>
      <c r="T206" s="22"/>
      <c r="U206" s="43"/>
      <c r="V206" s="22"/>
      <c r="W206" s="43"/>
      <c r="X206" s="22"/>
      <c r="Y206" s="43"/>
      <c r="Z206" s="22"/>
      <c r="AA206" s="43"/>
      <c r="AB206" s="22"/>
      <c r="AC206" s="43"/>
      <c r="AD206" s="22"/>
      <c r="AE206" s="43"/>
      <c r="AF206" s="22"/>
      <c r="AG206" s="43"/>
      <c r="AH206" s="22"/>
      <c r="AI206" s="43"/>
      <c r="AJ206" s="22"/>
      <c r="AK206" s="43"/>
      <c r="AL206" s="22"/>
      <c r="AM206" s="141"/>
      <c r="AN206" s="200"/>
      <c r="AO206" s="186"/>
      <c r="AP206" s="22"/>
      <c r="AQ206" s="43"/>
      <c r="AR206" s="43"/>
      <c r="AS206" s="43"/>
      <c r="AT206" s="141"/>
      <c r="AU206" s="26"/>
      <c r="AV206" s="141"/>
      <c r="AW206" s="26"/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3083" t="s">
        <v>214</v>
      </c>
      <c r="B207" s="917" t="s">
        <v>215</v>
      </c>
      <c r="C207" s="918">
        <f t="shared" si="126"/>
        <v>0</v>
      </c>
      <c r="D207" s="919">
        <f>SUM(F207+H207+J207+L207+N207)</f>
        <v>0</v>
      </c>
      <c r="E207" s="917">
        <f t="shared" ref="D207:E210" si="130">SUM(G207+I207+K207+M207+O207)</f>
        <v>0</v>
      </c>
      <c r="F207" s="898"/>
      <c r="G207" s="899"/>
      <c r="H207" s="898"/>
      <c r="I207" s="899"/>
      <c r="J207" s="898"/>
      <c r="K207" s="899"/>
      <c r="L207" s="898"/>
      <c r="M207" s="899"/>
      <c r="N207" s="898"/>
      <c r="O207" s="899"/>
      <c r="P207" s="695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696"/>
      <c r="AN207" s="920"/>
      <c r="AO207" s="697"/>
      <c r="AP207" s="898"/>
      <c r="AQ207" s="353"/>
      <c r="AR207" s="353"/>
      <c r="AS207" s="353"/>
      <c r="AT207" s="354"/>
      <c r="AU207" s="694"/>
      <c r="AV207" s="354"/>
      <c r="AW207" s="694"/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3084"/>
      <c r="B208" s="560" t="s">
        <v>216</v>
      </c>
      <c r="C208" s="340">
        <f t="shared" si="126"/>
        <v>0</v>
      </c>
      <c r="D208" s="341">
        <f>SUM(F208+H208+J208+L208+N208)</f>
        <v>0</v>
      </c>
      <c r="E208" s="560">
        <f t="shared" si="130"/>
        <v>0</v>
      </c>
      <c r="F208" s="16"/>
      <c r="G208" s="37"/>
      <c r="H208" s="16"/>
      <c r="I208" s="37"/>
      <c r="J208" s="16"/>
      <c r="K208" s="37"/>
      <c r="L208" s="16"/>
      <c r="M208" s="37"/>
      <c r="N208" s="16"/>
      <c r="O208" s="37"/>
      <c r="P208" s="929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/>
      <c r="AO208" s="930"/>
      <c r="AP208" s="16"/>
      <c r="AQ208" s="41"/>
      <c r="AR208" s="41"/>
      <c r="AS208" s="41"/>
      <c r="AT208" s="180"/>
      <c r="AU208" s="342"/>
      <c r="AV208" s="180"/>
      <c r="AW208" s="342"/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3084"/>
      <c r="B209" s="560" t="s">
        <v>217</v>
      </c>
      <c r="C209" s="340">
        <f t="shared" si="126"/>
        <v>0</v>
      </c>
      <c r="D209" s="341">
        <f t="shared" si="130"/>
        <v>0</v>
      </c>
      <c r="E209" s="560">
        <f t="shared" si="130"/>
        <v>0</v>
      </c>
      <c r="F209" s="16"/>
      <c r="G209" s="37"/>
      <c r="H209" s="16"/>
      <c r="I209" s="37"/>
      <c r="J209" s="16"/>
      <c r="K209" s="37"/>
      <c r="L209" s="16"/>
      <c r="M209" s="37"/>
      <c r="N209" s="16"/>
      <c r="O209" s="37"/>
      <c r="P209" s="929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/>
      <c r="AO209" s="930"/>
      <c r="AP209" s="16"/>
      <c r="AQ209" s="41"/>
      <c r="AR209" s="41"/>
      <c r="AS209" s="41"/>
      <c r="AT209" s="180"/>
      <c r="AU209" s="342"/>
      <c r="AV209" s="180"/>
      <c r="AW209" s="342"/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2861"/>
      <c r="B210" s="558" t="s">
        <v>218</v>
      </c>
      <c r="C210" s="355">
        <f t="shared" si="126"/>
        <v>0</v>
      </c>
      <c r="D210" s="356">
        <f t="shared" si="130"/>
        <v>0</v>
      </c>
      <c r="E210" s="558">
        <f t="shared" si="130"/>
        <v>0</v>
      </c>
      <c r="F210" s="22"/>
      <c r="G210" s="43"/>
      <c r="H210" s="22"/>
      <c r="I210" s="43"/>
      <c r="J210" s="22"/>
      <c r="K210" s="43"/>
      <c r="L210" s="22"/>
      <c r="M210" s="43"/>
      <c r="N210" s="22"/>
      <c r="O210" s="43"/>
      <c r="P210" s="698"/>
      <c r="Q210" s="699"/>
      <c r="R210" s="699"/>
      <c r="S210" s="699"/>
      <c r="T210" s="699"/>
      <c r="U210" s="699"/>
      <c r="V210" s="699"/>
      <c r="W210" s="699"/>
      <c r="X210" s="699"/>
      <c r="Y210" s="699"/>
      <c r="Z210" s="699"/>
      <c r="AA210" s="699"/>
      <c r="AB210" s="699"/>
      <c r="AC210" s="699"/>
      <c r="AD210" s="699"/>
      <c r="AE210" s="699"/>
      <c r="AF210" s="699"/>
      <c r="AG210" s="699"/>
      <c r="AH210" s="699"/>
      <c r="AI210" s="699"/>
      <c r="AJ210" s="699"/>
      <c r="AK210" s="699"/>
      <c r="AL210" s="699"/>
      <c r="AM210" s="550"/>
      <c r="AN210" s="200"/>
      <c r="AO210" s="362"/>
      <c r="AP210" s="22"/>
      <c r="AQ210" s="43"/>
      <c r="AR210" s="43"/>
      <c r="AS210" s="43"/>
      <c r="AT210" s="141"/>
      <c r="AU210" s="26"/>
      <c r="AV210" s="141"/>
      <c r="AW210" s="26"/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3222" t="s">
        <v>219</v>
      </c>
      <c r="B211" s="931" t="s">
        <v>220</v>
      </c>
      <c r="C211" s="335">
        <f t="shared" si="126"/>
        <v>0</v>
      </c>
      <c r="D211" s="336">
        <f t="shared" ref="D211:E230" si="131">SUM(F211+H211+J211+L211+N211+P211+R211+T211+V211+X211+Z211+AB211+AD211+AF211+AH211+AJ211+AL211)</f>
        <v>0</v>
      </c>
      <c r="E211" s="557">
        <f t="shared" si="131"/>
        <v>0</v>
      </c>
      <c r="F211" s="32"/>
      <c r="G211" s="35"/>
      <c r="H211" s="32"/>
      <c r="I211" s="35"/>
      <c r="J211" s="32"/>
      <c r="K211" s="35"/>
      <c r="L211" s="32"/>
      <c r="M211" s="35"/>
      <c r="N211" s="32"/>
      <c r="O211" s="35"/>
      <c r="P211" s="32"/>
      <c r="Q211" s="35"/>
      <c r="R211" s="32"/>
      <c r="S211" s="35"/>
      <c r="T211" s="32"/>
      <c r="U211" s="35"/>
      <c r="V211" s="32"/>
      <c r="W211" s="35"/>
      <c r="X211" s="32"/>
      <c r="Y211" s="35"/>
      <c r="Z211" s="32"/>
      <c r="AA211" s="35"/>
      <c r="AB211" s="32"/>
      <c r="AC211" s="35"/>
      <c r="AD211" s="32"/>
      <c r="AE211" s="35"/>
      <c r="AF211" s="32"/>
      <c r="AG211" s="35"/>
      <c r="AH211" s="32"/>
      <c r="AI211" s="35"/>
      <c r="AJ211" s="32"/>
      <c r="AK211" s="35"/>
      <c r="AL211" s="32"/>
      <c r="AM211" s="33"/>
      <c r="AN211" s="35"/>
      <c r="AO211" s="921"/>
      <c r="AP211" s="932"/>
      <c r="AQ211" s="35"/>
      <c r="AR211" s="35"/>
      <c r="AS211" s="35"/>
      <c r="AT211" s="271"/>
      <c r="AU211" s="291"/>
      <c r="AV211" s="290"/>
      <c r="AW211" s="291"/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3228"/>
      <c r="B212" s="556" t="s">
        <v>221</v>
      </c>
      <c r="C212" s="340">
        <f t="shared" si="126"/>
        <v>0</v>
      </c>
      <c r="D212" s="341">
        <f t="shared" si="131"/>
        <v>0</v>
      </c>
      <c r="E212" s="560">
        <f t="shared" si="131"/>
        <v>0</v>
      </c>
      <c r="F212" s="16"/>
      <c r="G212" s="37"/>
      <c r="H212" s="16"/>
      <c r="I212" s="37"/>
      <c r="J212" s="16"/>
      <c r="K212" s="37"/>
      <c r="L212" s="16"/>
      <c r="M212" s="37"/>
      <c r="N212" s="16"/>
      <c r="O212" s="37"/>
      <c r="P212" s="16"/>
      <c r="Q212" s="37"/>
      <c r="R212" s="16"/>
      <c r="S212" s="37"/>
      <c r="T212" s="16"/>
      <c r="U212" s="37"/>
      <c r="V212" s="16"/>
      <c r="W212" s="37"/>
      <c r="X212" s="16"/>
      <c r="Y212" s="37"/>
      <c r="Z212" s="16"/>
      <c r="AA212" s="37"/>
      <c r="AB212" s="16"/>
      <c r="AC212" s="37"/>
      <c r="AD212" s="16"/>
      <c r="AE212" s="37"/>
      <c r="AF212" s="16"/>
      <c r="AG212" s="37"/>
      <c r="AH212" s="16"/>
      <c r="AI212" s="37"/>
      <c r="AJ212" s="16"/>
      <c r="AK212" s="37"/>
      <c r="AL212" s="16"/>
      <c r="AM212" s="19"/>
      <c r="AN212" s="37"/>
      <c r="AO212" s="137"/>
      <c r="AP212" s="36"/>
      <c r="AQ212" s="37"/>
      <c r="AR212" s="37"/>
      <c r="AS212" s="37"/>
      <c r="AT212" s="134"/>
      <c r="AU212" s="20"/>
      <c r="AV212" s="136"/>
      <c r="AW212" s="20"/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3228"/>
      <c r="B213" s="344" t="s">
        <v>222</v>
      </c>
      <c r="C213" s="340">
        <f t="shared" si="126"/>
        <v>0</v>
      </c>
      <c r="D213" s="341">
        <f t="shared" si="131"/>
        <v>0</v>
      </c>
      <c r="E213" s="560">
        <f t="shared" si="131"/>
        <v>0</v>
      </c>
      <c r="F213" s="16"/>
      <c r="G213" s="37"/>
      <c r="H213" s="16"/>
      <c r="I213" s="37"/>
      <c r="J213" s="16"/>
      <c r="K213" s="37"/>
      <c r="L213" s="16"/>
      <c r="M213" s="37"/>
      <c r="N213" s="16"/>
      <c r="O213" s="37"/>
      <c r="P213" s="16"/>
      <c r="Q213" s="37"/>
      <c r="R213" s="16"/>
      <c r="S213" s="37"/>
      <c r="T213" s="16"/>
      <c r="U213" s="37"/>
      <c r="V213" s="16"/>
      <c r="W213" s="37"/>
      <c r="X213" s="16"/>
      <c r="Y213" s="37"/>
      <c r="Z213" s="16"/>
      <c r="AA213" s="37"/>
      <c r="AB213" s="16"/>
      <c r="AC213" s="37"/>
      <c r="AD213" s="16"/>
      <c r="AE213" s="37"/>
      <c r="AF213" s="16"/>
      <c r="AG213" s="37"/>
      <c r="AH213" s="16"/>
      <c r="AI213" s="37"/>
      <c r="AJ213" s="16"/>
      <c r="AK213" s="37"/>
      <c r="AL213" s="16"/>
      <c r="AM213" s="19"/>
      <c r="AN213" s="37"/>
      <c r="AO213" s="137"/>
      <c r="AP213" s="36"/>
      <c r="AQ213" s="37"/>
      <c r="AR213" s="37"/>
      <c r="AS213" s="37"/>
      <c r="AT213" s="134"/>
      <c r="AU213" s="20"/>
      <c r="AV213" s="136"/>
      <c r="AW213" s="20"/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3228"/>
      <c r="B214" s="344" t="s">
        <v>223</v>
      </c>
      <c r="C214" s="340">
        <f t="shared" si="126"/>
        <v>3</v>
      </c>
      <c r="D214" s="341">
        <f t="shared" si="131"/>
        <v>0</v>
      </c>
      <c r="E214" s="560">
        <f t="shared" si="131"/>
        <v>3</v>
      </c>
      <c r="F214" s="16">
        <v>0</v>
      </c>
      <c r="G214" s="37">
        <v>0</v>
      </c>
      <c r="H214" s="16">
        <v>0</v>
      </c>
      <c r="I214" s="37">
        <v>0</v>
      </c>
      <c r="J214" s="16">
        <v>0</v>
      </c>
      <c r="K214" s="37">
        <v>0</v>
      </c>
      <c r="L214" s="16">
        <v>0</v>
      </c>
      <c r="M214" s="37">
        <v>0</v>
      </c>
      <c r="N214" s="16">
        <v>0</v>
      </c>
      <c r="O214" s="37">
        <v>2</v>
      </c>
      <c r="P214" s="16">
        <v>0</v>
      </c>
      <c r="Q214" s="37">
        <v>0</v>
      </c>
      <c r="R214" s="16">
        <v>0</v>
      </c>
      <c r="S214" s="37">
        <v>0</v>
      </c>
      <c r="T214" s="16">
        <v>0</v>
      </c>
      <c r="U214" s="37">
        <v>1</v>
      </c>
      <c r="V214" s="16">
        <v>0</v>
      </c>
      <c r="W214" s="37">
        <v>0</v>
      </c>
      <c r="X214" s="16">
        <v>0</v>
      </c>
      <c r="Y214" s="37">
        <v>0</v>
      </c>
      <c r="Z214" s="16">
        <v>0</v>
      </c>
      <c r="AA214" s="37">
        <v>0</v>
      </c>
      <c r="AB214" s="16">
        <v>0</v>
      </c>
      <c r="AC214" s="37">
        <v>0</v>
      </c>
      <c r="AD214" s="16">
        <v>0</v>
      </c>
      <c r="AE214" s="37">
        <v>0</v>
      </c>
      <c r="AF214" s="16">
        <v>0</v>
      </c>
      <c r="AG214" s="37">
        <v>0</v>
      </c>
      <c r="AH214" s="16">
        <v>0</v>
      </c>
      <c r="AI214" s="37">
        <v>0</v>
      </c>
      <c r="AJ214" s="16">
        <v>0</v>
      </c>
      <c r="AK214" s="37">
        <v>0</v>
      </c>
      <c r="AL214" s="16">
        <v>0</v>
      </c>
      <c r="AM214" s="19">
        <v>0</v>
      </c>
      <c r="AN214" s="37">
        <v>0</v>
      </c>
      <c r="AO214" s="137">
        <v>0</v>
      </c>
      <c r="AP214" s="36">
        <v>0</v>
      </c>
      <c r="AQ214" s="37">
        <v>0</v>
      </c>
      <c r="AR214" s="37">
        <v>0</v>
      </c>
      <c r="AS214" s="37">
        <v>0</v>
      </c>
      <c r="AT214" s="134">
        <v>0</v>
      </c>
      <c r="AU214" s="20">
        <v>0</v>
      </c>
      <c r="AV214" s="136">
        <v>0</v>
      </c>
      <c r="AW214" s="20">
        <v>0</v>
      </c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2951"/>
      <c r="B215" s="702" t="s">
        <v>224</v>
      </c>
      <c r="C215" s="925">
        <f t="shared" si="126"/>
        <v>0</v>
      </c>
      <c r="D215" s="326">
        <f t="shared" si="131"/>
        <v>0</v>
      </c>
      <c r="E215" s="308">
        <f t="shared" si="131"/>
        <v>0</v>
      </c>
      <c r="F215" s="16"/>
      <c r="G215" s="37"/>
      <c r="H215" s="16"/>
      <c r="I215" s="37"/>
      <c r="J215" s="16"/>
      <c r="K215" s="37"/>
      <c r="L215" s="16"/>
      <c r="M215" s="37"/>
      <c r="N215" s="16"/>
      <c r="O215" s="37"/>
      <c r="P215" s="16"/>
      <c r="Q215" s="37"/>
      <c r="R215" s="16"/>
      <c r="S215" s="37"/>
      <c r="T215" s="16"/>
      <c r="U215" s="37"/>
      <c r="V215" s="16"/>
      <c r="W215" s="37"/>
      <c r="X215" s="16"/>
      <c r="Y215" s="37"/>
      <c r="Z215" s="16"/>
      <c r="AA215" s="37"/>
      <c r="AB215" s="16"/>
      <c r="AC215" s="37"/>
      <c r="AD215" s="16"/>
      <c r="AE215" s="37"/>
      <c r="AF215" s="16"/>
      <c r="AG215" s="37"/>
      <c r="AH215" s="16"/>
      <c r="AI215" s="37"/>
      <c r="AJ215" s="16"/>
      <c r="AK215" s="37"/>
      <c r="AL215" s="22"/>
      <c r="AM215" s="25"/>
      <c r="AN215" s="43"/>
      <c r="AO215" s="186"/>
      <c r="AP215" s="42"/>
      <c r="AQ215" s="43"/>
      <c r="AR215" s="43"/>
      <c r="AS215" s="43"/>
      <c r="AT215" s="141"/>
      <c r="AU215" s="26"/>
      <c r="AV215" s="143"/>
      <c r="AW215" s="26"/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3083" t="s">
        <v>225</v>
      </c>
      <c r="B216" s="928" t="s">
        <v>226</v>
      </c>
      <c r="C216" s="918">
        <f t="shared" si="126"/>
        <v>0</v>
      </c>
      <c r="D216" s="919">
        <f t="shared" si="131"/>
        <v>0</v>
      </c>
      <c r="E216" s="917">
        <f t="shared" si="131"/>
        <v>0</v>
      </c>
      <c r="F216" s="898"/>
      <c r="G216" s="899"/>
      <c r="H216" s="898"/>
      <c r="I216" s="899"/>
      <c r="J216" s="898"/>
      <c r="K216" s="899"/>
      <c r="L216" s="898"/>
      <c r="M216" s="899"/>
      <c r="N216" s="898"/>
      <c r="O216" s="899"/>
      <c r="P216" s="898"/>
      <c r="Q216" s="899"/>
      <c r="R216" s="898"/>
      <c r="S216" s="899"/>
      <c r="T216" s="898"/>
      <c r="U216" s="899"/>
      <c r="V216" s="898"/>
      <c r="W216" s="899"/>
      <c r="X216" s="898"/>
      <c r="Y216" s="899"/>
      <c r="Z216" s="898"/>
      <c r="AA216" s="899"/>
      <c r="AB216" s="898"/>
      <c r="AC216" s="899"/>
      <c r="AD216" s="898"/>
      <c r="AE216" s="899"/>
      <c r="AF216" s="898"/>
      <c r="AG216" s="899"/>
      <c r="AH216" s="898"/>
      <c r="AI216" s="899"/>
      <c r="AJ216" s="898"/>
      <c r="AK216" s="899"/>
      <c r="AL216" s="898"/>
      <c r="AM216" s="910"/>
      <c r="AN216" s="703"/>
      <c r="AO216" s="367"/>
      <c r="AP216" s="932"/>
      <c r="AQ216" s="353"/>
      <c r="AR216" s="353"/>
      <c r="AS216" s="353"/>
      <c r="AT216" s="354"/>
      <c r="AU216" s="694"/>
      <c r="AV216" s="354"/>
      <c r="AW216" s="694"/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3084"/>
      <c r="B217" s="344" t="s">
        <v>227</v>
      </c>
      <c r="C217" s="340">
        <f t="shared" si="126"/>
        <v>0</v>
      </c>
      <c r="D217" s="341">
        <f>SUM(F217+H217+J217+L217+N217+P217+R217+T217+V217+X217+Z217+AB217+AD217+AF217+AH217+AJ217+AL217)</f>
        <v>0</v>
      </c>
      <c r="E217" s="560">
        <f t="shared" si="131"/>
        <v>0</v>
      </c>
      <c r="F217" s="16"/>
      <c r="G217" s="37"/>
      <c r="H217" s="16"/>
      <c r="I217" s="37"/>
      <c r="J217" s="16"/>
      <c r="K217" s="37"/>
      <c r="L217" s="16"/>
      <c r="M217" s="37"/>
      <c r="N217" s="16"/>
      <c r="O217" s="37"/>
      <c r="P217" s="16"/>
      <c r="Q217" s="37"/>
      <c r="R217" s="16"/>
      <c r="S217" s="37"/>
      <c r="T217" s="16"/>
      <c r="U217" s="37"/>
      <c r="V217" s="16"/>
      <c r="W217" s="37"/>
      <c r="X217" s="16"/>
      <c r="Y217" s="37"/>
      <c r="Z217" s="16"/>
      <c r="AA217" s="37"/>
      <c r="AB217" s="16"/>
      <c r="AC217" s="37"/>
      <c r="AD217" s="16"/>
      <c r="AE217" s="37"/>
      <c r="AF217" s="16"/>
      <c r="AG217" s="37"/>
      <c r="AH217" s="16"/>
      <c r="AI217" s="37"/>
      <c r="AJ217" s="16"/>
      <c r="AK217" s="37"/>
      <c r="AL217" s="16"/>
      <c r="AM217" s="19"/>
      <c r="AN217" s="368"/>
      <c r="AO217" s="369"/>
      <c r="AP217" s="16"/>
      <c r="AQ217" s="41"/>
      <c r="AR217" s="41"/>
      <c r="AS217" s="41"/>
      <c r="AT217" s="180"/>
      <c r="AU217" s="342"/>
      <c r="AV217" s="180"/>
      <c r="AW217" s="342"/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2861"/>
      <c r="B218" s="370" t="s">
        <v>228</v>
      </c>
      <c r="C218" s="355">
        <f t="shared" si="126"/>
        <v>0</v>
      </c>
      <c r="D218" s="356">
        <f t="shared" si="131"/>
        <v>0</v>
      </c>
      <c r="E218" s="558">
        <f t="shared" si="131"/>
        <v>0</v>
      </c>
      <c r="F218" s="22"/>
      <c r="G218" s="43"/>
      <c r="H218" s="22"/>
      <c r="I218" s="43"/>
      <c r="J218" s="22"/>
      <c r="K218" s="43"/>
      <c r="L218" s="22"/>
      <c r="M218" s="43"/>
      <c r="N218" s="22"/>
      <c r="O218" s="43"/>
      <c r="P218" s="22"/>
      <c r="Q218" s="43"/>
      <c r="R218" s="22"/>
      <c r="S218" s="43"/>
      <c r="T218" s="22"/>
      <c r="U218" s="43"/>
      <c r="V218" s="22"/>
      <c r="W218" s="43"/>
      <c r="X218" s="22"/>
      <c r="Y218" s="43"/>
      <c r="Z218" s="22"/>
      <c r="AA218" s="43"/>
      <c r="AB218" s="22"/>
      <c r="AC218" s="43"/>
      <c r="AD218" s="22"/>
      <c r="AE218" s="43"/>
      <c r="AF218" s="22"/>
      <c r="AG218" s="43"/>
      <c r="AH218" s="22"/>
      <c r="AI218" s="43"/>
      <c r="AJ218" s="22"/>
      <c r="AK218" s="43"/>
      <c r="AL218" s="22"/>
      <c r="AM218" s="25"/>
      <c r="AN218" s="371"/>
      <c r="AO218" s="933"/>
      <c r="AP218" s="22"/>
      <c r="AQ218" s="43"/>
      <c r="AR218" s="43"/>
      <c r="AS218" s="43"/>
      <c r="AT218" s="141"/>
      <c r="AU218" s="26"/>
      <c r="AV218" s="141"/>
      <c r="AW218" s="26"/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3223" t="s">
        <v>229</v>
      </c>
      <c r="B219" s="3224"/>
      <c r="C219" s="918">
        <f>SUM(D219+E219)</f>
        <v>0</v>
      </c>
      <c r="D219" s="919">
        <f>SUM(F219+H219+J219+L219+N219+P219+R219+T219+V219+X219+Z219+AB219+AD219+AF219+AH219+AJ219+AL219)</f>
        <v>0</v>
      </c>
      <c r="E219" s="917">
        <f>SUM(G219+I219+K219+M219+O219+Q219+S219+U219+W219+Y219+AA219+AC219+AE219+AG219+AI219+AK219+AM219)</f>
        <v>0</v>
      </c>
      <c r="F219" s="898"/>
      <c r="G219" s="899"/>
      <c r="H219" s="898"/>
      <c r="I219" s="899"/>
      <c r="J219" s="898"/>
      <c r="K219" s="899"/>
      <c r="L219" s="898"/>
      <c r="M219" s="899"/>
      <c r="N219" s="898"/>
      <c r="O219" s="899"/>
      <c r="P219" s="898"/>
      <c r="Q219" s="899"/>
      <c r="R219" s="898"/>
      <c r="S219" s="899"/>
      <c r="T219" s="898"/>
      <c r="U219" s="899"/>
      <c r="V219" s="898"/>
      <c r="W219" s="899"/>
      <c r="X219" s="898"/>
      <c r="Y219" s="899"/>
      <c r="Z219" s="898"/>
      <c r="AA219" s="899"/>
      <c r="AB219" s="898"/>
      <c r="AC219" s="899"/>
      <c r="AD219" s="898"/>
      <c r="AE219" s="899"/>
      <c r="AF219" s="898"/>
      <c r="AG219" s="899"/>
      <c r="AH219" s="898"/>
      <c r="AI219" s="899"/>
      <c r="AJ219" s="898"/>
      <c r="AK219" s="899"/>
      <c r="AL219" s="898"/>
      <c r="AM219" s="910"/>
      <c r="AN219" s="195"/>
      <c r="AO219" s="137"/>
      <c r="AP219" s="898"/>
      <c r="AQ219" s="899"/>
      <c r="AR219" s="899"/>
      <c r="AS219" s="899"/>
      <c r="AT219" s="900"/>
      <c r="AU219" s="922"/>
      <c r="AV219" s="900"/>
      <c r="AW219" s="922"/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3</v>
      </c>
      <c r="D220" s="336">
        <f>SUM(F220+H220+J220+L220+N220+P220+R220+T220+V220+X220+Z220+AB220+AD220+AF220+AH220+AJ220+AL220)</f>
        <v>1</v>
      </c>
      <c r="E220" s="557">
        <f>SUM(G220+I220+K220+M220+O220+Q220+S220+U220+W220+Y220+AA220+AC220+AE220+AG220+AI220+AK220+AM220)</f>
        <v>2</v>
      </c>
      <c r="F220" s="32">
        <v>0</v>
      </c>
      <c r="G220" s="35">
        <v>0</v>
      </c>
      <c r="H220" s="32">
        <v>0</v>
      </c>
      <c r="I220" s="35">
        <v>0</v>
      </c>
      <c r="J220" s="32">
        <v>0</v>
      </c>
      <c r="K220" s="35">
        <v>0</v>
      </c>
      <c r="L220" s="32">
        <v>0</v>
      </c>
      <c r="M220" s="35">
        <v>0</v>
      </c>
      <c r="N220" s="32">
        <v>0</v>
      </c>
      <c r="O220" s="35">
        <v>1</v>
      </c>
      <c r="P220" s="32">
        <v>0</v>
      </c>
      <c r="Q220" s="35">
        <v>0</v>
      </c>
      <c r="R220" s="32">
        <v>0</v>
      </c>
      <c r="S220" s="35">
        <v>0</v>
      </c>
      <c r="T220" s="32">
        <v>0</v>
      </c>
      <c r="U220" s="35">
        <v>1</v>
      </c>
      <c r="V220" s="32">
        <v>1</v>
      </c>
      <c r="W220" s="35">
        <v>0</v>
      </c>
      <c r="X220" s="32">
        <v>0</v>
      </c>
      <c r="Y220" s="35">
        <v>0</v>
      </c>
      <c r="Z220" s="32">
        <v>0</v>
      </c>
      <c r="AA220" s="35">
        <v>0</v>
      </c>
      <c r="AB220" s="32">
        <v>0</v>
      </c>
      <c r="AC220" s="35">
        <v>0</v>
      </c>
      <c r="AD220" s="32">
        <v>0</v>
      </c>
      <c r="AE220" s="35">
        <v>0</v>
      </c>
      <c r="AF220" s="32">
        <v>0</v>
      </c>
      <c r="AG220" s="35">
        <v>0</v>
      </c>
      <c r="AH220" s="32">
        <v>0</v>
      </c>
      <c r="AI220" s="35">
        <v>0</v>
      </c>
      <c r="AJ220" s="32">
        <v>0</v>
      </c>
      <c r="AK220" s="35">
        <v>0</v>
      </c>
      <c r="AL220" s="32">
        <v>0</v>
      </c>
      <c r="AM220" s="271">
        <v>0</v>
      </c>
      <c r="AN220" s="195">
        <v>0</v>
      </c>
      <c r="AO220" s="137">
        <v>0</v>
      </c>
      <c r="AP220" s="16">
        <v>0</v>
      </c>
      <c r="AQ220" s="37">
        <v>0</v>
      </c>
      <c r="AR220" s="37">
        <v>0</v>
      </c>
      <c r="AS220" s="37">
        <v>0</v>
      </c>
      <c r="AT220" s="134">
        <v>0</v>
      </c>
      <c r="AU220" s="20">
        <v>0</v>
      </c>
      <c r="AV220" s="134">
        <v>0</v>
      </c>
      <c r="AW220" s="20"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0</v>
      </c>
      <c r="D221" s="341">
        <f t="shared" si="131"/>
        <v>0</v>
      </c>
      <c r="E221" s="560">
        <f t="shared" si="131"/>
        <v>0</v>
      </c>
      <c r="F221" s="16"/>
      <c r="G221" s="37"/>
      <c r="H221" s="16"/>
      <c r="I221" s="37"/>
      <c r="J221" s="16"/>
      <c r="K221" s="37"/>
      <c r="L221" s="16"/>
      <c r="M221" s="37"/>
      <c r="N221" s="16"/>
      <c r="O221" s="37"/>
      <c r="P221" s="16"/>
      <c r="Q221" s="37"/>
      <c r="R221" s="16"/>
      <c r="S221" s="37"/>
      <c r="T221" s="16"/>
      <c r="U221" s="37"/>
      <c r="V221" s="16"/>
      <c r="W221" s="37"/>
      <c r="X221" s="16"/>
      <c r="Y221" s="37"/>
      <c r="Z221" s="16"/>
      <c r="AA221" s="37"/>
      <c r="AB221" s="16"/>
      <c r="AC221" s="37"/>
      <c r="AD221" s="16"/>
      <c r="AE221" s="37"/>
      <c r="AF221" s="16"/>
      <c r="AG221" s="37"/>
      <c r="AH221" s="16"/>
      <c r="AI221" s="37"/>
      <c r="AJ221" s="16"/>
      <c r="AK221" s="37"/>
      <c r="AL221" s="16"/>
      <c r="AM221" s="134"/>
      <c r="AN221" s="195"/>
      <c r="AO221" s="137"/>
      <c r="AP221" s="16"/>
      <c r="AQ221" s="37"/>
      <c r="AR221" s="37"/>
      <c r="AS221" s="37"/>
      <c r="AT221" s="134"/>
      <c r="AU221" s="20"/>
      <c r="AV221" s="134"/>
      <c r="AW221" s="20"/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0</v>
      </c>
      <c r="D222" s="341">
        <f t="shared" si="131"/>
        <v>0</v>
      </c>
      <c r="E222" s="560">
        <f t="shared" si="131"/>
        <v>0</v>
      </c>
      <c r="F222" s="16"/>
      <c r="G222" s="37"/>
      <c r="H222" s="16"/>
      <c r="I222" s="37"/>
      <c r="J222" s="16"/>
      <c r="K222" s="37"/>
      <c r="L222" s="16"/>
      <c r="M222" s="37"/>
      <c r="N222" s="16"/>
      <c r="O222" s="37"/>
      <c r="P222" s="16"/>
      <c r="Q222" s="37"/>
      <c r="R222" s="16"/>
      <c r="S222" s="37"/>
      <c r="T222" s="16"/>
      <c r="U222" s="37"/>
      <c r="V222" s="16"/>
      <c r="W222" s="37"/>
      <c r="X222" s="16"/>
      <c r="Y222" s="37"/>
      <c r="Z222" s="16"/>
      <c r="AA222" s="37"/>
      <c r="AB222" s="16"/>
      <c r="AC222" s="37"/>
      <c r="AD222" s="16"/>
      <c r="AE222" s="37"/>
      <c r="AF222" s="16"/>
      <c r="AG222" s="37"/>
      <c r="AH222" s="16"/>
      <c r="AI222" s="37"/>
      <c r="AJ222" s="16"/>
      <c r="AK222" s="37"/>
      <c r="AL222" s="16"/>
      <c r="AM222" s="134"/>
      <c r="AN222" s="195"/>
      <c r="AO222" s="137"/>
      <c r="AP222" s="16"/>
      <c r="AQ222" s="37"/>
      <c r="AR222" s="37"/>
      <c r="AS222" s="37"/>
      <c r="AT222" s="134"/>
      <c r="AU222" s="20"/>
      <c r="AV222" s="134"/>
      <c r="AW222" s="20"/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0</v>
      </c>
      <c r="D223" s="343">
        <f t="shared" si="131"/>
        <v>0</v>
      </c>
      <c r="E223" s="351">
        <f t="shared" si="131"/>
        <v>0</v>
      </c>
      <c r="F223" s="22"/>
      <c r="G223" s="43"/>
      <c r="H223" s="22"/>
      <c r="I223" s="43"/>
      <c r="J223" s="22"/>
      <c r="K223" s="43"/>
      <c r="L223" s="22"/>
      <c r="M223" s="43"/>
      <c r="N223" s="22"/>
      <c r="O223" s="43"/>
      <c r="P223" s="22"/>
      <c r="Q223" s="43"/>
      <c r="R223" s="22"/>
      <c r="S223" s="43"/>
      <c r="T223" s="22"/>
      <c r="U223" s="43"/>
      <c r="V223" s="22"/>
      <c r="W223" s="43"/>
      <c r="X223" s="22"/>
      <c r="Y223" s="43"/>
      <c r="Z223" s="22"/>
      <c r="AA223" s="43"/>
      <c r="AB223" s="22"/>
      <c r="AC223" s="43"/>
      <c r="AD223" s="22"/>
      <c r="AE223" s="43"/>
      <c r="AF223" s="22"/>
      <c r="AG223" s="43"/>
      <c r="AH223" s="22"/>
      <c r="AI223" s="43"/>
      <c r="AJ223" s="22"/>
      <c r="AK223" s="43"/>
      <c r="AL223" s="22"/>
      <c r="AM223" s="141"/>
      <c r="AN223" s="200"/>
      <c r="AO223" s="186"/>
      <c r="AP223" s="22"/>
      <c r="AQ223" s="43"/>
      <c r="AR223" s="43"/>
      <c r="AS223" s="43"/>
      <c r="AT223" s="141"/>
      <c r="AU223" s="26"/>
      <c r="AV223" s="141"/>
      <c r="AW223" s="26"/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3083" t="s">
        <v>234</v>
      </c>
      <c r="B224" s="931" t="s">
        <v>235</v>
      </c>
      <c r="C224" s="918">
        <f t="shared" si="126"/>
        <v>0</v>
      </c>
      <c r="D224" s="919">
        <f t="shared" si="131"/>
        <v>0</v>
      </c>
      <c r="E224" s="934">
        <f t="shared" si="131"/>
        <v>0</v>
      </c>
      <c r="F224" s="750"/>
      <c r="G224" s="75"/>
      <c r="H224" s="750"/>
      <c r="I224" s="75"/>
      <c r="J224" s="750"/>
      <c r="K224" s="75"/>
      <c r="L224" s="750"/>
      <c r="M224" s="75"/>
      <c r="N224" s="750"/>
      <c r="O224" s="75"/>
      <c r="P224" s="750"/>
      <c r="Q224" s="75"/>
      <c r="R224" s="750"/>
      <c r="S224" s="75"/>
      <c r="T224" s="750"/>
      <c r="U224" s="75"/>
      <c r="V224" s="750"/>
      <c r="W224" s="75"/>
      <c r="X224" s="750"/>
      <c r="Y224" s="75"/>
      <c r="Z224" s="750"/>
      <c r="AA224" s="75"/>
      <c r="AB224" s="750"/>
      <c r="AC224" s="75"/>
      <c r="AD224" s="750"/>
      <c r="AE224" s="75"/>
      <c r="AF224" s="750"/>
      <c r="AG224" s="75"/>
      <c r="AH224" s="750"/>
      <c r="AI224" s="75"/>
      <c r="AJ224" s="750"/>
      <c r="AK224" s="75"/>
      <c r="AL224" s="750"/>
      <c r="AM224" s="292"/>
      <c r="AN224" s="373"/>
      <c r="AO224" s="751"/>
      <c r="AP224" s="750"/>
      <c r="AQ224" s="75"/>
      <c r="AR224" s="75"/>
      <c r="AS224" s="75"/>
      <c r="AT224" s="292"/>
      <c r="AU224" s="338"/>
      <c r="AV224" s="292"/>
      <c r="AW224" s="338"/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3084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/>
      <c r="G225" s="41"/>
      <c r="H225" s="38"/>
      <c r="I225" s="41"/>
      <c r="J225" s="38"/>
      <c r="K225" s="41"/>
      <c r="L225" s="38"/>
      <c r="M225" s="41"/>
      <c r="N225" s="38"/>
      <c r="O225" s="41"/>
      <c r="P225" s="38"/>
      <c r="Q225" s="41"/>
      <c r="R225" s="38"/>
      <c r="S225" s="41"/>
      <c r="T225" s="38"/>
      <c r="U225" s="41"/>
      <c r="V225" s="38"/>
      <c r="W225" s="41"/>
      <c r="X225" s="38"/>
      <c r="Y225" s="41"/>
      <c r="Z225" s="38"/>
      <c r="AA225" s="41"/>
      <c r="AB225" s="38"/>
      <c r="AC225" s="41"/>
      <c r="AD225" s="38"/>
      <c r="AE225" s="41"/>
      <c r="AF225" s="38"/>
      <c r="AG225" s="41"/>
      <c r="AH225" s="38"/>
      <c r="AI225" s="41"/>
      <c r="AJ225" s="38"/>
      <c r="AK225" s="41"/>
      <c r="AL225" s="38"/>
      <c r="AM225" s="180"/>
      <c r="AN225" s="198"/>
      <c r="AO225" s="181"/>
      <c r="AP225" s="38"/>
      <c r="AQ225" s="41"/>
      <c r="AR225" s="41"/>
      <c r="AS225" s="41"/>
      <c r="AT225" s="180"/>
      <c r="AU225" s="342"/>
      <c r="AV225" s="180"/>
      <c r="AW225" s="342"/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3084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/>
      <c r="G226" s="41"/>
      <c r="H226" s="38"/>
      <c r="I226" s="41"/>
      <c r="J226" s="38"/>
      <c r="K226" s="41"/>
      <c r="L226" s="38"/>
      <c r="M226" s="41"/>
      <c r="N226" s="38"/>
      <c r="O226" s="41"/>
      <c r="P226" s="38"/>
      <c r="Q226" s="41"/>
      <c r="R226" s="38"/>
      <c r="S226" s="41"/>
      <c r="T226" s="38"/>
      <c r="U226" s="41"/>
      <c r="V226" s="38"/>
      <c r="W226" s="41"/>
      <c r="X226" s="38"/>
      <c r="Y226" s="41"/>
      <c r="Z226" s="38"/>
      <c r="AA226" s="41"/>
      <c r="AB226" s="38"/>
      <c r="AC226" s="41"/>
      <c r="AD226" s="38"/>
      <c r="AE226" s="41"/>
      <c r="AF226" s="38"/>
      <c r="AG226" s="41"/>
      <c r="AH226" s="38"/>
      <c r="AI226" s="41"/>
      <c r="AJ226" s="38"/>
      <c r="AK226" s="41"/>
      <c r="AL226" s="38"/>
      <c r="AM226" s="180"/>
      <c r="AN226" s="198"/>
      <c r="AO226" s="181"/>
      <c r="AP226" s="38"/>
      <c r="AQ226" s="41"/>
      <c r="AR226" s="41"/>
      <c r="AS226" s="41"/>
      <c r="AT226" s="180"/>
      <c r="AU226" s="342"/>
      <c r="AV226" s="180"/>
      <c r="AW226" s="342"/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3084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/>
      <c r="G227" s="41"/>
      <c r="H227" s="38"/>
      <c r="I227" s="41"/>
      <c r="J227" s="38"/>
      <c r="K227" s="41"/>
      <c r="L227" s="38"/>
      <c r="M227" s="41"/>
      <c r="N227" s="38"/>
      <c r="O227" s="41"/>
      <c r="P227" s="38"/>
      <c r="Q227" s="41"/>
      <c r="R227" s="38"/>
      <c r="S227" s="41"/>
      <c r="T227" s="38"/>
      <c r="U227" s="41"/>
      <c r="V227" s="38"/>
      <c r="W227" s="41"/>
      <c r="X227" s="38"/>
      <c r="Y227" s="41"/>
      <c r="Z227" s="38"/>
      <c r="AA227" s="41"/>
      <c r="AB227" s="38"/>
      <c r="AC227" s="41"/>
      <c r="AD227" s="38"/>
      <c r="AE227" s="41"/>
      <c r="AF227" s="38"/>
      <c r="AG227" s="41"/>
      <c r="AH227" s="38"/>
      <c r="AI227" s="41"/>
      <c r="AJ227" s="38"/>
      <c r="AK227" s="41"/>
      <c r="AL227" s="38"/>
      <c r="AM227" s="180"/>
      <c r="AN227" s="198"/>
      <c r="AO227" s="181"/>
      <c r="AP227" s="38"/>
      <c r="AQ227" s="41"/>
      <c r="AR227" s="41"/>
      <c r="AS227" s="41"/>
      <c r="AT227" s="180"/>
      <c r="AU227" s="342"/>
      <c r="AV227" s="180"/>
      <c r="AW227" s="342"/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2861"/>
      <c r="B228" s="375" t="s">
        <v>239</v>
      </c>
      <c r="C228" s="355">
        <f t="shared" si="126"/>
        <v>0</v>
      </c>
      <c r="D228" s="356">
        <f t="shared" si="131"/>
        <v>0</v>
      </c>
      <c r="E228" s="376">
        <f t="shared" si="131"/>
        <v>0</v>
      </c>
      <c r="F228" s="22"/>
      <c r="G228" s="43"/>
      <c r="H228" s="22"/>
      <c r="I228" s="43"/>
      <c r="J228" s="22"/>
      <c r="K228" s="43"/>
      <c r="L228" s="22"/>
      <c r="M228" s="43"/>
      <c r="N228" s="22"/>
      <c r="O228" s="43"/>
      <c r="P228" s="22"/>
      <c r="Q228" s="43"/>
      <c r="R228" s="22"/>
      <c r="S228" s="43"/>
      <c r="T228" s="22"/>
      <c r="U228" s="43"/>
      <c r="V228" s="22"/>
      <c r="W228" s="43"/>
      <c r="X228" s="22"/>
      <c r="Y228" s="43"/>
      <c r="Z228" s="22"/>
      <c r="AA228" s="43"/>
      <c r="AB228" s="22"/>
      <c r="AC228" s="43"/>
      <c r="AD228" s="22"/>
      <c r="AE228" s="43"/>
      <c r="AF228" s="22"/>
      <c r="AG228" s="43"/>
      <c r="AH228" s="22"/>
      <c r="AI228" s="43"/>
      <c r="AJ228" s="22"/>
      <c r="AK228" s="43"/>
      <c r="AL228" s="22"/>
      <c r="AM228" s="141"/>
      <c r="AN228" s="200"/>
      <c r="AO228" s="186"/>
      <c r="AP228" s="22"/>
      <c r="AQ228" s="43"/>
      <c r="AR228" s="43"/>
      <c r="AS228" s="43"/>
      <c r="AT228" s="141"/>
      <c r="AU228" s="26"/>
      <c r="AV228" s="141"/>
      <c r="AW228" s="26"/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925">
        <f t="shared" si="126"/>
        <v>0</v>
      </c>
      <c r="D229" s="326">
        <f t="shared" si="131"/>
        <v>0</v>
      </c>
      <c r="E229" s="308">
        <f t="shared" si="131"/>
        <v>0</v>
      </c>
      <c r="F229" s="750"/>
      <c r="G229" s="75"/>
      <c r="H229" s="750"/>
      <c r="I229" s="75"/>
      <c r="J229" s="750"/>
      <c r="K229" s="75"/>
      <c r="L229" s="750"/>
      <c r="M229" s="75"/>
      <c r="N229" s="750"/>
      <c r="O229" s="75"/>
      <c r="P229" s="750"/>
      <c r="Q229" s="75"/>
      <c r="R229" s="750"/>
      <c r="S229" s="75"/>
      <c r="T229" s="750"/>
      <c r="U229" s="75"/>
      <c r="V229" s="750"/>
      <c r="W229" s="75"/>
      <c r="X229" s="750"/>
      <c r="Y229" s="75"/>
      <c r="Z229" s="750"/>
      <c r="AA229" s="75"/>
      <c r="AB229" s="750"/>
      <c r="AC229" s="75"/>
      <c r="AD229" s="750"/>
      <c r="AE229" s="75"/>
      <c r="AF229" s="750"/>
      <c r="AG229" s="75"/>
      <c r="AH229" s="750"/>
      <c r="AI229" s="75"/>
      <c r="AJ229" s="750"/>
      <c r="AK229" s="75"/>
      <c r="AL229" s="750"/>
      <c r="AM229" s="292"/>
      <c r="AN229" s="373"/>
      <c r="AO229" s="751"/>
      <c r="AP229" s="750"/>
      <c r="AQ229" s="75"/>
      <c r="AR229" s="75"/>
      <c r="AS229" s="75"/>
      <c r="AT229" s="292"/>
      <c r="AU229" s="338"/>
      <c r="AV229" s="292"/>
      <c r="AW229" s="338"/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0</v>
      </c>
      <c r="D230" s="356">
        <f t="shared" si="131"/>
        <v>0</v>
      </c>
      <c r="E230" s="558">
        <f t="shared" si="131"/>
        <v>0</v>
      </c>
      <c r="F230" s="22"/>
      <c r="G230" s="43"/>
      <c r="H230" s="22"/>
      <c r="I230" s="43"/>
      <c r="J230" s="22"/>
      <c r="K230" s="43"/>
      <c r="L230" s="22"/>
      <c r="M230" s="43"/>
      <c r="N230" s="22"/>
      <c r="O230" s="43"/>
      <c r="P230" s="22"/>
      <c r="Q230" s="43"/>
      <c r="R230" s="22"/>
      <c r="S230" s="43"/>
      <c r="T230" s="22"/>
      <c r="U230" s="43"/>
      <c r="V230" s="22"/>
      <c r="W230" s="43"/>
      <c r="X230" s="22"/>
      <c r="Y230" s="43"/>
      <c r="Z230" s="22"/>
      <c r="AA230" s="43"/>
      <c r="AB230" s="22"/>
      <c r="AC230" s="43"/>
      <c r="AD230" s="22"/>
      <c r="AE230" s="43"/>
      <c r="AF230" s="22"/>
      <c r="AG230" s="43"/>
      <c r="AH230" s="22"/>
      <c r="AI230" s="43"/>
      <c r="AJ230" s="22"/>
      <c r="AK230" s="43"/>
      <c r="AL230" s="22"/>
      <c r="AM230" s="141"/>
      <c r="AN230" s="380"/>
      <c r="AO230" s="381"/>
      <c r="AP230" s="22"/>
      <c r="AQ230" s="43"/>
      <c r="AR230" s="43"/>
      <c r="AS230" s="43"/>
      <c r="AT230" s="141"/>
      <c r="AU230" s="26"/>
      <c r="AV230" s="141"/>
      <c r="AW230" s="26"/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3088" t="s">
        <v>243</v>
      </c>
      <c r="B232" s="2847"/>
      <c r="C232" s="3095" t="s">
        <v>76</v>
      </c>
      <c r="D232" s="3095"/>
      <c r="E232" s="3095"/>
      <c r="F232" s="3095" t="s">
        <v>178</v>
      </c>
      <c r="G232" s="3095"/>
      <c r="H232" s="3095" t="s">
        <v>179</v>
      </c>
      <c r="I232" s="3095"/>
      <c r="J232" s="3095" t="s">
        <v>180</v>
      </c>
      <c r="K232" s="3095"/>
      <c r="L232" s="3095" t="s">
        <v>12</v>
      </c>
      <c r="M232" s="3095"/>
      <c r="N232" s="3100" t="s">
        <v>13</v>
      </c>
      <c r="O232" s="3101"/>
      <c r="P232" s="3070" t="s">
        <v>14</v>
      </c>
      <c r="Q232" s="3070"/>
      <c r="R232" s="3070" t="s">
        <v>15</v>
      </c>
      <c r="S232" s="3070"/>
      <c r="T232" s="3070" t="s">
        <v>16</v>
      </c>
      <c r="U232" s="3070"/>
      <c r="V232" s="3070" t="s">
        <v>17</v>
      </c>
      <c r="W232" s="3070"/>
      <c r="X232" s="3070" t="s">
        <v>18</v>
      </c>
      <c r="Y232" s="3070"/>
      <c r="Z232" s="3070" t="s">
        <v>19</v>
      </c>
      <c r="AA232" s="3070"/>
      <c r="AB232" s="3070" t="s">
        <v>48</v>
      </c>
      <c r="AC232" s="3070"/>
      <c r="AD232" s="3070" t="s">
        <v>49</v>
      </c>
      <c r="AE232" s="3070"/>
      <c r="AF232" s="3070" t="s">
        <v>50</v>
      </c>
      <c r="AG232" s="3070"/>
      <c r="AH232" s="3070" t="s">
        <v>126</v>
      </c>
      <c r="AI232" s="3070"/>
      <c r="AJ232" s="3070" t="s">
        <v>127</v>
      </c>
      <c r="AK232" s="3070"/>
      <c r="AL232" s="3070" t="s">
        <v>128</v>
      </c>
      <c r="AM232" s="3076"/>
      <c r="AN232" s="3225" t="s">
        <v>244</v>
      </c>
      <c r="AO232" s="3078"/>
      <c r="AP232" s="3094"/>
      <c r="AQ232" s="3226" t="s">
        <v>181</v>
      </c>
      <c r="AR232" s="3227" t="s">
        <v>182</v>
      </c>
      <c r="AS232" s="3070" t="s">
        <v>7</v>
      </c>
      <c r="AT232" s="3070"/>
      <c r="AU232" s="3074" t="s">
        <v>183</v>
      </c>
      <c r="AV232" s="3074" t="s">
        <v>245</v>
      </c>
      <c r="AW232" s="3074" t="s">
        <v>8</v>
      </c>
      <c r="AX232" s="3074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3089"/>
      <c r="B233" s="3220"/>
      <c r="C233" s="816" t="s">
        <v>96</v>
      </c>
      <c r="D233" s="705" t="s">
        <v>65</v>
      </c>
      <c r="E233" s="565" t="s">
        <v>97</v>
      </c>
      <c r="F233" s="911" t="s">
        <v>65</v>
      </c>
      <c r="G233" s="565" t="s">
        <v>97</v>
      </c>
      <c r="H233" s="911" t="s">
        <v>65</v>
      </c>
      <c r="I233" s="565" t="s">
        <v>97</v>
      </c>
      <c r="J233" s="911" t="s">
        <v>65</v>
      </c>
      <c r="K233" s="565" t="s">
        <v>97</v>
      </c>
      <c r="L233" s="911" t="s">
        <v>65</v>
      </c>
      <c r="M233" s="565" t="s">
        <v>97</v>
      </c>
      <c r="N233" s="911" t="s">
        <v>65</v>
      </c>
      <c r="O233" s="565" t="s">
        <v>97</v>
      </c>
      <c r="P233" s="911" t="s">
        <v>65</v>
      </c>
      <c r="Q233" s="565" t="s">
        <v>97</v>
      </c>
      <c r="R233" s="911" t="s">
        <v>65</v>
      </c>
      <c r="S233" s="565" t="s">
        <v>97</v>
      </c>
      <c r="T233" s="911" t="s">
        <v>65</v>
      </c>
      <c r="U233" s="565" t="s">
        <v>97</v>
      </c>
      <c r="V233" s="911" t="s">
        <v>65</v>
      </c>
      <c r="W233" s="565" t="s">
        <v>97</v>
      </c>
      <c r="X233" s="911" t="s">
        <v>65</v>
      </c>
      <c r="Y233" s="565" t="s">
        <v>97</v>
      </c>
      <c r="Z233" s="911" t="s">
        <v>65</v>
      </c>
      <c r="AA233" s="565" t="s">
        <v>97</v>
      </c>
      <c r="AB233" s="911" t="s">
        <v>65</v>
      </c>
      <c r="AC233" s="565" t="s">
        <v>97</v>
      </c>
      <c r="AD233" s="911" t="s">
        <v>65</v>
      </c>
      <c r="AE233" s="565" t="s">
        <v>97</v>
      </c>
      <c r="AF233" s="911" t="s">
        <v>65</v>
      </c>
      <c r="AG233" s="565" t="s">
        <v>97</v>
      </c>
      <c r="AH233" s="911" t="s">
        <v>65</v>
      </c>
      <c r="AI233" s="565" t="s">
        <v>97</v>
      </c>
      <c r="AJ233" s="911" t="s">
        <v>65</v>
      </c>
      <c r="AK233" s="565" t="s">
        <v>97</v>
      </c>
      <c r="AL233" s="911" t="s">
        <v>65</v>
      </c>
      <c r="AM233" s="566" t="s">
        <v>97</v>
      </c>
      <c r="AN233" s="893" t="s">
        <v>141</v>
      </c>
      <c r="AO233" s="706" t="s">
        <v>143</v>
      </c>
      <c r="AP233" s="638" t="s">
        <v>247</v>
      </c>
      <c r="AQ233" s="2964"/>
      <c r="AR233" s="2966"/>
      <c r="AS233" s="911" t="s">
        <v>65</v>
      </c>
      <c r="AT233" s="565" t="s">
        <v>97</v>
      </c>
      <c r="AU233" s="2852"/>
      <c r="AV233" s="2852"/>
      <c r="AW233" s="2852"/>
      <c r="AX233" s="2852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3126" t="s">
        <v>248</v>
      </c>
      <c r="B234" s="3127"/>
      <c r="C234" s="913">
        <f>SUM(D234+E234)</f>
        <v>2</v>
      </c>
      <c r="D234" s="914">
        <f>SUM(F234+H234+J234+L234+N234+P234+R234+T234+V234+X234+Z234+AB234+AD234+AF234+AH234+AJ234+AL234)</f>
        <v>1</v>
      </c>
      <c r="E234" s="308">
        <f>SUM(G234+I234+K234+M234+O234+Q234+S234+U234+W234+Y234+AA234+AC234+AE234+AG234+AI234+AK234+AM234)</f>
        <v>1</v>
      </c>
      <c r="F234" s="825">
        <v>0</v>
      </c>
      <c r="G234" s="677">
        <v>0</v>
      </c>
      <c r="H234" s="825">
        <v>0</v>
      </c>
      <c r="I234" s="677">
        <v>0</v>
      </c>
      <c r="J234" s="825">
        <v>0</v>
      </c>
      <c r="K234" s="677">
        <v>0</v>
      </c>
      <c r="L234" s="825">
        <v>0</v>
      </c>
      <c r="M234" s="677">
        <v>0</v>
      </c>
      <c r="N234" s="825">
        <v>1</v>
      </c>
      <c r="O234" s="677">
        <v>0</v>
      </c>
      <c r="P234" s="825">
        <v>0</v>
      </c>
      <c r="Q234" s="677">
        <v>0</v>
      </c>
      <c r="R234" s="825">
        <v>0</v>
      </c>
      <c r="S234" s="677">
        <v>0</v>
      </c>
      <c r="T234" s="825">
        <v>0</v>
      </c>
      <c r="U234" s="677">
        <v>0</v>
      </c>
      <c r="V234" s="825">
        <v>0</v>
      </c>
      <c r="W234" s="677">
        <v>0</v>
      </c>
      <c r="X234" s="825">
        <v>0</v>
      </c>
      <c r="Y234" s="677">
        <v>1</v>
      </c>
      <c r="Z234" s="825">
        <v>0</v>
      </c>
      <c r="AA234" s="677">
        <v>0</v>
      </c>
      <c r="AB234" s="825">
        <v>0</v>
      </c>
      <c r="AC234" s="677">
        <v>0</v>
      </c>
      <c r="AD234" s="825">
        <v>0</v>
      </c>
      <c r="AE234" s="677">
        <v>0</v>
      </c>
      <c r="AF234" s="825">
        <v>0</v>
      </c>
      <c r="AG234" s="677">
        <v>0</v>
      </c>
      <c r="AH234" s="825">
        <v>0</v>
      </c>
      <c r="AI234" s="677">
        <v>0</v>
      </c>
      <c r="AJ234" s="825">
        <v>0</v>
      </c>
      <c r="AK234" s="677">
        <v>0</v>
      </c>
      <c r="AL234" s="825">
        <v>0</v>
      </c>
      <c r="AM234" s="678">
        <v>0</v>
      </c>
      <c r="AN234" s="384">
        <v>0</v>
      </c>
      <c r="AO234" s="591">
        <v>0</v>
      </c>
      <c r="AP234" s="142">
        <v>0</v>
      </c>
      <c r="AQ234" s="677">
        <v>0</v>
      </c>
      <c r="AR234" s="688">
        <v>0</v>
      </c>
      <c r="AS234" s="825">
        <v>0</v>
      </c>
      <c r="AT234" s="677">
        <v>0</v>
      </c>
      <c r="AU234" s="677">
        <v>0</v>
      </c>
      <c r="AV234" s="677">
        <v>0</v>
      </c>
      <c r="AW234" s="677">
        <v>0</v>
      </c>
      <c r="AX234" s="677">
        <v>0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3122" t="s">
        <v>190</v>
      </c>
      <c r="B235" s="3123"/>
      <c r="C235" s="708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709"/>
      <c r="AN235" s="709"/>
      <c r="AO235" s="709"/>
      <c r="AP235" s="710"/>
      <c r="AQ235" s="709"/>
      <c r="AR235" s="709"/>
      <c r="AS235" s="709"/>
      <c r="AT235" s="709"/>
      <c r="AU235" s="709"/>
      <c r="AV235" s="709"/>
      <c r="AW235" s="709"/>
      <c r="AX235" s="711"/>
    </row>
    <row r="236" spans="1:89" x14ac:dyDescent="0.25">
      <c r="A236" s="3083" t="s">
        <v>191</v>
      </c>
      <c r="B236" s="917" t="s">
        <v>192</v>
      </c>
      <c r="C236" s="918">
        <f>SUM(D236+E236)</f>
        <v>0</v>
      </c>
      <c r="D236" s="919">
        <f t="shared" ref="D236:E244" si="135">SUM(F236+H236+J236+L236+N236+P236+R236+T236+V236+X236+Z236+AB236+AD236+AF236+AH236+AJ236+AL236)</f>
        <v>0</v>
      </c>
      <c r="E236" s="917">
        <f t="shared" si="135"/>
        <v>0</v>
      </c>
      <c r="F236" s="898"/>
      <c r="G236" s="899"/>
      <c r="H236" s="898"/>
      <c r="I236" s="899"/>
      <c r="J236" s="898"/>
      <c r="K236" s="899"/>
      <c r="L236" s="898"/>
      <c r="M236" s="899"/>
      <c r="N236" s="898"/>
      <c r="O236" s="899"/>
      <c r="P236" s="898"/>
      <c r="Q236" s="899"/>
      <c r="R236" s="898"/>
      <c r="S236" s="899"/>
      <c r="T236" s="898"/>
      <c r="U236" s="899"/>
      <c r="V236" s="898"/>
      <c r="W236" s="899"/>
      <c r="X236" s="898"/>
      <c r="Y236" s="899"/>
      <c r="Z236" s="898"/>
      <c r="AA236" s="899"/>
      <c r="AB236" s="898"/>
      <c r="AC236" s="899"/>
      <c r="AD236" s="898"/>
      <c r="AE236" s="899"/>
      <c r="AF236" s="898"/>
      <c r="AG236" s="899"/>
      <c r="AH236" s="898"/>
      <c r="AI236" s="899"/>
      <c r="AJ236" s="898"/>
      <c r="AK236" s="899"/>
      <c r="AL236" s="898"/>
      <c r="AM236" s="900"/>
      <c r="AN236" s="901"/>
      <c r="AO236" s="932"/>
      <c r="AP236" s="903"/>
      <c r="AQ236" s="677"/>
      <c r="AR236" s="688"/>
      <c r="AS236" s="825"/>
      <c r="AT236" s="677"/>
      <c r="AU236" s="677"/>
      <c r="AV236" s="677"/>
      <c r="AW236" s="677"/>
      <c r="AX236" s="677"/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2861"/>
      <c r="B237" s="558" t="s">
        <v>193</v>
      </c>
      <c r="C237" s="355">
        <f>SUM(D237+E237)</f>
        <v>0</v>
      </c>
      <c r="D237" s="356">
        <f t="shared" si="135"/>
        <v>0</v>
      </c>
      <c r="E237" s="558">
        <f t="shared" si="135"/>
        <v>0</v>
      </c>
      <c r="F237" s="22"/>
      <c r="G237" s="43"/>
      <c r="H237" s="22"/>
      <c r="I237" s="43"/>
      <c r="J237" s="22"/>
      <c r="K237" s="43"/>
      <c r="L237" s="22"/>
      <c r="M237" s="43"/>
      <c r="N237" s="22"/>
      <c r="O237" s="43"/>
      <c r="P237" s="22"/>
      <c r="Q237" s="43"/>
      <c r="R237" s="22"/>
      <c r="S237" s="43"/>
      <c r="T237" s="22"/>
      <c r="U237" s="43"/>
      <c r="V237" s="22"/>
      <c r="W237" s="43"/>
      <c r="X237" s="22"/>
      <c r="Y237" s="43"/>
      <c r="Z237" s="22"/>
      <c r="AA237" s="43"/>
      <c r="AB237" s="22"/>
      <c r="AC237" s="43"/>
      <c r="AD237" s="22"/>
      <c r="AE237" s="43"/>
      <c r="AF237" s="22"/>
      <c r="AG237" s="43"/>
      <c r="AH237" s="22"/>
      <c r="AI237" s="43"/>
      <c r="AJ237" s="38"/>
      <c r="AK237" s="41"/>
      <c r="AL237" s="898"/>
      <c r="AM237" s="900"/>
      <c r="AN237" s="901"/>
      <c r="AO237" s="932"/>
      <c r="AP237" s="903"/>
      <c r="AQ237" s="677"/>
      <c r="AR237" s="688"/>
      <c r="AS237" s="825"/>
      <c r="AT237" s="677"/>
      <c r="AU237" s="677"/>
      <c r="AV237" s="677"/>
      <c r="AW237" s="677"/>
      <c r="AX237" s="677"/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3124" t="s">
        <v>194</v>
      </c>
      <c r="B238" s="3125"/>
      <c r="C238" s="713">
        <f t="shared" ref="C238:C277" si="152">SUM(D238+E238)</f>
        <v>0</v>
      </c>
      <c r="D238" s="914">
        <f t="shared" si="135"/>
        <v>0</v>
      </c>
      <c r="E238" s="687">
        <f t="shared" si="135"/>
        <v>0</v>
      </c>
      <c r="F238" s="825"/>
      <c r="G238" s="677"/>
      <c r="H238" s="825"/>
      <c r="I238" s="677"/>
      <c r="J238" s="825"/>
      <c r="K238" s="677"/>
      <c r="L238" s="825"/>
      <c r="M238" s="677"/>
      <c r="N238" s="825"/>
      <c r="O238" s="677"/>
      <c r="P238" s="825"/>
      <c r="Q238" s="677"/>
      <c r="R238" s="825"/>
      <c r="S238" s="677"/>
      <c r="T238" s="825"/>
      <c r="U238" s="677"/>
      <c r="V238" s="825"/>
      <c r="W238" s="677"/>
      <c r="X238" s="825"/>
      <c r="Y238" s="677"/>
      <c r="Z238" s="825"/>
      <c r="AA238" s="677"/>
      <c r="AB238" s="825"/>
      <c r="AC238" s="677"/>
      <c r="AD238" s="825"/>
      <c r="AE238" s="677"/>
      <c r="AF238" s="825"/>
      <c r="AG238" s="677"/>
      <c r="AH238" s="825"/>
      <c r="AI238" s="677"/>
      <c r="AJ238" s="825"/>
      <c r="AK238" s="677"/>
      <c r="AL238" s="898"/>
      <c r="AM238" s="900"/>
      <c r="AN238" s="901"/>
      <c r="AO238" s="932"/>
      <c r="AP238" s="903"/>
      <c r="AQ238" s="677"/>
      <c r="AR238" s="688"/>
      <c r="AS238" s="825"/>
      <c r="AT238" s="677"/>
      <c r="AU238" s="677"/>
      <c r="AV238" s="677"/>
      <c r="AW238" s="677"/>
      <c r="AX238" s="677"/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3083" t="s">
        <v>195</v>
      </c>
      <c r="B239" s="917" t="s">
        <v>196</v>
      </c>
      <c r="C239" s="918">
        <f t="shared" si="152"/>
        <v>0</v>
      </c>
      <c r="D239" s="919">
        <f>SUM(H239+J239+L239+N239+P239+R239+T239+V239+X239+Z239+AB239+AD239+AF239+AH239+AJ239+AL239)</f>
        <v>0</v>
      </c>
      <c r="E239" s="917">
        <f>SUM(I239+K239+M239+O239+Q239+S239+U239+W239+Y239+AA239+AC239+AE239+AG239+AI239+AK239+AM239)</f>
        <v>0</v>
      </c>
      <c r="F239" s="923"/>
      <c r="G239" s="924"/>
      <c r="H239" s="898"/>
      <c r="I239" s="899"/>
      <c r="J239" s="898"/>
      <c r="K239" s="899"/>
      <c r="L239" s="898"/>
      <c r="M239" s="899"/>
      <c r="N239" s="898"/>
      <c r="O239" s="899"/>
      <c r="P239" s="898"/>
      <c r="Q239" s="899"/>
      <c r="R239" s="898"/>
      <c r="S239" s="899"/>
      <c r="T239" s="898"/>
      <c r="U239" s="899"/>
      <c r="V239" s="898"/>
      <c r="W239" s="899"/>
      <c r="X239" s="898"/>
      <c r="Y239" s="899"/>
      <c r="Z239" s="898"/>
      <c r="AA239" s="899"/>
      <c r="AB239" s="898"/>
      <c r="AC239" s="899"/>
      <c r="AD239" s="898"/>
      <c r="AE239" s="899"/>
      <c r="AF239" s="898"/>
      <c r="AG239" s="899"/>
      <c r="AH239" s="898"/>
      <c r="AI239" s="899"/>
      <c r="AJ239" s="898"/>
      <c r="AK239" s="899"/>
      <c r="AL239" s="898"/>
      <c r="AM239" s="900"/>
      <c r="AN239" s="901"/>
      <c r="AO239" s="932"/>
      <c r="AP239" s="903"/>
      <c r="AQ239" s="677"/>
      <c r="AR239" s="688"/>
      <c r="AS239" s="825"/>
      <c r="AT239" s="677"/>
      <c r="AU239" s="677"/>
      <c r="AV239" s="677"/>
      <c r="AW239" s="677"/>
      <c r="AX239" s="677"/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2861"/>
      <c r="B240" s="558" t="s">
        <v>197</v>
      </c>
      <c r="C240" s="325">
        <f t="shared" si="152"/>
        <v>0</v>
      </c>
      <c r="D240" s="326">
        <f>SUM(H240+J240+L240+N240+P240+R240+T240+V240+X240+Z240+AB240+AD240+AF240+AH240+AJ240+AL240)</f>
        <v>0</v>
      </c>
      <c r="E240" s="308">
        <f>SUM(I240+K240+M240+O240+Q240+S240+U240+W240+Y240+AA240+AC240+AE240+AG240+AI240+AK240+AM240)</f>
        <v>0</v>
      </c>
      <c r="F240" s="327"/>
      <c r="G240" s="328"/>
      <c r="H240" s="329"/>
      <c r="I240" s="75"/>
      <c r="J240" s="329"/>
      <c r="K240" s="75"/>
      <c r="L240" s="329"/>
      <c r="M240" s="75"/>
      <c r="N240" s="329"/>
      <c r="O240" s="75"/>
      <c r="P240" s="329"/>
      <c r="Q240" s="75"/>
      <c r="R240" s="329"/>
      <c r="S240" s="75"/>
      <c r="T240" s="329"/>
      <c r="U240" s="75"/>
      <c r="V240" s="329"/>
      <c r="W240" s="75"/>
      <c r="X240" s="329"/>
      <c r="Y240" s="75"/>
      <c r="Z240" s="329"/>
      <c r="AA240" s="75"/>
      <c r="AB240" s="329"/>
      <c r="AC240" s="75"/>
      <c r="AD240" s="329"/>
      <c r="AE240" s="75"/>
      <c r="AF240" s="329"/>
      <c r="AG240" s="75"/>
      <c r="AH240" s="329"/>
      <c r="AI240" s="75"/>
      <c r="AJ240" s="210"/>
      <c r="AK240" s="525"/>
      <c r="AL240" s="898"/>
      <c r="AM240" s="900"/>
      <c r="AN240" s="901"/>
      <c r="AO240" s="932"/>
      <c r="AP240" s="903"/>
      <c r="AQ240" s="677"/>
      <c r="AR240" s="688"/>
      <c r="AS240" s="825"/>
      <c r="AT240" s="677"/>
      <c r="AU240" s="677"/>
      <c r="AV240" s="677"/>
      <c r="AW240" s="677"/>
      <c r="AX240" s="677"/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707" t="s">
        <v>198</v>
      </c>
      <c r="B241" s="692"/>
      <c r="C241" s="860">
        <f t="shared" si="152"/>
        <v>2</v>
      </c>
      <c r="D241" s="927">
        <f t="shared" si="135"/>
        <v>1</v>
      </c>
      <c r="E241" s="645">
        <f t="shared" si="135"/>
        <v>1</v>
      </c>
      <c r="F241" s="935">
        <v>0</v>
      </c>
      <c r="G241" s="718">
        <v>0</v>
      </c>
      <c r="H241" s="935">
        <v>0</v>
      </c>
      <c r="I241" s="718">
        <v>0</v>
      </c>
      <c r="J241" s="935">
        <v>0</v>
      </c>
      <c r="K241" s="718">
        <v>0</v>
      </c>
      <c r="L241" s="935">
        <v>0</v>
      </c>
      <c r="M241" s="718">
        <v>0</v>
      </c>
      <c r="N241" s="935">
        <v>1</v>
      </c>
      <c r="O241" s="718">
        <v>0</v>
      </c>
      <c r="P241" s="935">
        <v>0</v>
      </c>
      <c r="Q241" s="718">
        <v>0</v>
      </c>
      <c r="R241" s="935">
        <v>0</v>
      </c>
      <c r="S241" s="718">
        <v>0</v>
      </c>
      <c r="T241" s="935">
        <v>0</v>
      </c>
      <c r="U241" s="718">
        <v>0</v>
      </c>
      <c r="V241" s="935">
        <v>0</v>
      </c>
      <c r="W241" s="718">
        <v>0</v>
      </c>
      <c r="X241" s="935">
        <v>0</v>
      </c>
      <c r="Y241" s="718">
        <v>1</v>
      </c>
      <c r="Z241" s="935">
        <v>0</v>
      </c>
      <c r="AA241" s="718">
        <v>0</v>
      </c>
      <c r="AB241" s="935">
        <v>0</v>
      </c>
      <c r="AC241" s="718">
        <v>0</v>
      </c>
      <c r="AD241" s="935">
        <v>0</v>
      </c>
      <c r="AE241" s="718">
        <v>0</v>
      </c>
      <c r="AF241" s="935">
        <v>0</v>
      </c>
      <c r="AG241" s="718">
        <v>0</v>
      </c>
      <c r="AH241" s="935">
        <v>0</v>
      </c>
      <c r="AI241" s="718">
        <v>0</v>
      </c>
      <c r="AJ241" s="935">
        <v>0</v>
      </c>
      <c r="AK241" s="718">
        <v>0</v>
      </c>
      <c r="AL241" s="898">
        <v>0</v>
      </c>
      <c r="AM241" s="900">
        <v>0</v>
      </c>
      <c r="AN241" s="901">
        <v>0</v>
      </c>
      <c r="AO241" s="932">
        <v>0</v>
      </c>
      <c r="AP241" s="903">
        <v>0</v>
      </c>
      <c r="AQ241" s="677">
        <v>0</v>
      </c>
      <c r="AR241" s="688">
        <v>0</v>
      </c>
      <c r="AS241" s="825">
        <v>0</v>
      </c>
      <c r="AT241" s="677">
        <v>0</v>
      </c>
      <c r="AU241" s="677">
        <v>0</v>
      </c>
      <c r="AV241" s="677">
        <v>0</v>
      </c>
      <c r="AW241" s="677">
        <v>0</v>
      </c>
      <c r="AX241" s="677">
        <v>0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3083" t="s">
        <v>199</v>
      </c>
      <c r="B242" s="557" t="s">
        <v>200</v>
      </c>
      <c r="C242" s="335">
        <f t="shared" si="152"/>
        <v>1</v>
      </c>
      <c r="D242" s="336">
        <f t="shared" si="135"/>
        <v>1</v>
      </c>
      <c r="E242" s="557">
        <f t="shared" si="135"/>
        <v>0</v>
      </c>
      <c r="F242" s="32">
        <v>0</v>
      </c>
      <c r="G242" s="35">
        <v>0</v>
      </c>
      <c r="H242" s="32">
        <v>0</v>
      </c>
      <c r="I242" s="35">
        <v>0</v>
      </c>
      <c r="J242" s="32">
        <v>0</v>
      </c>
      <c r="K242" s="35">
        <v>0</v>
      </c>
      <c r="L242" s="32">
        <v>0</v>
      </c>
      <c r="M242" s="35">
        <v>0</v>
      </c>
      <c r="N242" s="32">
        <v>1</v>
      </c>
      <c r="O242" s="35">
        <v>0</v>
      </c>
      <c r="P242" s="32">
        <v>0</v>
      </c>
      <c r="Q242" s="35">
        <v>0</v>
      </c>
      <c r="R242" s="32">
        <v>0</v>
      </c>
      <c r="S242" s="35">
        <v>0</v>
      </c>
      <c r="T242" s="32">
        <v>0</v>
      </c>
      <c r="U242" s="35">
        <v>0</v>
      </c>
      <c r="V242" s="32">
        <v>0</v>
      </c>
      <c r="W242" s="35">
        <v>0</v>
      </c>
      <c r="X242" s="32">
        <v>0</v>
      </c>
      <c r="Y242" s="35">
        <v>0</v>
      </c>
      <c r="Z242" s="32">
        <v>0</v>
      </c>
      <c r="AA242" s="35">
        <v>0</v>
      </c>
      <c r="AB242" s="32">
        <v>0</v>
      </c>
      <c r="AC242" s="35">
        <v>0</v>
      </c>
      <c r="AD242" s="32">
        <v>0</v>
      </c>
      <c r="AE242" s="35">
        <v>0</v>
      </c>
      <c r="AF242" s="32">
        <v>0</v>
      </c>
      <c r="AG242" s="35">
        <v>0</v>
      </c>
      <c r="AH242" s="32">
        <v>0</v>
      </c>
      <c r="AI242" s="35">
        <v>0</v>
      </c>
      <c r="AJ242" s="32">
        <v>0</v>
      </c>
      <c r="AK242" s="35">
        <v>0</v>
      </c>
      <c r="AL242" s="898">
        <v>0</v>
      </c>
      <c r="AM242" s="900">
        <v>0</v>
      </c>
      <c r="AN242" s="901">
        <v>0</v>
      </c>
      <c r="AO242" s="932">
        <v>0</v>
      </c>
      <c r="AP242" s="903">
        <v>0</v>
      </c>
      <c r="AQ242" s="677">
        <v>0</v>
      </c>
      <c r="AR242" s="688">
        <v>0</v>
      </c>
      <c r="AS242" s="825">
        <v>0</v>
      </c>
      <c r="AT242" s="677">
        <v>0</v>
      </c>
      <c r="AU242" s="677">
        <v>0</v>
      </c>
      <c r="AV242" s="677">
        <v>0</v>
      </c>
      <c r="AW242" s="677">
        <v>0</v>
      </c>
      <c r="AX242" s="677">
        <v>0</v>
      </c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560" t="s">
        <v>201</v>
      </c>
      <c r="C243" s="340">
        <f t="shared" si="152"/>
        <v>0</v>
      </c>
      <c r="D243" s="341">
        <f t="shared" si="135"/>
        <v>0</v>
      </c>
      <c r="E243" s="560">
        <f t="shared" si="135"/>
        <v>0</v>
      </c>
      <c r="F243" s="16"/>
      <c r="G243" s="37"/>
      <c r="H243" s="16"/>
      <c r="I243" s="37"/>
      <c r="J243" s="16"/>
      <c r="K243" s="37"/>
      <c r="L243" s="16"/>
      <c r="M243" s="37"/>
      <c r="N243" s="16"/>
      <c r="O243" s="37"/>
      <c r="P243" s="16"/>
      <c r="Q243" s="37"/>
      <c r="R243" s="16"/>
      <c r="S243" s="37"/>
      <c r="T243" s="16"/>
      <c r="U243" s="37"/>
      <c r="V243" s="16"/>
      <c r="W243" s="37"/>
      <c r="X243" s="16"/>
      <c r="Y243" s="37"/>
      <c r="Z243" s="16"/>
      <c r="AA243" s="37"/>
      <c r="AB243" s="16"/>
      <c r="AC243" s="37"/>
      <c r="AD243" s="16"/>
      <c r="AE243" s="37"/>
      <c r="AF243" s="16"/>
      <c r="AG243" s="37"/>
      <c r="AH243" s="16"/>
      <c r="AI243" s="37"/>
      <c r="AJ243" s="16"/>
      <c r="AK243" s="37"/>
      <c r="AL243" s="898"/>
      <c r="AM243" s="900"/>
      <c r="AN243" s="901"/>
      <c r="AO243" s="932"/>
      <c r="AP243" s="903"/>
      <c r="AQ243" s="677"/>
      <c r="AR243" s="688"/>
      <c r="AS243" s="825"/>
      <c r="AT243" s="677"/>
      <c r="AU243" s="677"/>
      <c r="AV243" s="677"/>
      <c r="AW243" s="677"/>
      <c r="AX243" s="677"/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560" t="s">
        <v>202</v>
      </c>
      <c r="C244" s="340">
        <f t="shared" si="152"/>
        <v>0</v>
      </c>
      <c r="D244" s="341">
        <f t="shared" si="135"/>
        <v>0</v>
      </c>
      <c r="E244" s="560">
        <f>SUM(G244+I244+K244+M244+O244+Q244+S244+U244+W244+Y244+AA244+AC244+AE244+AG244+AI244+AK244+AM244)</f>
        <v>0</v>
      </c>
      <c r="F244" s="16"/>
      <c r="G244" s="37"/>
      <c r="H244" s="16"/>
      <c r="I244" s="37"/>
      <c r="J244" s="16"/>
      <c r="K244" s="37"/>
      <c r="L244" s="16"/>
      <c r="M244" s="37"/>
      <c r="N244" s="16"/>
      <c r="O244" s="37"/>
      <c r="P244" s="16"/>
      <c r="Q244" s="37"/>
      <c r="R244" s="16"/>
      <c r="S244" s="37"/>
      <c r="T244" s="16"/>
      <c r="U244" s="37"/>
      <c r="V244" s="16"/>
      <c r="W244" s="37"/>
      <c r="X244" s="16"/>
      <c r="Y244" s="37"/>
      <c r="Z244" s="16"/>
      <c r="AA244" s="37"/>
      <c r="AB244" s="16"/>
      <c r="AC244" s="37"/>
      <c r="AD244" s="16"/>
      <c r="AE244" s="37"/>
      <c r="AF244" s="16"/>
      <c r="AG244" s="37"/>
      <c r="AH244" s="16"/>
      <c r="AI244" s="37"/>
      <c r="AJ244" s="16"/>
      <c r="AK244" s="37"/>
      <c r="AL244" s="898"/>
      <c r="AM244" s="900"/>
      <c r="AN244" s="901"/>
      <c r="AO244" s="932"/>
      <c r="AP244" s="903"/>
      <c r="AQ244" s="677"/>
      <c r="AR244" s="688"/>
      <c r="AS244" s="825"/>
      <c r="AT244" s="677"/>
      <c r="AU244" s="677"/>
      <c r="AV244" s="677"/>
      <c r="AW244" s="677"/>
      <c r="AX244" s="677"/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560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/>
      <c r="AO245" s="34"/>
      <c r="AP245" s="226"/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560" t="s">
        <v>204</v>
      </c>
      <c r="C246" s="340">
        <f t="shared" si="152"/>
        <v>0</v>
      </c>
      <c r="D246" s="341">
        <f t="shared" ref="D246:E254" si="153">SUM(F246+H246+J246+L246+N246+P246+R246+T246+V246+X246+Z246+AB246+AD246+AF246+AH246+AJ246+AL246)</f>
        <v>0</v>
      </c>
      <c r="E246" s="560">
        <f t="shared" si="153"/>
        <v>0</v>
      </c>
      <c r="F246" s="16"/>
      <c r="G246" s="37"/>
      <c r="H246" s="16"/>
      <c r="I246" s="37"/>
      <c r="J246" s="16"/>
      <c r="K246" s="37"/>
      <c r="L246" s="16"/>
      <c r="M246" s="37"/>
      <c r="N246" s="16"/>
      <c r="O246" s="37"/>
      <c r="P246" s="16"/>
      <c r="Q246" s="37"/>
      <c r="R246" s="16"/>
      <c r="S246" s="37"/>
      <c r="T246" s="16"/>
      <c r="U246" s="37"/>
      <c r="V246" s="16"/>
      <c r="W246" s="37"/>
      <c r="X246" s="16"/>
      <c r="Y246" s="37"/>
      <c r="Z246" s="16"/>
      <c r="AA246" s="37"/>
      <c r="AB246" s="16"/>
      <c r="AC246" s="37"/>
      <c r="AD246" s="16"/>
      <c r="AE246" s="37"/>
      <c r="AF246" s="16"/>
      <c r="AG246" s="37"/>
      <c r="AH246" s="16"/>
      <c r="AI246" s="37"/>
      <c r="AJ246" s="16"/>
      <c r="AK246" s="37"/>
      <c r="AL246" s="16"/>
      <c r="AM246" s="134"/>
      <c r="AN246" s="272"/>
      <c r="AO246" s="34"/>
      <c r="AP246" s="226"/>
      <c r="AQ246" s="37"/>
      <c r="AR246" s="137"/>
      <c r="AS246" s="16"/>
      <c r="AT246" s="37"/>
      <c r="AU246" s="37"/>
      <c r="AV246" s="37"/>
      <c r="AW246" s="37"/>
      <c r="AX246" s="37"/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560">
        <f t="shared" si="153"/>
        <v>0</v>
      </c>
      <c r="F247" s="16"/>
      <c r="G247" s="37"/>
      <c r="H247" s="16"/>
      <c r="I247" s="37"/>
      <c r="J247" s="16"/>
      <c r="K247" s="37"/>
      <c r="L247" s="16"/>
      <c r="M247" s="37"/>
      <c r="N247" s="16"/>
      <c r="O247" s="37"/>
      <c r="P247" s="16"/>
      <c r="Q247" s="37"/>
      <c r="R247" s="16"/>
      <c r="S247" s="37"/>
      <c r="T247" s="16"/>
      <c r="U247" s="37"/>
      <c r="V247" s="16"/>
      <c r="W247" s="37"/>
      <c r="X247" s="16"/>
      <c r="Y247" s="37"/>
      <c r="Z247" s="16"/>
      <c r="AA247" s="37"/>
      <c r="AB247" s="16"/>
      <c r="AC247" s="37"/>
      <c r="AD247" s="16"/>
      <c r="AE247" s="37"/>
      <c r="AF247" s="16"/>
      <c r="AG247" s="37"/>
      <c r="AH247" s="16"/>
      <c r="AI247" s="37"/>
      <c r="AJ247" s="16"/>
      <c r="AK247" s="37"/>
      <c r="AL247" s="16"/>
      <c r="AM247" s="134"/>
      <c r="AN247" s="272"/>
      <c r="AO247" s="34"/>
      <c r="AP247" s="226"/>
      <c r="AQ247" s="37"/>
      <c r="AR247" s="137"/>
      <c r="AS247" s="16"/>
      <c r="AT247" s="37"/>
      <c r="AU247" s="37"/>
      <c r="AV247" s="37"/>
      <c r="AW247" s="37"/>
      <c r="AX247" s="37"/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0</v>
      </c>
      <c r="D248" s="341">
        <f t="shared" si="153"/>
        <v>0</v>
      </c>
      <c r="E248" s="560">
        <f t="shared" si="153"/>
        <v>0</v>
      </c>
      <c r="F248" s="16"/>
      <c r="G248" s="37"/>
      <c r="H248" s="16"/>
      <c r="I248" s="37"/>
      <c r="J248" s="16"/>
      <c r="K248" s="37"/>
      <c r="L248" s="16"/>
      <c r="M248" s="37"/>
      <c r="N248" s="16"/>
      <c r="O248" s="37"/>
      <c r="P248" s="16"/>
      <c r="Q248" s="37"/>
      <c r="R248" s="16"/>
      <c r="S248" s="37"/>
      <c r="T248" s="16"/>
      <c r="U248" s="37"/>
      <c r="V248" s="16"/>
      <c r="W248" s="37"/>
      <c r="X248" s="16"/>
      <c r="Y248" s="37"/>
      <c r="Z248" s="16"/>
      <c r="AA248" s="37"/>
      <c r="AB248" s="16"/>
      <c r="AC248" s="37"/>
      <c r="AD248" s="16"/>
      <c r="AE248" s="37"/>
      <c r="AF248" s="16"/>
      <c r="AG248" s="37"/>
      <c r="AH248" s="16"/>
      <c r="AI248" s="37"/>
      <c r="AJ248" s="16"/>
      <c r="AK248" s="37"/>
      <c r="AL248" s="16"/>
      <c r="AM248" s="134"/>
      <c r="AN248" s="272"/>
      <c r="AO248" s="34"/>
      <c r="AP248" s="226"/>
      <c r="AQ248" s="37"/>
      <c r="AR248" s="137"/>
      <c r="AS248" s="16"/>
      <c r="AT248" s="37"/>
      <c r="AU248" s="37"/>
      <c r="AV248" s="37"/>
      <c r="AW248" s="37"/>
      <c r="AX248" s="37"/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2861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/>
      <c r="G249" s="41"/>
      <c r="H249" s="38"/>
      <c r="I249" s="41"/>
      <c r="J249" s="38"/>
      <c r="K249" s="41"/>
      <c r="L249" s="38"/>
      <c r="M249" s="41"/>
      <c r="N249" s="38"/>
      <c r="O249" s="41"/>
      <c r="P249" s="38"/>
      <c r="Q249" s="41"/>
      <c r="R249" s="38"/>
      <c r="S249" s="41"/>
      <c r="T249" s="38"/>
      <c r="U249" s="41"/>
      <c r="V249" s="38"/>
      <c r="W249" s="41"/>
      <c r="X249" s="38"/>
      <c r="Y249" s="41"/>
      <c r="Z249" s="38"/>
      <c r="AA249" s="41"/>
      <c r="AB249" s="38"/>
      <c r="AC249" s="41"/>
      <c r="AD249" s="38"/>
      <c r="AE249" s="41"/>
      <c r="AF249" s="38"/>
      <c r="AG249" s="41"/>
      <c r="AH249" s="38"/>
      <c r="AI249" s="41"/>
      <c r="AJ249" s="38"/>
      <c r="AK249" s="41"/>
      <c r="AL249" s="38"/>
      <c r="AM249" s="180"/>
      <c r="AN249" s="391"/>
      <c r="AO249" s="42"/>
      <c r="AP249" s="142"/>
      <c r="AQ249" s="41"/>
      <c r="AR249" s="181"/>
      <c r="AS249" s="38"/>
      <c r="AT249" s="41"/>
      <c r="AU249" s="41"/>
      <c r="AV249" s="41"/>
      <c r="AW249" s="41"/>
      <c r="AX249" s="41"/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3083" t="s">
        <v>208</v>
      </c>
      <c r="B250" s="928" t="s">
        <v>209</v>
      </c>
      <c r="C250" s="918">
        <f t="shared" si="152"/>
        <v>0</v>
      </c>
      <c r="D250" s="919">
        <f t="shared" si="153"/>
        <v>0</v>
      </c>
      <c r="E250" s="917">
        <f t="shared" si="153"/>
        <v>0</v>
      </c>
      <c r="F250" s="898"/>
      <c r="G250" s="899"/>
      <c r="H250" s="898"/>
      <c r="I250" s="899"/>
      <c r="J250" s="898"/>
      <c r="K250" s="899"/>
      <c r="L250" s="898"/>
      <c r="M250" s="899"/>
      <c r="N250" s="898"/>
      <c r="O250" s="899"/>
      <c r="P250" s="898"/>
      <c r="Q250" s="899"/>
      <c r="R250" s="898"/>
      <c r="S250" s="899"/>
      <c r="T250" s="898"/>
      <c r="U250" s="899"/>
      <c r="V250" s="898"/>
      <c r="W250" s="899"/>
      <c r="X250" s="898"/>
      <c r="Y250" s="899"/>
      <c r="Z250" s="898"/>
      <c r="AA250" s="899"/>
      <c r="AB250" s="898"/>
      <c r="AC250" s="899"/>
      <c r="AD250" s="898"/>
      <c r="AE250" s="899"/>
      <c r="AF250" s="898"/>
      <c r="AG250" s="899"/>
      <c r="AH250" s="898"/>
      <c r="AI250" s="899"/>
      <c r="AJ250" s="724"/>
      <c r="AK250" s="353"/>
      <c r="AL250" s="898"/>
      <c r="AM250" s="900"/>
      <c r="AN250" s="272"/>
      <c r="AO250" s="34"/>
      <c r="AP250" s="226"/>
      <c r="AQ250" s="899"/>
      <c r="AR250" s="921"/>
      <c r="AS250" s="898"/>
      <c r="AT250" s="899"/>
      <c r="AU250" s="899"/>
      <c r="AV250" s="899"/>
      <c r="AW250" s="899"/>
      <c r="AX250" s="899"/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560" t="s">
        <v>210</v>
      </c>
      <c r="C251" s="340">
        <f t="shared" si="152"/>
        <v>0</v>
      </c>
      <c r="D251" s="341">
        <f t="shared" si="153"/>
        <v>0</v>
      </c>
      <c r="E251" s="560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/>
      <c r="AR251" s="137"/>
      <c r="AS251" s="16"/>
      <c r="AT251" s="37"/>
      <c r="AU251" s="37"/>
      <c r="AV251" s="37"/>
      <c r="AW251" s="37"/>
      <c r="AX251" s="37"/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/>
      <c r="AR252" s="181"/>
      <c r="AS252" s="38"/>
      <c r="AT252" s="41"/>
      <c r="AU252" s="41"/>
      <c r="AV252" s="41"/>
      <c r="AW252" s="41"/>
      <c r="AX252" s="41"/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0</v>
      </c>
      <c r="D253" s="343">
        <f>SUM(F253+H253+J253+L253+N253+P253+R253+T253+V253+X253+Z253+AB253+AD253+AF253+AH253+AJ253+AL253)</f>
        <v>0</v>
      </c>
      <c r="E253" s="351">
        <f>SUM(G253+I253+K253+M253+O253+Q253+S253+U253+W253+Y253+AA253+AC253+AE253+AG253+AI253+AK253+AM253)</f>
        <v>0</v>
      </c>
      <c r="F253" s="38"/>
      <c r="G253" s="41"/>
      <c r="H253" s="38"/>
      <c r="I253" s="41"/>
      <c r="J253" s="38"/>
      <c r="K253" s="41"/>
      <c r="L253" s="38"/>
      <c r="M253" s="41"/>
      <c r="N253" s="38"/>
      <c r="O253" s="41"/>
      <c r="P253" s="38"/>
      <c r="Q253" s="41"/>
      <c r="R253" s="38"/>
      <c r="S253" s="41"/>
      <c r="T253" s="38"/>
      <c r="U253" s="41"/>
      <c r="V253" s="38"/>
      <c r="W253" s="41"/>
      <c r="X253" s="38"/>
      <c r="Y253" s="41"/>
      <c r="Z253" s="38"/>
      <c r="AA253" s="41"/>
      <c r="AB253" s="38"/>
      <c r="AC253" s="41"/>
      <c r="AD253" s="38"/>
      <c r="AE253" s="41"/>
      <c r="AF253" s="38"/>
      <c r="AG253" s="41"/>
      <c r="AH253" s="38"/>
      <c r="AI253" s="41"/>
      <c r="AJ253" s="38"/>
      <c r="AK253" s="41"/>
      <c r="AL253" s="38"/>
      <c r="AM253" s="180"/>
      <c r="AN253" s="392"/>
      <c r="AO253" s="393"/>
      <c r="AP253" s="394"/>
      <c r="AQ253" s="41"/>
      <c r="AR253" s="181"/>
      <c r="AS253" s="38"/>
      <c r="AT253" s="41"/>
      <c r="AU253" s="41"/>
      <c r="AV253" s="41"/>
      <c r="AW253" s="41"/>
      <c r="AX253" s="41"/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2861"/>
      <c r="B254" s="558" t="s">
        <v>213</v>
      </c>
      <c r="C254" s="355">
        <f t="shared" si="152"/>
        <v>0</v>
      </c>
      <c r="D254" s="356">
        <f t="shared" si="153"/>
        <v>0</v>
      </c>
      <c r="E254" s="558">
        <f t="shared" si="153"/>
        <v>0</v>
      </c>
      <c r="F254" s="22"/>
      <c r="G254" s="43"/>
      <c r="H254" s="22"/>
      <c r="I254" s="43"/>
      <c r="J254" s="22"/>
      <c r="K254" s="43"/>
      <c r="L254" s="22"/>
      <c r="M254" s="43"/>
      <c r="N254" s="22"/>
      <c r="O254" s="43"/>
      <c r="P254" s="22"/>
      <c r="Q254" s="43"/>
      <c r="R254" s="22"/>
      <c r="S254" s="43"/>
      <c r="T254" s="22"/>
      <c r="U254" s="43"/>
      <c r="V254" s="22"/>
      <c r="W254" s="43"/>
      <c r="X254" s="22"/>
      <c r="Y254" s="43"/>
      <c r="Z254" s="22"/>
      <c r="AA254" s="43"/>
      <c r="AB254" s="22"/>
      <c r="AC254" s="43"/>
      <c r="AD254" s="22"/>
      <c r="AE254" s="43"/>
      <c r="AF254" s="22"/>
      <c r="AG254" s="43"/>
      <c r="AH254" s="22"/>
      <c r="AI254" s="43"/>
      <c r="AJ254" s="22"/>
      <c r="AK254" s="43"/>
      <c r="AL254" s="22"/>
      <c r="AM254" s="141"/>
      <c r="AN254" s="391"/>
      <c r="AO254" s="42"/>
      <c r="AP254" s="142"/>
      <c r="AQ254" s="43"/>
      <c r="AR254" s="186"/>
      <c r="AS254" s="22"/>
      <c r="AT254" s="43"/>
      <c r="AU254" s="43"/>
      <c r="AV254" s="43"/>
      <c r="AW254" s="43"/>
      <c r="AX254" s="43"/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3083" t="s">
        <v>250</v>
      </c>
      <c r="B255" s="917" t="s">
        <v>215</v>
      </c>
      <c r="C255" s="918">
        <f t="shared" si="152"/>
        <v>0</v>
      </c>
      <c r="D255" s="919">
        <f>SUM(F255+H255+J255+L255+N255)</f>
        <v>0</v>
      </c>
      <c r="E255" s="917">
        <f>SUM(G255+I255+K255+M255+O255)</f>
        <v>0</v>
      </c>
      <c r="F255" s="898"/>
      <c r="G255" s="899"/>
      <c r="H255" s="898"/>
      <c r="I255" s="899"/>
      <c r="J255" s="898"/>
      <c r="K255" s="899"/>
      <c r="L255" s="898"/>
      <c r="M255" s="899"/>
      <c r="N255" s="898"/>
      <c r="O255" s="899"/>
      <c r="P255" s="695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696"/>
      <c r="AN255" s="901"/>
      <c r="AO255" s="932"/>
      <c r="AP255" s="903"/>
      <c r="AQ255" s="899"/>
      <c r="AR255" s="697"/>
      <c r="AS255" s="898"/>
      <c r="AT255" s="899"/>
      <c r="AU255" s="899"/>
      <c r="AV255" s="899"/>
      <c r="AW255" s="899"/>
      <c r="AX255" s="899"/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560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560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/>
      <c r="AR256" s="361"/>
      <c r="AS256" s="16"/>
      <c r="AT256" s="37"/>
      <c r="AU256" s="37"/>
      <c r="AV256" s="37"/>
      <c r="AW256" s="37"/>
      <c r="AX256" s="37"/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560" t="s">
        <v>217</v>
      </c>
      <c r="C257" s="340">
        <f t="shared" si="152"/>
        <v>0</v>
      </c>
      <c r="D257" s="341">
        <f t="shared" si="154"/>
        <v>0</v>
      </c>
      <c r="E257" s="560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/>
      <c r="AR257" s="361"/>
      <c r="AS257" s="16"/>
      <c r="AT257" s="37"/>
      <c r="AU257" s="37"/>
      <c r="AV257" s="37"/>
      <c r="AW257" s="37"/>
      <c r="AX257" s="37"/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2861"/>
      <c r="B258" s="558" t="s">
        <v>218</v>
      </c>
      <c r="C258" s="355">
        <f t="shared" si="152"/>
        <v>0</v>
      </c>
      <c r="D258" s="356">
        <f t="shared" si="154"/>
        <v>0</v>
      </c>
      <c r="E258" s="558">
        <f t="shared" si="154"/>
        <v>0</v>
      </c>
      <c r="F258" s="22"/>
      <c r="G258" s="43"/>
      <c r="H258" s="22"/>
      <c r="I258" s="43"/>
      <c r="J258" s="22"/>
      <c r="K258" s="43"/>
      <c r="L258" s="22"/>
      <c r="M258" s="43"/>
      <c r="N258" s="22"/>
      <c r="O258" s="43"/>
      <c r="P258" s="698"/>
      <c r="Q258" s="699"/>
      <c r="R258" s="699"/>
      <c r="S258" s="699"/>
      <c r="T258" s="699"/>
      <c r="U258" s="699"/>
      <c r="V258" s="699"/>
      <c r="W258" s="699"/>
      <c r="X258" s="699"/>
      <c r="Y258" s="699"/>
      <c r="Z258" s="699"/>
      <c r="AA258" s="699"/>
      <c r="AB258" s="699"/>
      <c r="AC258" s="699"/>
      <c r="AD258" s="699"/>
      <c r="AE258" s="699"/>
      <c r="AF258" s="699"/>
      <c r="AG258" s="699"/>
      <c r="AH258" s="699"/>
      <c r="AI258" s="699"/>
      <c r="AJ258" s="699"/>
      <c r="AK258" s="699"/>
      <c r="AL258" s="699"/>
      <c r="AM258" s="550"/>
      <c r="AN258" s="272"/>
      <c r="AO258" s="34"/>
      <c r="AP258" s="25"/>
      <c r="AQ258" s="42"/>
      <c r="AR258" s="362"/>
      <c r="AS258" s="22"/>
      <c r="AT258" s="43"/>
      <c r="AU258" s="43"/>
      <c r="AV258" s="43"/>
      <c r="AW258" s="43"/>
      <c r="AX258" s="43"/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3222" t="s">
        <v>251</v>
      </c>
      <c r="B259" s="931" t="s">
        <v>220</v>
      </c>
      <c r="C259" s="335">
        <f t="shared" si="152"/>
        <v>0</v>
      </c>
      <c r="D259" s="336">
        <f t="shared" ref="D259:E277" si="155">SUM(F259+H259+J259+L259+N259+P259+R259+T259+V259+X259+Z259+AB259+AD259+AF259+AH259+AJ259+AL259)</f>
        <v>0</v>
      </c>
      <c r="E259" s="557">
        <f>SUM(G259+I259+K259+M259+O259+Q259+S259+U259+W259+Y259+AA259+AC259+AE259+AG259+AI259+AK259+AM259)</f>
        <v>0</v>
      </c>
      <c r="F259" s="32"/>
      <c r="G259" s="35"/>
      <c r="H259" s="32"/>
      <c r="I259" s="35"/>
      <c r="J259" s="32"/>
      <c r="K259" s="35"/>
      <c r="L259" s="32"/>
      <c r="M259" s="35"/>
      <c r="N259" s="32"/>
      <c r="O259" s="35"/>
      <c r="P259" s="32"/>
      <c r="Q259" s="35"/>
      <c r="R259" s="32"/>
      <c r="S259" s="35"/>
      <c r="T259" s="32"/>
      <c r="U259" s="35"/>
      <c r="V259" s="32"/>
      <c r="W259" s="35"/>
      <c r="X259" s="32"/>
      <c r="Y259" s="35"/>
      <c r="Z259" s="32"/>
      <c r="AA259" s="35"/>
      <c r="AB259" s="32"/>
      <c r="AC259" s="35"/>
      <c r="AD259" s="32"/>
      <c r="AE259" s="35"/>
      <c r="AF259" s="32"/>
      <c r="AG259" s="35"/>
      <c r="AH259" s="32"/>
      <c r="AI259" s="35"/>
      <c r="AJ259" s="32"/>
      <c r="AK259" s="35"/>
      <c r="AL259" s="32"/>
      <c r="AM259" s="910"/>
      <c r="AN259" s="932"/>
      <c r="AO259" s="902"/>
      <c r="AP259" s="910"/>
      <c r="AQ259" s="35"/>
      <c r="AR259" s="35"/>
      <c r="AS259" s="898"/>
      <c r="AT259" s="37"/>
      <c r="AU259" s="37"/>
      <c r="AV259" s="37"/>
      <c r="AW259" s="37"/>
      <c r="AX259" s="37"/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556" t="s">
        <v>221</v>
      </c>
      <c r="C260" s="340">
        <f t="shared" si="152"/>
        <v>0</v>
      </c>
      <c r="D260" s="341">
        <f t="shared" si="155"/>
        <v>0</v>
      </c>
      <c r="E260" s="560">
        <f t="shared" si="155"/>
        <v>0</v>
      </c>
      <c r="F260" s="16"/>
      <c r="G260" s="37"/>
      <c r="H260" s="16"/>
      <c r="I260" s="37"/>
      <c r="J260" s="16"/>
      <c r="K260" s="37"/>
      <c r="L260" s="16"/>
      <c r="M260" s="37"/>
      <c r="N260" s="16"/>
      <c r="O260" s="37"/>
      <c r="P260" s="16"/>
      <c r="Q260" s="37"/>
      <c r="R260" s="16"/>
      <c r="S260" s="37"/>
      <c r="T260" s="16"/>
      <c r="U260" s="37"/>
      <c r="V260" s="16"/>
      <c r="W260" s="37"/>
      <c r="X260" s="16"/>
      <c r="Y260" s="37"/>
      <c r="Z260" s="16"/>
      <c r="AA260" s="37"/>
      <c r="AB260" s="16"/>
      <c r="AC260" s="37"/>
      <c r="AD260" s="16"/>
      <c r="AE260" s="37"/>
      <c r="AF260" s="16"/>
      <c r="AG260" s="37"/>
      <c r="AH260" s="16"/>
      <c r="AI260" s="37"/>
      <c r="AJ260" s="16"/>
      <c r="AK260" s="37"/>
      <c r="AL260" s="16"/>
      <c r="AM260" s="19"/>
      <c r="AN260" s="36"/>
      <c r="AO260" s="17"/>
      <c r="AP260" s="19"/>
      <c r="AQ260" s="37"/>
      <c r="AR260" s="37"/>
      <c r="AS260" s="16"/>
      <c r="AT260" s="37"/>
      <c r="AU260" s="37"/>
      <c r="AV260" s="37"/>
      <c r="AW260" s="37"/>
      <c r="AX260" s="37"/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560">
        <f t="shared" si="155"/>
        <v>0</v>
      </c>
      <c r="F261" s="16"/>
      <c r="G261" s="37"/>
      <c r="H261" s="16"/>
      <c r="I261" s="37"/>
      <c r="J261" s="16"/>
      <c r="K261" s="37"/>
      <c r="L261" s="16"/>
      <c r="M261" s="37"/>
      <c r="N261" s="16"/>
      <c r="O261" s="37"/>
      <c r="P261" s="16"/>
      <c r="Q261" s="37"/>
      <c r="R261" s="16"/>
      <c r="S261" s="37"/>
      <c r="T261" s="16"/>
      <c r="U261" s="37"/>
      <c r="V261" s="16"/>
      <c r="W261" s="37"/>
      <c r="X261" s="16"/>
      <c r="Y261" s="37"/>
      <c r="Z261" s="16"/>
      <c r="AA261" s="37"/>
      <c r="AB261" s="16"/>
      <c r="AC261" s="37"/>
      <c r="AD261" s="16"/>
      <c r="AE261" s="37"/>
      <c r="AF261" s="16"/>
      <c r="AG261" s="37"/>
      <c r="AH261" s="16"/>
      <c r="AI261" s="37"/>
      <c r="AJ261" s="16"/>
      <c r="AK261" s="37"/>
      <c r="AL261" s="16"/>
      <c r="AM261" s="19"/>
      <c r="AN261" s="36"/>
      <c r="AO261" s="17"/>
      <c r="AP261" s="19"/>
      <c r="AQ261" s="37"/>
      <c r="AR261" s="37"/>
      <c r="AS261" s="16"/>
      <c r="AT261" s="37"/>
      <c r="AU261" s="37"/>
      <c r="AV261" s="37"/>
      <c r="AW261" s="37"/>
      <c r="AX261" s="37"/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0</v>
      </c>
      <c r="D262" s="336">
        <f t="shared" si="155"/>
        <v>0</v>
      </c>
      <c r="E262" s="557">
        <f t="shared" si="155"/>
        <v>0</v>
      </c>
      <c r="F262" s="16"/>
      <c r="G262" s="37"/>
      <c r="H262" s="16"/>
      <c r="I262" s="37"/>
      <c r="J262" s="16"/>
      <c r="K262" s="37"/>
      <c r="L262" s="16"/>
      <c r="M262" s="37"/>
      <c r="N262" s="16"/>
      <c r="O262" s="37"/>
      <c r="P262" s="16"/>
      <c r="Q262" s="37"/>
      <c r="R262" s="16"/>
      <c r="S262" s="37"/>
      <c r="T262" s="16"/>
      <c r="U262" s="37"/>
      <c r="V262" s="16"/>
      <c r="W262" s="37"/>
      <c r="X262" s="16"/>
      <c r="Y262" s="37"/>
      <c r="Z262" s="16"/>
      <c r="AA262" s="37"/>
      <c r="AB262" s="16"/>
      <c r="AC262" s="37"/>
      <c r="AD262" s="16"/>
      <c r="AE262" s="37"/>
      <c r="AF262" s="16"/>
      <c r="AG262" s="37"/>
      <c r="AH262" s="16"/>
      <c r="AI262" s="37"/>
      <c r="AJ262" s="16"/>
      <c r="AK262" s="37"/>
      <c r="AL262" s="16"/>
      <c r="AM262" s="19"/>
      <c r="AN262" s="36"/>
      <c r="AO262" s="17"/>
      <c r="AP262" s="19"/>
      <c r="AQ262" s="37"/>
      <c r="AR262" s="37"/>
      <c r="AS262" s="16"/>
      <c r="AT262" s="37"/>
      <c r="AU262" s="37"/>
      <c r="AV262" s="37"/>
      <c r="AW262" s="37"/>
      <c r="AX262" s="37"/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2951"/>
      <c r="B263" s="702" t="s">
        <v>224</v>
      </c>
      <c r="C263" s="325">
        <f t="shared" si="152"/>
        <v>0</v>
      </c>
      <c r="D263" s="326">
        <f t="shared" si="155"/>
        <v>0</v>
      </c>
      <c r="E263" s="308">
        <f t="shared" si="155"/>
        <v>0</v>
      </c>
      <c r="F263" s="16"/>
      <c r="G263" s="37"/>
      <c r="H263" s="16"/>
      <c r="I263" s="37"/>
      <c r="J263" s="16"/>
      <c r="K263" s="37"/>
      <c r="L263" s="16"/>
      <c r="M263" s="37"/>
      <c r="N263" s="16"/>
      <c r="O263" s="37"/>
      <c r="P263" s="16"/>
      <c r="Q263" s="37"/>
      <c r="R263" s="16"/>
      <c r="S263" s="37"/>
      <c r="T263" s="16"/>
      <c r="U263" s="37"/>
      <c r="V263" s="16"/>
      <c r="W263" s="37"/>
      <c r="X263" s="16"/>
      <c r="Y263" s="37"/>
      <c r="Z263" s="16"/>
      <c r="AA263" s="37"/>
      <c r="AB263" s="16"/>
      <c r="AC263" s="37"/>
      <c r="AD263" s="16"/>
      <c r="AE263" s="37"/>
      <c r="AF263" s="16"/>
      <c r="AG263" s="37"/>
      <c r="AH263" s="16"/>
      <c r="AI263" s="37"/>
      <c r="AJ263" s="16"/>
      <c r="AK263" s="37"/>
      <c r="AL263" s="22"/>
      <c r="AM263" s="25"/>
      <c r="AN263" s="42"/>
      <c r="AO263" s="23"/>
      <c r="AP263" s="25"/>
      <c r="AQ263" s="43"/>
      <c r="AR263" s="43"/>
      <c r="AS263" s="16"/>
      <c r="AT263" s="37"/>
      <c r="AU263" s="37"/>
      <c r="AV263" s="37"/>
      <c r="AW263" s="37"/>
      <c r="AX263" s="37"/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3083" t="s">
        <v>225</v>
      </c>
      <c r="B264" s="928" t="s">
        <v>226</v>
      </c>
      <c r="C264" s="918">
        <f t="shared" si="152"/>
        <v>0</v>
      </c>
      <c r="D264" s="919">
        <f t="shared" si="155"/>
        <v>0</v>
      </c>
      <c r="E264" s="917">
        <f t="shared" si="155"/>
        <v>0</v>
      </c>
      <c r="F264" s="898"/>
      <c r="G264" s="899"/>
      <c r="H264" s="898"/>
      <c r="I264" s="899"/>
      <c r="J264" s="898"/>
      <c r="K264" s="899"/>
      <c r="L264" s="898"/>
      <c r="M264" s="899"/>
      <c r="N264" s="898"/>
      <c r="O264" s="899"/>
      <c r="P264" s="898"/>
      <c r="Q264" s="899"/>
      <c r="R264" s="898"/>
      <c r="S264" s="899"/>
      <c r="T264" s="898"/>
      <c r="U264" s="899"/>
      <c r="V264" s="898"/>
      <c r="W264" s="899"/>
      <c r="X264" s="898"/>
      <c r="Y264" s="899"/>
      <c r="Z264" s="898"/>
      <c r="AA264" s="899"/>
      <c r="AB264" s="898"/>
      <c r="AC264" s="899"/>
      <c r="AD264" s="898"/>
      <c r="AE264" s="899"/>
      <c r="AF264" s="898"/>
      <c r="AG264" s="899"/>
      <c r="AH264" s="898"/>
      <c r="AI264" s="899"/>
      <c r="AJ264" s="898"/>
      <c r="AK264" s="899"/>
      <c r="AL264" s="898"/>
      <c r="AM264" s="900"/>
      <c r="AN264" s="272"/>
      <c r="AO264" s="34"/>
      <c r="AP264" s="226"/>
      <c r="AQ264" s="357"/>
      <c r="AR264" s="367"/>
      <c r="AS264" s="898"/>
      <c r="AT264" s="899"/>
      <c r="AU264" s="899"/>
      <c r="AV264" s="899"/>
      <c r="AW264" s="899"/>
      <c r="AX264" s="899"/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0</v>
      </c>
      <c r="D265" s="336">
        <f t="shared" si="155"/>
        <v>0</v>
      </c>
      <c r="E265" s="557">
        <f t="shared" si="155"/>
        <v>0</v>
      </c>
      <c r="F265" s="32"/>
      <c r="G265" s="35"/>
      <c r="H265" s="32"/>
      <c r="I265" s="35"/>
      <c r="J265" s="32"/>
      <c r="K265" s="35"/>
      <c r="L265" s="32"/>
      <c r="M265" s="35"/>
      <c r="N265" s="32"/>
      <c r="O265" s="35"/>
      <c r="P265" s="32"/>
      <c r="Q265" s="35"/>
      <c r="R265" s="32"/>
      <c r="S265" s="35"/>
      <c r="T265" s="32"/>
      <c r="U265" s="35"/>
      <c r="V265" s="32"/>
      <c r="W265" s="35"/>
      <c r="X265" s="32"/>
      <c r="Y265" s="35"/>
      <c r="Z265" s="32"/>
      <c r="AA265" s="35"/>
      <c r="AB265" s="32"/>
      <c r="AC265" s="35"/>
      <c r="AD265" s="32"/>
      <c r="AE265" s="35"/>
      <c r="AF265" s="32"/>
      <c r="AG265" s="35"/>
      <c r="AH265" s="32"/>
      <c r="AI265" s="35"/>
      <c r="AJ265" s="32"/>
      <c r="AK265" s="35"/>
      <c r="AL265" s="32"/>
      <c r="AM265" s="271"/>
      <c r="AN265" s="272"/>
      <c r="AO265" s="34"/>
      <c r="AP265" s="226"/>
      <c r="AQ265" s="359"/>
      <c r="AR265" s="369"/>
      <c r="AS265" s="32"/>
      <c r="AT265" s="35"/>
      <c r="AU265" s="35"/>
      <c r="AV265" s="35"/>
      <c r="AW265" s="35"/>
      <c r="AX265" s="35"/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2861"/>
      <c r="B266" s="370" t="s">
        <v>228</v>
      </c>
      <c r="C266" s="319">
        <f t="shared" si="152"/>
        <v>0</v>
      </c>
      <c r="D266" s="320">
        <f t="shared" si="155"/>
        <v>0</v>
      </c>
      <c r="E266" s="524">
        <f t="shared" si="155"/>
        <v>0</v>
      </c>
      <c r="F266" s="210"/>
      <c r="G266" s="525"/>
      <c r="H266" s="210"/>
      <c r="I266" s="525"/>
      <c r="J266" s="210"/>
      <c r="K266" s="525"/>
      <c r="L266" s="210"/>
      <c r="M266" s="525"/>
      <c r="N266" s="210"/>
      <c r="O266" s="525"/>
      <c r="P266" s="210"/>
      <c r="Q266" s="525"/>
      <c r="R266" s="210"/>
      <c r="S266" s="525"/>
      <c r="T266" s="210"/>
      <c r="U266" s="525"/>
      <c r="V266" s="210"/>
      <c r="W266" s="525"/>
      <c r="X266" s="210"/>
      <c r="Y266" s="525"/>
      <c r="Z266" s="210"/>
      <c r="AA266" s="525"/>
      <c r="AB266" s="210"/>
      <c r="AC266" s="525"/>
      <c r="AD266" s="210"/>
      <c r="AE266" s="525"/>
      <c r="AF266" s="210"/>
      <c r="AG266" s="525"/>
      <c r="AH266" s="210"/>
      <c r="AI266" s="525"/>
      <c r="AJ266" s="210"/>
      <c r="AK266" s="525"/>
      <c r="AL266" s="210"/>
      <c r="AM266" s="526"/>
      <c r="AN266" s="384"/>
      <c r="AO266" s="591"/>
      <c r="AP266" s="543"/>
      <c r="AQ266" s="699"/>
      <c r="AR266" s="933"/>
      <c r="AS266" s="210"/>
      <c r="AT266" s="525"/>
      <c r="AU266" s="525"/>
      <c r="AV266" s="525"/>
      <c r="AW266" s="525"/>
      <c r="AX266" s="525"/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3223" t="s">
        <v>229</v>
      </c>
      <c r="B267" s="3224"/>
      <c r="C267" s="918">
        <f>SUM(D267+E267)</f>
        <v>0</v>
      </c>
      <c r="D267" s="919">
        <f>SUM(F267+H267+J267+L267+N267+P267+R267+T267+V267+X267+Z267+AB267+AD267+AF267+AH267+AJ267+AL267)</f>
        <v>0</v>
      </c>
      <c r="E267" s="917">
        <f>SUM(G267+I267+K267+M267+O267+Q267+S267+U267+W267+Y267+AA267+AC267+AE267+AG267+AI267+AK267+AM267)</f>
        <v>0</v>
      </c>
      <c r="F267" s="898"/>
      <c r="G267" s="899"/>
      <c r="H267" s="898"/>
      <c r="I267" s="899"/>
      <c r="J267" s="898"/>
      <c r="K267" s="899"/>
      <c r="L267" s="898"/>
      <c r="M267" s="899"/>
      <c r="N267" s="898"/>
      <c r="O267" s="899"/>
      <c r="P267" s="898"/>
      <c r="Q267" s="899"/>
      <c r="R267" s="898"/>
      <c r="S267" s="899"/>
      <c r="T267" s="898"/>
      <c r="U267" s="899"/>
      <c r="V267" s="898"/>
      <c r="W267" s="899"/>
      <c r="X267" s="898"/>
      <c r="Y267" s="899"/>
      <c r="Z267" s="898"/>
      <c r="AA267" s="899"/>
      <c r="AB267" s="898"/>
      <c r="AC267" s="899"/>
      <c r="AD267" s="898"/>
      <c r="AE267" s="899"/>
      <c r="AF267" s="898"/>
      <c r="AG267" s="899"/>
      <c r="AH267" s="898"/>
      <c r="AI267" s="899"/>
      <c r="AJ267" s="898"/>
      <c r="AK267" s="899"/>
      <c r="AL267" s="898"/>
      <c r="AM267" s="900"/>
      <c r="AN267" s="901"/>
      <c r="AO267" s="932"/>
      <c r="AP267" s="903"/>
      <c r="AQ267" s="899"/>
      <c r="AR267" s="899"/>
      <c r="AS267" s="898"/>
      <c r="AT267" s="899"/>
      <c r="AU267" s="899"/>
      <c r="AV267" s="899"/>
      <c r="AW267" s="899"/>
      <c r="AX267" s="899"/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0</v>
      </c>
      <c r="D268" s="341">
        <f>SUM(F268+H268+J268+L268+N268+P268+R268+T268+V268+X268+Z268+AB268+AD268+AF268+AH268+AJ268+AL268)</f>
        <v>0</v>
      </c>
      <c r="E268" s="560">
        <f>SUM(G268+I268+K268+M268+O268+Q268+S268+U268+W268+Y268+AA268+AC268+AE268+AG268+AI268+AK268+AM268)</f>
        <v>0</v>
      </c>
      <c r="F268" s="32"/>
      <c r="G268" s="35"/>
      <c r="H268" s="32"/>
      <c r="I268" s="35"/>
      <c r="J268" s="32"/>
      <c r="K268" s="35"/>
      <c r="L268" s="32"/>
      <c r="M268" s="35"/>
      <c r="N268" s="32"/>
      <c r="O268" s="35"/>
      <c r="P268" s="32"/>
      <c r="Q268" s="35"/>
      <c r="R268" s="32"/>
      <c r="S268" s="35"/>
      <c r="T268" s="32"/>
      <c r="U268" s="35"/>
      <c r="V268" s="32"/>
      <c r="W268" s="35"/>
      <c r="X268" s="32"/>
      <c r="Y268" s="35"/>
      <c r="Z268" s="32"/>
      <c r="AA268" s="35"/>
      <c r="AB268" s="32"/>
      <c r="AC268" s="35"/>
      <c r="AD268" s="32"/>
      <c r="AE268" s="35"/>
      <c r="AF268" s="32"/>
      <c r="AG268" s="35"/>
      <c r="AH268" s="32"/>
      <c r="AI268" s="35"/>
      <c r="AJ268" s="32"/>
      <c r="AK268" s="35"/>
      <c r="AL268" s="32"/>
      <c r="AM268" s="271"/>
      <c r="AN268" s="272"/>
      <c r="AO268" s="34"/>
      <c r="AP268" s="226"/>
      <c r="AQ268" s="35"/>
      <c r="AR268" s="35"/>
      <c r="AS268" s="32"/>
      <c r="AT268" s="35"/>
      <c r="AU268" s="35"/>
      <c r="AV268" s="35"/>
      <c r="AW268" s="35"/>
      <c r="AX268" s="35"/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0</v>
      </c>
      <c r="D269" s="341">
        <f t="shared" si="155"/>
        <v>0</v>
      </c>
      <c r="E269" s="560">
        <f t="shared" si="155"/>
        <v>0</v>
      </c>
      <c r="F269" s="16"/>
      <c r="G269" s="37"/>
      <c r="H269" s="16"/>
      <c r="I269" s="37"/>
      <c r="J269" s="16"/>
      <c r="K269" s="37"/>
      <c r="L269" s="16"/>
      <c r="M269" s="37"/>
      <c r="N269" s="16"/>
      <c r="O269" s="37"/>
      <c r="P269" s="16"/>
      <c r="Q269" s="37"/>
      <c r="R269" s="16"/>
      <c r="S269" s="37"/>
      <c r="T269" s="16"/>
      <c r="U269" s="37"/>
      <c r="V269" s="16"/>
      <c r="W269" s="37"/>
      <c r="X269" s="16"/>
      <c r="Y269" s="37"/>
      <c r="Z269" s="16"/>
      <c r="AA269" s="37"/>
      <c r="AB269" s="16"/>
      <c r="AC269" s="37"/>
      <c r="AD269" s="16"/>
      <c r="AE269" s="37"/>
      <c r="AF269" s="16"/>
      <c r="AG269" s="37"/>
      <c r="AH269" s="16"/>
      <c r="AI269" s="37"/>
      <c r="AJ269" s="16"/>
      <c r="AK269" s="37"/>
      <c r="AL269" s="16"/>
      <c r="AM269" s="134"/>
      <c r="AN269" s="272"/>
      <c r="AO269" s="34"/>
      <c r="AP269" s="226"/>
      <c r="AQ269" s="37"/>
      <c r="AR269" s="137"/>
      <c r="AS269" s="16"/>
      <c r="AT269" s="37"/>
      <c r="AU269" s="37"/>
      <c r="AV269" s="37"/>
      <c r="AW269" s="37"/>
      <c r="AX269" s="37"/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0</v>
      </c>
      <c r="D270" s="341">
        <f t="shared" si="155"/>
        <v>0</v>
      </c>
      <c r="E270" s="560">
        <f t="shared" si="155"/>
        <v>0</v>
      </c>
      <c r="F270" s="16"/>
      <c r="G270" s="37"/>
      <c r="H270" s="16"/>
      <c r="I270" s="37"/>
      <c r="J270" s="16"/>
      <c r="K270" s="37"/>
      <c r="L270" s="16"/>
      <c r="M270" s="37"/>
      <c r="N270" s="16"/>
      <c r="O270" s="37"/>
      <c r="P270" s="16"/>
      <c r="Q270" s="37"/>
      <c r="R270" s="16"/>
      <c r="S270" s="37"/>
      <c r="T270" s="16"/>
      <c r="U270" s="37"/>
      <c r="V270" s="16"/>
      <c r="W270" s="37"/>
      <c r="X270" s="16"/>
      <c r="Y270" s="37"/>
      <c r="Z270" s="16"/>
      <c r="AA270" s="37"/>
      <c r="AB270" s="16"/>
      <c r="AC270" s="37"/>
      <c r="AD270" s="16"/>
      <c r="AE270" s="37"/>
      <c r="AF270" s="16"/>
      <c r="AG270" s="37"/>
      <c r="AH270" s="16"/>
      <c r="AI270" s="37"/>
      <c r="AJ270" s="16"/>
      <c r="AK270" s="37"/>
      <c r="AL270" s="16"/>
      <c r="AM270" s="134"/>
      <c r="AN270" s="272"/>
      <c r="AO270" s="34"/>
      <c r="AP270" s="226"/>
      <c r="AQ270" s="37"/>
      <c r="AR270" s="137"/>
      <c r="AS270" s="16"/>
      <c r="AT270" s="37"/>
      <c r="AU270" s="37"/>
      <c r="AV270" s="37"/>
      <c r="AW270" s="37"/>
      <c r="AX270" s="37"/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1</v>
      </c>
      <c r="D271" s="356">
        <f t="shared" si="155"/>
        <v>0</v>
      </c>
      <c r="E271" s="558">
        <f t="shared" si="155"/>
        <v>1</v>
      </c>
      <c r="F271" s="16">
        <v>0</v>
      </c>
      <c r="G271" s="37">
        <v>0</v>
      </c>
      <c r="H271" s="16">
        <v>0</v>
      </c>
      <c r="I271" s="37">
        <v>0</v>
      </c>
      <c r="J271" s="16">
        <v>0</v>
      </c>
      <c r="K271" s="37">
        <v>0</v>
      </c>
      <c r="L271" s="16">
        <v>0</v>
      </c>
      <c r="M271" s="37">
        <v>0</v>
      </c>
      <c r="N271" s="16">
        <v>0</v>
      </c>
      <c r="O271" s="37">
        <v>0</v>
      </c>
      <c r="P271" s="16">
        <v>0</v>
      </c>
      <c r="Q271" s="37">
        <v>0</v>
      </c>
      <c r="R271" s="16">
        <v>0</v>
      </c>
      <c r="S271" s="37">
        <v>0</v>
      </c>
      <c r="T271" s="16">
        <v>0</v>
      </c>
      <c r="U271" s="37">
        <v>0</v>
      </c>
      <c r="V271" s="16">
        <v>0</v>
      </c>
      <c r="W271" s="37">
        <v>0</v>
      </c>
      <c r="X271" s="16">
        <v>0</v>
      </c>
      <c r="Y271" s="37">
        <v>1</v>
      </c>
      <c r="Z271" s="16">
        <v>0</v>
      </c>
      <c r="AA271" s="37">
        <v>0</v>
      </c>
      <c r="AB271" s="16">
        <v>0</v>
      </c>
      <c r="AC271" s="37">
        <v>0</v>
      </c>
      <c r="AD271" s="16">
        <v>0</v>
      </c>
      <c r="AE271" s="37">
        <v>0</v>
      </c>
      <c r="AF271" s="16">
        <v>0</v>
      </c>
      <c r="AG271" s="37">
        <v>0</v>
      </c>
      <c r="AH271" s="16">
        <v>0</v>
      </c>
      <c r="AI271" s="37">
        <v>0</v>
      </c>
      <c r="AJ271" s="16">
        <v>0</v>
      </c>
      <c r="AK271" s="37">
        <v>0</v>
      </c>
      <c r="AL271" s="16">
        <v>0</v>
      </c>
      <c r="AM271" s="134">
        <v>0</v>
      </c>
      <c r="AN271" s="272">
        <v>0</v>
      </c>
      <c r="AO271" s="34">
        <v>0</v>
      </c>
      <c r="AP271" s="226">
        <v>0</v>
      </c>
      <c r="AQ271" s="37">
        <v>0</v>
      </c>
      <c r="AR271" s="137">
        <v>0</v>
      </c>
      <c r="AS271" s="16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3083" t="s">
        <v>234</v>
      </c>
      <c r="B272" s="931" t="s">
        <v>235</v>
      </c>
      <c r="C272" s="335">
        <f t="shared" si="152"/>
        <v>0</v>
      </c>
      <c r="D272" s="336">
        <f t="shared" si="155"/>
        <v>0</v>
      </c>
      <c r="E272" s="557">
        <f t="shared" si="155"/>
        <v>0</v>
      </c>
      <c r="F272" s="38"/>
      <c r="G272" s="41"/>
      <c r="H272" s="38"/>
      <c r="I272" s="41"/>
      <c r="J272" s="38"/>
      <c r="K272" s="41"/>
      <c r="L272" s="38"/>
      <c r="M272" s="41"/>
      <c r="N272" s="38"/>
      <c r="O272" s="41"/>
      <c r="P272" s="38"/>
      <c r="Q272" s="41"/>
      <c r="R272" s="38"/>
      <c r="S272" s="41"/>
      <c r="T272" s="38"/>
      <c r="U272" s="41"/>
      <c r="V272" s="38"/>
      <c r="W272" s="41"/>
      <c r="X272" s="38"/>
      <c r="Y272" s="41"/>
      <c r="Z272" s="38"/>
      <c r="AA272" s="41"/>
      <c r="AB272" s="38"/>
      <c r="AC272" s="41"/>
      <c r="AD272" s="38"/>
      <c r="AE272" s="41"/>
      <c r="AF272" s="38"/>
      <c r="AG272" s="41"/>
      <c r="AH272" s="38"/>
      <c r="AI272" s="41"/>
      <c r="AJ272" s="38"/>
      <c r="AK272" s="41"/>
      <c r="AL272" s="38"/>
      <c r="AM272" s="180"/>
      <c r="AN272" s="272"/>
      <c r="AO272" s="34"/>
      <c r="AP272" s="226"/>
      <c r="AQ272" s="41"/>
      <c r="AR272" s="181"/>
      <c r="AS272" s="38"/>
      <c r="AT272" s="41"/>
      <c r="AU272" s="41"/>
      <c r="AV272" s="41"/>
      <c r="AW272" s="41"/>
      <c r="AX272" s="41"/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0</v>
      </c>
      <c r="D273" s="341">
        <f t="shared" si="155"/>
        <v>0</v>
      </c>
      <c r="E273" s="560">
        <f t="shared" si="155"/>
        <v>0</v>
      </c>
      <c r="F273" s="38"/>
      <c r="G273" s="41"/>
      <c r="H273" s="38"/>
      <c r="I273" s="41"/>
      <c r="J273" s="38"/>
      <c r="K273" s="41"/>
      <c r="L273" s="38"/>
      <c r="M273" s="41"/>
      <c r="N273" s="38"/>
      <c r="O273" s="41"/>
      <c r="P273" s="38"/>
      <c r="Q273" s="41"/>
      <c r="R273" s="38"/>
      <c r="S273" s="41"/>
      <c r="T273" s="38"/>
      <c r="U273" s="41"/>
      <c r="V273" s="38"/>
      <c r="W273" s="41"/>
      <c r="X273" s="38"/>
      <c r="Y273" s="41"/>
      <c r="Z273" s="38"/>
      <c r="AA273" s="41"/>
      <c r="AB273" s="38"/>
      <c r="AC273" s="41"/>
      <c r="AD273" s="38"/>
      <c r="AE273" s="41"/>
      <c r="AF273" s="38"/>
      <c r="AG273" s="41"/>
      <c r="AH273" s="38"/>
      <c r="AI273" s="41"/>
      <c r="AJ273" s="38"/>
      <c r="AK273" s="41"/>
      <c r="AL273" s="38"/>
      <c r="AM273" s="180"/>
      <c r="AN273" s="272"/>
      <c r="AO273" s="34"/>
      <c r="AP273" s="226"/>
      <c r="AQ273" s="41"/>
      <c r="AR273" s="181"/>
      <c r="AS273" s="38"/>
      <c r="AT273" s="41"/>
      <c r="AU273" s="41"/>
      <c r="AV273" s="41"/>
      <c r="AW273" s="41"/>
      <c r="AX273" s="41"/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560">
        <f t="shared" si="155"/>
        <v>0</v>
      </c>
      <c r="F274" s="38"/>
      <c r="G274" s="41"/>
      <c r="H274" s="38"/>
      <c r="I274" s="41"/>
      <c r="J274" s="38"/>
      <c r="K274" s="41"/>
      <c r="L274" s="38"/>
      <c r="M274" s="41"/>
      <c r="N274" s="38"/>
      <c r="O274" s="41"/>
      <c r="P274" s="38"/>
      <c r="Q274" s="41"/>
      <c r="R274" s="38"/>
      <c r="S274" s="41"/>
      <c r="T274" s="38"/>
      <c r="U274" s="41"/>
      <c r="V274" s="38"/>
      <c r="W274" s="41"/>
      <c r="X274" s="38"/>
      <c r="Y274" s="41"/>
      <c r="Z274" s="38"/>
      <c r="AA274" s="41"/>
      <c r="AB274" s="38"/>
      <c r="AC274" s="41"/>
      <c r="AD274" s="38"/>
      <c r="AE274" s="41"/>
      <c r="AF274" s="38"/>
      <c r="AG274" s="41"/>
      <c r="AH274" s="38"/>
      <c r="AI274" s="41"/>
      <c r="AJ274" s="38"/>
      <c r="AK274" s="41"/>
      <c r="AL274" s="38"/>
      <c r="AM274" s="180"/>
      <c r="AN274" s="272"/>
      <c r="AO274" s="34"/>
      <c r="AP274" s="226"/>
      <c r="AQ274" s="41"/>
      <c r="AR274" s="181"/>
      <c r="AS274" s="38"/>
      <c r="AT274" s="41"/>
      <c r="AU274" s="41"/>
      <c r="AV274" s="41"/>
      <c r="AW274" s="41"/>
      <c r="AX274" s="41"/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560">
        <f t="shared" si="155"/>
        <v>0</v>
      </c>
      <c r="F275" s="38"/>
      <c r="G275" s="41"/>
      <c r="H275" s="38"/>
      <c r="I275" s="41"/>
      <c r="J275" s="38"/>
      <c r="K275" s="41"/>
      <c r="L275" s="38"/>
      <c r="M275" s="41"/>
      <c r="N275" s="38"/>
      <c r="O275" s="41"/>
      <c r="P275" s="38"/>
      <c r="Q275" s="41"/>
      <c r="R275" s="38"/>
      <c r="S275" s="41"/>
      <c r="T275" s="38"/>
      <c r="U275" s="41"/>
      <c r="V275" s="38"/>
      <c r="W275" s="41"/>
      <c r="X275" s="38"/>
      <c r="Y275" s="41"/>
      <c r="Z275" s="38"/>
      <c r="AA275" s="41"/>
      <c r="AB275" s="38"/>
      <c r="AC275" s="41"/>
      <c r="AD275" s="38"/>
      <c r="AE275" s="41"/>
      <c r="AF275" s="38"/>
      <c r="AG275" s="41"/>
      <c r="AH275" s="38"/>
      <c r="AI275" s="41"/>
      <c r="AJ275" s="38"/>
      <c r="AK275" s="41"/>
      <c r="AL275" s="38"/>
      <c r="AM275" s="180"/>
      <c r="AN275" s="272"/>
      <c r="AO275" s="34"/>
      <c r="AP275" s="226"/>
      <c r="AQ275" s="41"/>
      <c r="AR275" s="181"/>
      <c r="AS275" s="38"/>
      <c r="AT275" s="41"/>
      <c r="AU275" s="41"/>
      <c r="AV275" s="41"/>
      <c r="AW275" s="41"/>
      <c r="AX275" s="41"/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2861"/>
      <c r="B276" s="375" t="s">
        <v>239</v>
      </c>
      <c r="C276" s="355">
        <f t="shared" si="152"/>
        <v>0</v>
      </c>
      <c r="D276" s="356">
        <f t="shared" si="155"/>
        <v>0</v>
      </c>
      <c r="E276" s="558">
        <f t="shared" si="155"/>
        <v>0</v>
      </c>
      <c r="F276" s="22"/>
      <c r="G276" s="43"/>
      <c r="H276" s="22"/>
      <c r="I276" s="43"/>
      <c r="J276" s="22"/>
      <c r="K276" s="43"/>
      <c r="L276" s="22"/>
      <c r="M276" s="43"/>
      <c r="N276" s="22"/>
      <c r="O276" s="43"/>
      <c r="P276" s="22"/>
      <c r="Q276" s="43"/>
      <c r="R276" s="22"/>
      <c r="S276" s="43"/>
      <c r="T276" s="22"/>
      <c r="U276" s="43"/>
      <c r="V276" s="22"/>
      <c r="W276" s="43"/>
      <c r="X276" s="22"/>
      <c r="Y276" s="43"/>
      <c r="Z276" s="22"/>
      <c r="AA276" s="43"/>
      <c r="AB276" s="22"/>
      <c r="AC276" s="43"/>
      <c r="AD276" s="22"/>
      <c r="AE276" s="43"/>
      <c r="AF276" s="22"/>
      <c r="AG276" s="43"/>
      <c r="AH276" s="22"/>
      <c r="AI276" s="43"/>
      <c r="AJ276" s="22"/>
      <c r="AK276" s="43"/>
      <c r="AL276" s="22"/>
      <c r="AM276" s="141"/>
      <c r="AN276" s="391"/>
      <c r="AO276" s="42"/>
      <c r="AP276" s="142"/>
      <c r="AQ276" s="43"/>
      <c r="AR276" s="186"/>
      <c r="AS276" s="22"/>
      <c r="AT276" s="43"/>
      <c r="AU276" s="43"/>
      <c r="AV276" s="43"/>
      <c r="AW276" s="43"/>
      <c r="AX276" s="43"/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/>
      <c r="G277" s="75"/>
      <c r="H277" s="329"/>
      <c r="I277" s="75"/>
      <c r="J277" s="329"/>
      <c r="K277" s="75"/>
      <c r="L277" s="329"/>
      <c r="M277" s="75"/>
      <c r="N277" s="329"/>
      <c r="O277" s="75"/>
      <c r="P277" s="329"/>
      <c r="Q277" s="75"/>
      <c r="R277" s="329"/>
      <c r="S277" s="75"/>
      <c r="T277" s="329"/>
      <c r="U277" s="75"/>
      <c r="V277" s="329"/>
      <c r="W277" s="75"/>
      <c r="X277" s="329"/>
      <c r="Y277" s="75"/>
      <c r="Z277" s="329"/>
      <c r="AA277" s="75"/>
      <c r="AB277" s="329"/>
      <c r="AC277" s="75"/>
      <c r="AD277" s="329"/>
      <c r="AE277" s="75"/>
      <c r="AF277" s="329"/>
      <c r="AG277" s="75"/>
      <c r="AH277" s="329"/>
      <c r="AI277" s="75"/>
      <c r="AJ277" s="329"/>
      <c r="AK277" s="75"/>
      <c r="AL277" s="329"/>
      <c r="AM277" s="292"/>
      <c r="AN277" s="272"/>
      <c r="AO277" s="34"/>
      <c r="AP277" s="226"/>
      <c r="AQ277" s="75"/>
      <c r="AR277" s="309"/>
      <c r="AS277" s="329"/>
      <c r="AT277" s="75"/>
      <c r="AU277" s="75"/>
      <c r="AV277" s="75"/>
      <c r="AW277" s="75"/>
      <c r="AX277" s="75"/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0</v>
      </c>
      <c r="D278" s="356">
        <f>SUM(F278+H278+J278+L278+N278+P278+R278+T278+V278+X278+Z278+AB278+AD278+AF278+AH278+AJ278+AL278)</f>
        <v>0</v>
      </c>
      <c r="E278" s="558">
        <f t="shared" ref="E278" si="156">SUM(G278+I278+K278+M278+O278+Q278+S278+U278+W278+Y278+AA278+AC278+AE278+AG278+AI278+AK278+AM278)</f>
        <v>0</v>
      </c>
      <c r="F278" s="22"/>
      <c r="G278" s="43"/>
      <c r="H278" s="22"/>
      <c r="I278" s="43"/>
      <c r="J278" s="22"/>
      <c r="K278" s="43"/>
      <c r="L278" s="22"/>
      <c r="M278" s="43"/>
      <c r="N278" s="22"/>
      <c r="O278" s="43"/>
      <c r="P278" s="22"/>
      <c r="Q278" s="43"/>
      <c r="R278" s="22"/>
      <c r="S278" s="43"/>
      <c r="T278" s="22"/>
      <c r="U278" s="43"/>
      <c r="V278" s="22"/>
      <c r="W278" s="43"/>
      <c r="X278" s="22"/>
      <c r="Y278" s="43"/>
      <c r="Z278" s="22"/>
      <c r="AA278" s="43"/>
      <c r="AB278" s="22"/>
      <c r="AC278" s="43"/>
      <c r="AD278" s="22"/>
      <c r="AE278" s="43"/>
      <c r="AF278" s="22"/>
      <c r="AG278" s="43"/>
      <c r="AH278" s="22"/>
      <c r="AI278" s="43"/>
      <c r="AJ278" s="22"/>
      <c r="AK278" s="43"/>
      <c r="AL278" s="22"/>
      <c r="AM278" s="141"/>
      <c r="AN278" s="384"/>
      <c r="AO278" s="591"/>
      <c r="AP278" s="543"/>
      <c r="AQ278" s="395"/>
      <c r="AR278" s="381"/>
      <c r="AS278" s="22"/>
      <c r="AT278" s="43"/>
      <c r="AU278" s="43"/>
      <c r="AV278" s="43"/>
      <c r="AW278" s="43"/>
      <c r="AX278" s="43"/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3118" t="s">
        <v>253</v>
      </c>
      <c r="B280" s="3119" t="s">
        <v>254</v>
      </c>
      <c r="C280" s="3088" t="s">
        <v>4</v>
      </c>
      <c r="D280" s="2869"/>
      <c r="E280" s="2847"/>
      <c r="F280" s="3115" t="s">
        <v>117</v>
      </c>
      <c r="G280" s="3116"/>
      <c r="H280" s="3116"/>
      <c r="I280" s="3116"/>
      <c r="J280" s="3116"/>
      <c r="K280" s="3116"/>
      <c r="L280" s="3116"/>
      <c r="M280" s="3116"/>
      <c r="N280" s="3116"/>
      <c r="O280" s="3116"/>
      <c r="P280" s="3116"/>
      <c r="Q280" s="3116"/>
      <c r="R280" s="3116"/>
      <c r="S280" s="3116"/>
      <c r="T280" s="3116"/>
      <c r="U280" s="3116"/>
      <c r="V280" s="3116"/>
      <c r="W280" s="3116"/>
      <c r="X280" s="3116"/>
      <c r="Y280" s="3116"/>
      <c r="Z280" s="3116"/>
      <c r="AA280" s="3116"/>
      <c r="AB280" s="3116"/>
      <c r="AC280" s="3116"/>
      <c r="AD280" s="3116"/>
      <c r="AE280" s="3116"/>
      <c r="AF280" s="3116"/>
      <c r="AG280" s="3116"/>
      <c r="AH280" s="3116"/>
      <c r="AI280" s="3116"/>
      <c r="AJ280" s="3116"/>
      <c r="AK280" s="3117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3089"/>
      <c r="D281" s="3090"/>
      <c r="E281" s="3220"/>
      <c r="F281" s="3095" t="s">
        <v>179</v>
      </c>
      <c r="G281" s="3095"/>
      <c r="H281" s="3095" t="s">
        <v>180</v>
      </c>
      <c r="I281" s="3095"/>
      <c r="J281" s="3095" t="s">
        <v>12</v>
      </c>
      <c r="K281" s="3095"/>
      <c r="L281" s="3100" t="s">
        <v>13</v>
      </c>
      <c r="M281" s="3101"/>
      <c r="N281" s="3070" t="s">
        <v>14</v>
      </c>
      <c r="O281" s="3070"/>
      <c r="P281" s="3070" t="s">
        <v>15</v>
      </c>
      <c r="Q281" s="3070"/>
      <c r="R281" s="3070" t="s">
        <v>16</v>
      </c>
      <c r="S281" s="3070"/>
      <c r="T281" s="3070" t="s">
        <v>17</v>
      </c>
      <c r="U281" s="3070"/>
      <c r="V281" s="3070" t="s">
        <v>18</v>
      </c>
      <c r="W281" s="3070"/>
      <c r="X281" s="3070" t="s">
        <v>19</v>
      </c>
      <c r="Y281" s="3070"/>
      <c r="Z281" s="3070" t="s">
        <v>48</v>
      </c>
      <c r="AA281" s="3070"/>
      <c r="AB281" s="3070" t="s">
        <v>49</v>
      </c>
      <c r="AC281" s="3070"/>
      <c r="AD281" s="3070" t="s">
        <v>50</v>
      </c>
      <c r="AE281" s="3070"/>
      <c r="AF281" s="3070" t="s">
        <v>126</v>
      </c>
      <c r="AG281" s="3070"/>
      <c r="AH281" s="3070" t="s">
        <v>127</v>
      </c>
      <c r="AI281" s="3070"/>
      <c r="AJ281" s="3070" t="s">
        <v>128</v>
      </c>
      <c r="AK281" s="3221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2945"/>
      <c r="B282" s="2948"/>
      <c r="C282" s="725" t="s">
        <v>96</v>
      </c>
      <c r="D282" s="726" t="s">
        <v>65</v>
      </c>
      <c r="E282" s="553" t="s">
        <v>97</v>
      </c>
      <c r="F282" s="727" t="s">
        <v>65</v>
      </c>
      <c r="G282" s="400" t="s">
        <v>97</v>
      </c>
      <c r="H282" s="727" t="s">
        <v>65</v>
      </c>
      <c r="I282" s="400" t="s">
        <v>97</v>
      </c>
      <c r="J282" s="727" t="s">
        <v>65</v>
      </c>
      <c r="K282" s="400" t="s">
        <v>97</v>
      </c>
      <c r="L282" s="727" t="s">
        <v>65</v>
      </c>
      <c r="M282" s="400" t="s">
        <v>97</v>
      </c>
      <c r="N282" s="727" t="s">
        <v>65</v>
      </c>
      <c r="O282" s="400" t="s">
        <v>97</v>
      </c>
      <c r="P282" s="727" t="s">
        <v>65</v>
      </c>
      <c r="Q282" s="400" t="s">
        <v>97</v>
      </c>
      <c r="R282" s="727" t="s">
        <v>65</v>
      </c>
      <c r="S282" s="400" t="s">
        <v>97</v>
      </c>
      <c r="T282" s="728" t="s">
        <v>65</v>
      </c>
      <c r="U282" s="728" t="s">
        <v>97</v>
      </c>
      <c r="V282" s="936" t="s">
        <v>65</v>
      </c>
      <c r="W282" s="400" t="s">
        <v>97</v>
      </c>
      <c r="X282" s="727" t="s">
        <v>65</v>
      </c>
      <c r="Y282" s="400" t="s">
        <v>97</v>
      </c>
      <c r="Z282" s="727" t="s">
        <v>65</v>
      </c>
      <c r="AA282" s="400" t="s">
        <v>97</v>
      </c>
      <c r="AB282" s="727" t="s">
        <v>65</v>
      </c>
      <c r="AC282" s="400" t="s">
        <v>97</v>
      </c>
      <c r="AD282" s="727" t="s">
        <v>65</v>
      </c>
      <c r="AE282" s="400" t="s">
        <v>97</v>
      </c>
      <c r="AF282" s="727" t="s">
        <v>65</v>
      </c>
      <c r="AG282" s="400" t="s">
        <v>97</v>
      </c>
      <c r="AH282" s="727" t="s">
        <v>65</v>
      </c>
      <c r="AI282" s="400" t="s">
        <v>97</v>
      </c>
      <c r="AJ282" s="727" t="s">
        <v>65</v>
      </c>
      <c r="AK282" s="730" t="s">
        <v>97</v>
      </c>
      <c r="AL282" s="3220"/>
      <c r="AM282" s="3220"/>
      <c r="AN282" s="3220"/>
      <c r="AO282" s="3220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3114" t="s">
        <v>255</v>
      </c>
      <c r="B283" s="731" t="s">
        <v>77</v>
      </c>
      <c r="C283" s="732">
        <f>SUM(D283+E283)</f>
        <v>0</v>
      </c>
      <c r="D283" s="733">
        <f>SUM(F283+H283+J283+L283+N283+P283+R283+T283+V283+X283+Z283+AB283+AD283+AF283+AH283+AJ283)</f>
        <v>0</v>
      </c>
      <c r="E283" s="897">
        <f>SUM(G283+I283+K283+M283+O283+Q283+S283+U283+W283+Y283+AA283+AC283+AE283+AG283+AI283+AK283)</f>
        <v>0</v>
      </c>
      <c r="F283" s="898"/>
      <c r="G283" s="899"/>
      <c r="H283" s="898"/>
      <c r="I283" s="899"/>
      <c r="J283" s="898"/>
      <c r="K283" s="899"/>
      <c r="L283" s="898"/>
      <c r="M283" s="899"/>
      <c r="N283" s="898"/>
      <c r="O283" s="899"/>
      <c r="P283" s="898"/>
      <c r="Q283" s="899"/>
      <c r="R283" s="898"/>
      <c r="S283" s="899"/>
      <c r="T283" s="898"/>
      <c r="U283" s="899"/>
      <c r="V283" s="898"/>
      <c r="W283" s="899"/>
      <c r="X283" s="898"/>
      <c r="Y283" s="899"/>
      <c r="Z283" s="898"/>
      <c r="AA283" s="899"/>
      <c r="AB283" s="898"/>
      <c r="AC283" s="899"/>
      <c r="AD283" s="898"/>
      <c r="AE283" s="899"/>
      <c r="AF283" s="898"/>
      <c r="AG283" s="899"/>
      <c r="AH283" s="898"/>
      <c r="AI283" s="899"/>
      <c r="AJ283" s="898"/>
      <c r="AK283" s="903"/>
      <c r="AL283" s="899"/>
      <c r="AM283" s="899"/>
      <c r="AN283" s="899"/>
      <c r="AO283" s="899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2931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3114" t="s">
        <v>256</v>
      </c>
      <c r="B285" s="731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2931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891"/>
    </row>
    <row r="288" spans="1:87" ht="15" customHeight="1" x14ac:dyDescent="0.25">
      <c r="A288" s="3088" t="s">
        <v>258</v>
      </c>
      <c r="B288" s="2847"/>
      <c r="C288" s="3095" t="s">
        <v>259</v>
      </c>
      <c r="D288" s="3095"/>
      <c r="E288" s="3095"/>
      <c r="F288" s="3100" t="s">
        <v>117</v>
      </c>
      <c r="G288" s="3102"/>
      <c r="H288" s="3102"/>
      <c r="I288" s="3102"/>
      <c r="J288" s="3102"/>
      <c r="K288" s="3102"/>
      <c r="L288" s="3102"/>
      <c r="M288" s="3102"/>
      <c r="N288" s="3102"/>
      <c r="O288" s="3102"/>
      <c r="P288" s="3102"/>
      <c r="Q288" s="3102"/>
      <c r="R288" s="3102"/>
      <c r="S288" s="3102"/>
      <c r="T288" s="3102"/>
      <c r="U288" s="3102"/>
      <c r="V288" s="3102"/>
      <c r="W288" s="3102"/>
      <c r="X288" s="3102"/>
      <c r="Y288" s="3102"/>
      <c r="Z288" s="3102"/>
      <c r="AA288" s="3102"/>
      <c r="AB288" s="3102"/>
      <c r="AC288" s="3102"/>
      <c r="AD288" s="3102"/>
      <c r="AE288" s="3102"/>
      <c r="AF288" s="3102"/>
      <c r="AG288" s="3102"/>
      <c r="AH288" s="3102"/>
      <c r="AI288" s="3102"/>
      <c r="AJ288" s="3102"/>
      <c r="AK288" s="3102"/>
      <c r="AL288" s="3102"/>
      <c r="AM288" s="3103"/>
      <c r="AN288" s="3078" t="s">
        <v>244</v>
      </c>
      <c r="AO288" s="3078"/>
      <c r="AP288" s="3077"/>
      <c r="AQ288" s="3088" t="s">
        <v>185</v>
      </c>
      <c r="AR288" s="2847"/>
      <c r="AS288" s="3074" t="s">
        <v>7</v>
      </c>
      <c r="AT288" s="3074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3095"/>
      <c r="D289" s="3095"/>
      <c r="E289" s="3095"/>
      <c r="F289" s="3095" t="s">
        <v>178</v>
      </c>
      <c r="G289" s="3095"/>
      <c r="H289" s="3095" t="s">
        <v>179</v>
      </c>
      <c r="I289" s="3095"/>
      <c r="J289" s="3095" t="s">
        <v>180</v>
      </c>
      <c r="K289" s="3095"/>
      <c r="L289" s="3095" t="s">
        <v>12</v>
      </c>
      <c r="M289" s="3095"/>
      <c r="N289" s="3100" t="s">
        <v>13</v>
      </c>
      <c r="O289" s="3101"/>
      <c r="P289" s="3070" t="s">
        <v>14</v>
      </c>
      <c r="Q289" s="3070"/>
      <c r="R289" s="3070" t="s">
        <v>15</v>
      </c>
      <c r="S289" s="3070"/>
      <c r="T289" s="3070" t="s">
        <v>16</v>
      </c>
      <c r="U289" s="3070"/>
      <c r="V289" s="3070" t="s">
        <v>17</v>
      </c>
      <c r="W289" s="3070"/>
      <c r="X289" s="3070" t="s">
        <v>18</v>
      </c>
      <c r="Y289" s="3070"/>
      <c r="Z289" s="3070" t="s">
        <v>19</v>
      </c>
      <c r="AA289" s="3070"/>
      <c r="AB289" s="3070" t="s">
        <v>48</v>
      </c>
      <c r="AC289" s="3070"/>
      <c r="AD289" s="3070" t="s">
        <v>49</v>
      </c>
      <c r="AE289" s="3070"/>
      <c r="AF289" s="3070" t="s">
        <v>50</v>
      </c>
      <c r="AG289" s="3070"/>
      <c r="AH289" s="3070" t="s">
        <v>126</v>
      </c>
      <c r="AI289" s="3070"/>
      <c r="AJ289" s="3070" t="s">
        <v>127</v>
      </c>
      <c r="AK289" s="3070"/>
      <c r="AL289" s="3070" t="s">
        <v>128</v>
      </c>
      <c r="AM289" s="3218"/>
      <c r="AN289" s="3097" t="s">
        <v>261</v>
      </c>
      <c r="AO289" s="3097" t="s">
        <v>262</v>
      </c>
      <c r="AP289" s="2847" t="s">
        <v>263</v>
      </c>
      <c r="AQ289" s="3089"/>
      <c r="AR289" s="3220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3089"/>
      <c r="B290" s="3220"/>
      <c r="C290" s="872" t="s">
        <v>96</v>
      </c>
      <c r="D290" s="844" t="s">
        <v>65</v>
      </c>
      <c r="E290" s="736" t="s">
        <v>97</v>
      </c>
      <c r="F290" s="872" t="s">
        <v>264</v>
      </c>
      <c r="G290" s="937" t="s">
        <v>97</v>
      </c>
      <c r="H290" s="872" t="s">
        <v>264</v>
      </c>
      <c r="I290" s="937" t="s">
        <v>97</v>
      </c>
      <c r="J290" s="872" t="s">
        <v>264</v>
      </c>
      <c r="K290" s="937" t="s">
        <v>97</v>
      </c>
      <c r="L290" s="872" t="s">
        <v>264</v>
      </c>
      <c r="M290" s="937" t="s">
        <v>97</v>
      </c>
      <c r="N290" s="872" t="s">
        <v>264</v>
      </c>
      <c r="O290" s="937" t="s">
        <v>97</v>
      </c>
      <c r="P290" s="872" t="s">
        <v>264</v>
      </c>
      <c r="Q290" s="937" t="s">
        <v>97</v>
      </c>
      <c r="R290" s="872" t="s">
        <v>264</v>
      </c>
      <c r="S290" s="937" t="s">
        <v>97</v>
      </c>
      <c r="T290" s="872" t="s">
        <v>264</v>
      </c>
      <c r="U290" s="937" t="s">
        <v>97</v>
      </c>
      <c r="V290" s="872" t="s">
        <v>264</v>
      </c>
      <c r="W290" s="937" t="s">
        <v>97</v>
      </c>
      <c r="X290" s="872" t="s">
        <v>264</v>
      </c>
      <c r="Y290" s="937" t="s">
        <v>97</v>
      </c>
      <c r="Z290" s="872" t="s">
        <v>264</v>
      </c>
      <c r="AA290" s="937" t="s">
        <v>97</v>
      </c>
      <c r="AB290" s="872" t="s">
        <v>264</v>
      </c>
      <c r="AC290" s="937" t="s">
        <v>97</v>
      </c>
      <c r="AD290" s="872" t="s">
        <v>264</v>
      </c>
      <c r="AE290" s="937" t="s">
        <v>97</v>
      </c>
      <c r="AF290" s="872" t="s">
        <v>264</v>
      </c>
      <c r="AG290" s="937" t="s">
        <v>97</v>
      </c>
      <c r="AH290" s="872" t="s">
        <v>264</v>
      </c>
      <c r="AI290" s="937" t="s">
        <v>97</v>
      </c>
      <c r="AJ290" s="872" t="s">
        <v>264</v>
      </c>
      <c r="AK290" s="937" t="s">
        <v>97</v>
      </c>
      <c r="AL290" s="872" t="s">
        <v>264</v>
      </c>
      <c r="AM290" s="938" t="s">
        <v>97</v>
      </c>
      <c r="AN290" s="3113"/>
      <c r="AO290" s="3113"/>
      <c r="AP290" s="3220"/>
      <c r="AQ290" s="872" t="s">
        <v>187</v>
      </c>
      <c r="AR290" s="564" t="s">
        <v>188</v>
      </c>
      <c r="AS290" s="2852"/>
      <c r="AT290" s="2852"/>
      <c r="AU290" s="3220"/>
      <c r="AV290" s="3220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3076" t="s">
        <v>265</v>
      </c>
      <c r="B291" s="3077"/>
      <c r="C291" s="939">
        <f>SUM(D291+E291)</f>
        <v>9</v>
      </c>
      <c r="D291" s="940">
        <f>SUM(F291+H291+J291+L291+N291+P291+R291+T291+V291+X291+Z291+AB291+AD291+AF291+AH291+AJ291+AL291)</f>
        <v>5</v>
      </c>
      <c r="E291" s="687">
        <f>SUM(G291+I291+K291+M291+O291+Q291+S291+U291+W291+Y291+AA291+AC291+AE291+AG291+AI291+AK291+AM291)</f>
        <v>4</v>
      </c>
      <c r="F291" s="939">
        <f>SUM(F301:F309)</f>
        <v>0</v>
      </c>
      <c r="G291" s="941">
        <f>SUM(G301:G309)</f>
        <v>0</v>
      </c>
      <c r="H291" s="939">
        <f>SUM(H301:H309)</f>
        <v>0</v>
      </c>
      <c r="I291" s="941">
        <f>SUM(I301:I309)</f>
        <v>0</v>
      </c>
      <c r="J291" s="939">
        <f>SUM(J301:J309)</f>
        <v>0</v>
      </c>
      <c r="K291" s="941">
        <f>SUM(K292:K309)</f>
        <v>0</v>
      </c>
      <c r="L291" s="939">
        <f>SUM(L301:L309)</f>
        <v>1</v>
      </c>
      <c r="M291" s="941">
        <f>SUM(M292:M309)</f>
        <v>0</v>
      </c>
      <c r="N291" s="939">
        <f>SUM(N301:N309)</f>
        <v>2</v>
      </c>
      <c r="O291" s="941">
        <f>SUM(O292:O309)</f>
        <v>0</v>
      </c>
      <c r="P291" s="939">
        <f>SUM(P301:P309)</f>
        <v>1</v>
      </c>
      <c r="Q291" s="941">
        <f>SUM(Q292:Q309)</f>
        <v>1</v>
      </c>
      <c r="R291" s="939">
        <f>SUM(R301:R309)</f>
        <v>0</v>
      </c>
      <c r="S291" s="941">
        <f>SUM(S292:S309)</f>
        <v>3</v>
      </c>
      <c r="T291" s="939">
        <f>SUM(T301:T309)</f>
        <v>0</v>
      </c>
      <c r="U291" s="941">
        <f>SUM(U292:U309)</f>
        <v>0</v>
      </c>
      <c r="V291" s="939">
        <f>SUM(V301:V309)</f>
        <v>1</v>
      </c>
      <c r="W291" s="941">
        <f>SUM(W292:W309)</f>
        <v>0</v>
      </c>
      <c r="X291" s="939">
        <f>SUM(X301:X309)</f>
        <v>0</v>
      </c>
      <c r="Y291" s="941">
        <f>SUM(Y292:Y309)</f>
        <v>0</v>
      </c>
      <c r="Z291" s="939">
        <f>SUM(Z301:Z309)</f>
        <v>0</v>
      </c>
      <c r="AA291" s="941">
        <f>SUM(AA292:AA309)</f>
        <v>0</v>
      </c>
      <c r="AB291" s="939">
        <f t="shared" ref="AB291:AM291" si="167">SUM(AB301:AB309)</f>
        <v>0</v>
      </c>
      <c r="AC291" s="941">
        <f>SUM(AC292:AC309)</f>
        <v>0</v>
      </c>
      <c r="AD291" s="939">
        <f t="shared" si="167"/>
        <v>0</v>
      </c>
      <c r="AE291" s="941">
        <f t="shared" si="167"/>
        <v>0</v>
      </c>
      <c r="AF291" s="939">
        <f t="shared" si="167"/>
        <v>0</v>
      </c>
      <c r="AG291" s="941">
        <f t="shared" si="167"/>
        <v>0</v>
      </c>
      <c r="AH291" s="939">
        <f t="shared" si="167"/>
        <v>0</v>
      </c>
      <c r="AI291" s="941">
        <f t="shared" si="167"/>
        <v>0</v>
      </c>
      <c r="AJ291" s="939">
        <f t="shared" si="167"/>
        <v>0</v>
      </c>
      <c r="AK291" s="941">
        <f t="shared" si="167"/>
        <v>0</v>
      </c>
      <c r="AL291" s="939">
        <f>SUM(AL301:AL309)</f>
        <v>0</v>
      </c>
      <c r="AM291" s="942">
        <f t="shared" si="167"/>
        <v>0</v>
      </c>
      <c r="AN291" s="713">
        <f t="shared" ref="AN291:AU291" si="168">SUM(AN292:AN309)</f>
        <v>3</v>
      </c>
      <c r="AO291" s="713">
        <f t="shared" si="168"/>
        <v>3</v>
      </c>
      <c r="AP291" s="740">
        <f t="shared" si="168"/>
        <v>0</v>
      </c>
      <c r="AQ291" s="939">
        <f t="shared" si="168"/>
        <v>0</v>
      </c>
      <c r="AR291" s="740">
        <f t="shared" si="168"/>
        <v>0</v>
      </c>
      <c r="AS291" s="752">
        <f t="shared" si="168"/>
        <v>0</v>
      </c>
      <c r="AT291" s="752">
        <f t="shared" si="168"/>
        <v>0</v>
      </c>
      <c r="AU291" s="687">
        <f t="shared" si="168"/>
        <v>0</v>
      </c>
      <c r="AV291" s="687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1</v>
      </c>
      <c r="D292" s="426"/>
      <c r="E292" s="557">
        <f t="shared" ref="E292:E300" si="169">SUM(K292+M292+O292+Q292+S292+U292+W292+Y292+AA292+AC292)</f>
        <v>1</v>
      </c>
      <c r="F292" s="358"/>
      <c r="G292" s="359"/>
      <c r="H292" s="359"/>
      <c r="I292" s="359"/>
      <c r="J292" s="427"/>
      <c r="K292" s="35"/>
      <c r="L292" s="742"/>
      <c r="M292" s="35"/>
      <c r="N292" s="742"/>
      <c r="O292" s="35"/>
      <c r="P292" s="742"/>
      <c r="Q292" s="35"/>
      <c r="R292" s="742"/>
      <c r="S292" s="35">
        <v>1</v>
      </c>
      <c r="T292" s="742"/>
      <c r="U292" s="35"/>
      <c r="V292" s="742"/>
      <c r="W292" s="35"/>
      <c r="X292" s="742"/>
      <c r="Y292" s="35"/>
      <c r="Z292" s="742"/>
      <c r="AA292" s="35"/>
      <c r="AB292" s="742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/>
      <c r="AO292" s="34"/>
      <c r="AP292" s="35"/>
      <c r="AQ292" s="32">
        <v>0</v>
      </c>
      <c r="AR292" s="359"/>
      <c r="AS292" s="337">
        <v>0</v>
      </c>
      <c r="AT292" s="337">
        <v>0</v>
      </c>
      <c r="AU292" s="35">
        <v>0</v>
      </c>
      <c r="AV292" s="35">
        <v>0</v>
      </c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560">
        <f t="shared" si="169"/>
        <v>0</v>
      </c>
      <c r="F293" s="358"/>
      <c r="G293" s="359"/>
      <c r="H293" s="359"/>
      <c r="I293" s="359"/>
      <c r="J293" s="427"/>
      <c r="K293" s="35"/>
      <c r="L293" s="742"/>
      <c r="M293" s="35"/>
      <c r="N293" s="742"/>
      <c r="O293" s="35"/>
      <c r="P293" s="742"/>
      <c r="Q293" s="35"/>
      <c r="R293" s="742"/>
      <c r="S293" s="35"/>
      <c r="T293" s="742"/>
      <c r="U293" s="35"/>
      <c r="V293" s="742"/>
      <c r="W293" s="35"/>
      <c r="X293" s="742"/>
      <c r="Y293" s="35"/>
      <c r="Z293" s="742"/>
      <c r="AA293" s="35"/>
      <c r="AB293" s="742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0</v>
      </c>
      <c r="D294" s="426"/>
      <c r="E294" s="560">
        <f t="shared" si="169"/>
        <v>0</v>
      </c>
      <c r="F294" s="358"/>
      <c r="G294" s="359"/>
      <c r="H294" s="359"/>
      <c r="I294" s="359"/>
      <c r="J294" s="427"/>
      <c r="K294" s="37"/>
      <c r="L294" s="742"/>
      <c r="M294" s="37"/>
      <c r="N294" s="742"/>
      <c r="O294" s="37"/>
      <c r="P294" s="742"/>
      <c r="Q294" s="37"/>
      <c r="R294" s="742"/>
      <c r="S294" s="37"/>
      <c r="T294" s="742"/>
      <c r="U294" s="37"/>
      <c r="V294" s="742"/>
      <c r="W294" s="37"/>
      <c r="X294" s="742"/>
      <c r="Y294" s="37"/>
      <c r="Z294" s="742"/>
      <c r="AA294" s="37"/>
      <c r="AB294" s="742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/>
      <c r="AO294" s="36"/>
      <c r="AP294" s="37"/>
      <c r="AQ294" s="16"/>
      <c r="AR294" s="359"/>
      <c r="AS294" s="137"/>
      <c r="AT294" s="137"/>
      <c r="AU294" s="37"/>
      <c r="AV294" s="37"/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560">
        <f t="shared" si="169"/>
        <v>0</v>
      </c>
      <c r="F295" s="358"/>
      <c r="G295" s="359"/>
      <c r="H295" s="359"/>
      <c r="I295" s="359"/>
      <c r="J295" s="427"/>
      <c r="K295" s="37"/>
      <c r="L295" s="742"/>
      <c r="M295" s="37"/>
      <c r="N295" s="742"/>
      <c r="O295" s="37"/>
      <c r="P295" s="742"/>
      <c r="Q295" s="37"/>
      <c r="R295" s="742"/>
      <c r="S295" s="37"/>
      <c r="T295" s="742"/>
      <c r="U295" s="37"/>
      <c r="V295" s="742"/>
      <c r="W295" s="37"/>
      <c r="X295" s="742"/>
      <c r="Y295" s="37"/>
      <c r="Z295" s="742"/>
      <c r="AA295" s="37"/>
      <c r="AB295" s="742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560">
        <f t="shared" si="169"/>
        <v>0</v>
      </c>
      <c r="F296" s="358"/>
      <c r="G296" s="359"/>
      <c r="H296" s="359"/>
      <c r="I296" s="359"/>
      <c r="J296" s="427"/>
      <c r="K296" s="37"/>
      <c r="L296" s="742"/>
      <c r="M296" s="37"/>
      <c r="N296" s="742"/>
      <c r="O296" s="37"/>
      <c r="P296" s="742"/>
      <c r="Q296" s="37"/>
      <c r="R296" s="742"/>
      <c r="S296" s="37"/>
      <c r="T296" s="742"/>
      <c r="U296" s="37"/>
      <c r="V296" s="742"/>
      <c r="W296" s="37"/>
      <c r="X296" s="742"/>
      <c r="Y296" s="37"/>
      <c r="Z296" s="742"/>
      <c r="AA296" s="37"/>
      <c r="AB296" s="742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560">
        <f t="shared" si="169"/>
        <v>0</v>
      </c>
      <c r="F297" s="358"/>
      <c r="G297" s="359"/>
      <c r="H297" s="359"/>
      <c r="I297" s="359"/>
      <c r="J297" s="427"/>
      <c r="K297" s="37"/>
      <c r="L297" s="742"/>
      <c r="M297" s="37"/>
      <c r="N297" s="742"/>
      <c r="O297" s="37"/>
      <c r="P297" s="742"/>
      <c r="Q297" s="37"/>
      <c r="R297" s="742"/>
      <c r="S297" s="37"/>
      <c r="T297" s="742"/>
      <c r="U297" s="37"/>
      <c r="V297" s="742"/>
      <c r="W297" s="37"/>
      <c r="X297" s="742"/>
      <c r="Y297" s="37"/>
      <c r="Z297" s="742"/>
      <c r="AA297" s="37"/>
      <c r="AB297" s="742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560">
        <f t="shared" si="169"/>
        <v>0</v>
      </c>
      <c r="F298" s="358"/>
      <c r="G298" s="359"/>
      <c r="H298" s="359"/>
      <c r="I298" s="359"/>
      <c r="J298" s="427"/>
      <c r="K298" s="37"/>
      <c r="L298" s="742"/>
      <c r="M298" s="37"/>
      <c r="N298" s="742"/>
      <c r="O298" s="37"/>
      <c r="P298" s="742"/>
      <c r="Q298" s="37"/>
      <c r="R298" s="742"/>
      <c r="S298" s="37"/>
      <c r="T298" s="742"/>
      <c r="U298" s="37"/>
      <c r="V298" s="742"/>
      <c r="W298" s="37"/>
      <c r="X298" s="742"/>
      <c r="Y298" s="37"/>
      <c r="Z298" s="742"/>
      <c r="AA298" s="37"/>
      <c r="AB298" s="742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560">
        <f t="shared" si="169"/>
        <v>0</v>
      </c>
      <c r="F299" s="358"/>
      <c r="G299" s="359"/>
      <c r="H299" s="359"/>
      <c r="I299" s="359"/>
      <c r="J299" s="427"/>
      <c r="K299" s="37"/>
      <c r="L299" s="742"/>
      <c r="M299" s="37"/>
      <c r="N299" s="742"/>
      <c r="O299" s="37"/>
      <c r="P299" s="742"/>
      <c r="Q299" s="37"/>
      <c r="R299" s="742"/>
      <c r="S299" s="37"/>
      <c r="T299" s="742"/>
      <c r="U299" s="37"/>
      <c r="V299" s="742"/>
      <c r="W299" s="37"/>
      <c r="X299" s="742"/>
      <c r="Y299" s="37"/>
      <c r="Z299" s="742"/>
      <c r="AA299" s="37"/>
      <c r="AB299" s="742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219"/>
      <c r="B300" s="561" t="s">
        <v>274</v>
      </c>
      <c r="C300" s="139">
        <f t="shared" si="184"/>
        <v>0</v>
      </c>
      <c r="D300" s="430"/>
      <c r="E300" s="558">
        <f t="shared" si="169"/>
        <v>0</v>
      </c>
      <c r="F300" s="698"/>
      <c r="G300" s="699"/>
      <c r="H300" s="699"/>
      <c r="I300" s="699"/>
      <c r="J300" s="743"/>
      <c r="K300" s="43"/>
      <c r="L300" s="431"/>
      <c r="M300" s="43"/>
      <c r="N300" s="431"/>
      <c r="O300" s="43"/>
      <c r="P300" s="431"/>
      <c r="Q300" s="43"/>
      <c r="R300" s="431"/>
      <c r="S300" s="43"/>
      <c r="T300" s="431"/>
      <c r="U300" s="43"/>
      <c r="V300" s="431"/>
      <c r="W300" s="43"/>
      <c r="X300" s="431"/>
      <c r="Y300" s="43"/>
      <c r="Z300" s="431"/>
      <c r="AA300" s="43"/>
      <c r="AB300" s="431"/>
      <c r="AC300" s="43"/>
      <c r="AD300" s="698"/>
      <c r="AE300" s="699"/>
      <c r="AF300" s="699"/>
      <c r="AG300" s="699"/>
      <c r="AH300" s="699"/>
      <c r="AI300" s="699"/>
      <c r="AJ300" s="699"/>
      <c r="AK300" s="699"/>
      <c r="AL300" s="699"/>
      <c r="AM300" s="550"/>
      <c r="AN300" s="42"/>
      <c r="AO300" s="42"/>
      <c r="AP300" s="43"/>
      <c r="AQ300" s="22"/>
      <c r="AR300" s="699"/>
      <c r="AS300" s="186"/>
      <c r="AT300" s="186"/>
      <c r="AU300" s="43"/>
      <c r="AV300" s="43"/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832" t="s">
        <v>266</v>
      </c>
      <c r="C301" s="335">
        <f t="shared" si="183"/>
        <v>1</v>
      </c>
      <c r="D301" s="336">
        <f>SUM(F301+H301+J301+L301+N301+P301+R301+T301+V301+X301+Z301+AB301+AD301+AF301+AH301+AJ301+AL301)</f>
        <v>1</v>
      </c>
      <c r="E301" s="557">
        <f>SUM(G301+I301+K301+M301+O301+Q301+S301+U301+W301+Y301+AA301+AC301+AE301+AG301+AI301+AK301+AM301)</f>
        <v>0</v>
      </c>
      <c r="F301" s="510"/>
      <c r="G301" s="511"/>
      <c r="H301" s="512"/>
      <c r="I301" s="511"/>
      <c r="J301" s="512"/>
      <c r="K301" s="291"/>
      <c r="L301" s="513"/>
      <c r="M301" s="511"/>
      <c r="N301" s="512"/>
      <c r="O301" s="514"/>
      <c r="P301" s="510">
        <v>1</v>
      </c>
      <c r="Q301" s="511"/>
      <c r="R301" s="512"/>
      <c r="S301" s="514"/>
      <c r="T301" s="510"/>
      <c r="U301" s="511"/>
      <c r="V301" s="512"/>
      <c r="W301" s="514"/>
      <c r="X301" s="510"/>
      <c r="Y301" s="511"/>
      <c r="Z301" s="512"/>
      <c r="AA301" s="514"/>
      <c r="AB301" s="510"/>
      <c r="AC301" s="511"/>
      <c r="AD301" s="512"/>
      <c r="AE301" s="514"/>
      <c r="AF301" s="510"/>
      <c r="AG301" s="511"/>
      <c r="AH301" s="512"/>
      <c r="AI301" s="514"/>
      <c r="AJ301" s="510"/>
      <c r="AK301" s="511"/>
      <c r="AL301" s="512"/>
      <c r="AM301" s="515"/>
      <c r="AN301" s="840"/>
      <c r="AO301" s="34"/>
      <c r="AP301" s="35"/>
      <c r="AQ301" s="32">
        <v>0</v>
      </c>
      <c r="AR301" s="35">
        <v>0</v>
      </c>
      <c r="AS301" s="337">
        <v>0</v>
      </c>
      <c r="AT301" s="337">
        <v>0</v>
      </c>
      <c r="AU301" s="35">
        <v>0</v>
      </c>
      <c r="AV301" s="35">
        <v>0</v>
      </c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1</v>
      </c>
      <c r="D302" s="176">
        <f t="shared" ref="D302:E309" si="185">SUM(F302+H302+J302+L302+N302+P302+R302+T302+V302+X302+Z302+AB302+AD302+AF302+AH302+AJ302+AL302)</f>
        <v>1</v>
      </c>
      <c r="E302" s="557">
        <f t="shared" si="185"/>
        <v>0</v>
      </c>
      <c r="F302" s="32"/>
      <c r="G302" s="291"/>
      <c r="H302" s="32"/>
      <c r="I302" s="291"/>
      <c r="J302" s="32"/>
      <c r="K302" s="291"/>
      <c r="L302" s="32">
        <v>1</v>
      </c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>
        <v>0</v>
      </c>
      <c r="AR302" s="35">
        <v>0</v>
      </c>
      <c r="AS302" s="337">
        <v>0</v>
      </c>
      <c r="AT302" s="337">
        <v>0</v>
      </c>
      <c r="AU302" s="35">
        <v>0</v>
      </c>
      <c r="AV302" s="35">
        <v>0</v>
      </c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4</v>
      </c>
      <c r="D303" s="178">
        <f t="shared" si="185"/>
        <v>1</v>
      </c>
      <c r="E303" s="560">
        <f t="shared" si="185"/>
        <v>3</v>
      </c>
      <c r="F303" s="16"/>
      <c r="G303" s="20"/>
      <c r="H303" s="16"/>
      <c r="I303" s="20"/>
      <c r="J303" s="16"/>
      <c r="K303" s="20"/>
      <c r="L303" s="16"/>
      <c r="M303" s="20"/>
      <c r="N303" s="16"/>
      <c r="O303" s="18"/>
      <c r="P303" s="16"/>
      <c r="Q303" s="20">
        <v>1</v>
      </c>
      <c r="R303" s="36"/>
      <c r="S303" s="18">
        <v>2</v>
      </c>
      <c r="T303" s="16"/>
      <c r="U303" s="20"/>
      <c r="V303" s="36">
        <v>1</v>
      </c>
      <c r="W303" s="18"/>
      <c r="X303" s="16"/>
      <c r="Y303" s="20"/>
      <c r="Z303" s="36"/>
      <c r="AA303" s="18"/>
      <c r="AB303" s="16"/>
      <c r="AC303" s="20"/>
      <c r="AD303" s="36"/>
      <c r="AE303" s="18"/>
      <c r="AF303" s="16"/>
      <c r="AG303" s="20"/>
      <c r="AH303" s="36"/>
      <c r="AI303" s="18"/>
      <c r="AJ303" s="16"/>
      <c r="AK303" s="20"/>
      <c r="AL303" s="36"/>
      <c r="AM303" s="19"/>
      <c r="AN303" s="36">
        <v>2</v>
      </c>
      <c r="AO303" s="36">
        <v>2</v>
      </c>
      <c r="AP303" s="37"/>
      <c r="AQ303" s="16">
        <v>0</v>
      </c>
      <c r="AR303" s="37">
        <v>0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1</v>
      </c>
      <c r="D304" s="178">
        <f t="shared" si="185"/>
        <v>1</v>
      </c>
      <c r="E304" s="560">
        <f t="shared" si="185"/>
        <v>0</v>
      </c>
      <c r="F304" s="16"/>
      <c r="G304" s="20"/>
      <c r="H304" s="16"/>
      <c r="I304" s="20"/>
      <c r="J304" s="16"/>
      <c r="K304" s="20"/>
      <c r="L304" s="16"/>
      <c r="M304" s="20"/>
      <c r="N304" s="16">
        <v>1</v>
      </c>
      <c r="O304" s="18"/>
      <c r="P304" s="16"/>
      <c r="Q304" s="20"/>
      <c r="R304" s="36"/>
      <c r="S304" s="18"/>
      <c r="T304" s="16"/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/>
      <c r="AO304" s="36"/>
      <c r="AP304" s="37"/>
      <c r="AQ304" s="16">
        <v>0</v>
      </c>
      <c r="AR304" s="37">
        <v>0</v>
      </c>
      <c r="AS304" s="137">
        <v>0</v>
      </c>
      <c r="AT304" s="137">
        <v>0</v>
      </c>
      <c r="AU304" s="37">
        <v>0</v>
      </c>
      <c r="AV304" s="37">
        <v>0</v>
      </c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0</v>
      </c>
      <c r="D305" s="178">
        <f t="shared" si="185"/>
        <v>0</v>
      </c>
      <c r="E305" s="560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/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/>
      <c r="AR305" s="37"/>
      <c r="AS305" s="137"/>
      <c r="AT305" s="137"/>
      <c r="AU305" s="37"/>
      <c r="AV305" s="37"/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560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/>
      <c r="AR306" s="37"/>
      <c r="AS306" s="137"/>
      <c r="AT306" s="137"/>
      <c r="AU306" s="37"/>
      <c r="AV306" s="37"/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560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/>
      <c r="AR307" s="37"/>
      <c r="AS307" s="137"/>
      <c r="AT307" s="137"/>
      <c r="AU307" s="37"/>
      <c r="AV307" s="37"/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560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/>
      <c r="AR308" s="37"/>
      <c r="AS308" s="137"/>
      <c r="AT308" s="137"/>
      <c r="AU308" s="37"/>
      <c r="AV308" s="37"/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3219"/>
      <c r="B309" s="561" t="s">
        <v>274</v>
      </c>
      <c r="C309" s="139">
        <f t="shared" si="183"/>
        <v>1</v>
      </c>
      <c r="D309" s="199">
        <f t="shared" si="185"/>
        <v>1</v>
      </c>
      <c r="E309" s="558">
        <f t="shared" si="185"/>
        <v>0</v>
      </c>
      <c r="F309" s="22"/>
      <c r="G309" s="26"/>
      <c r="H309" s="22"/>
      <c r="I309" s="26"/>
      <c r="J309" s="22"/>
      <c r="K309" s="26"/>
      <c r="L309" s="22"/>
      <c r="M309" s="26"/>
      <c r="N309" s="22">
        <v>1</v>
      </c>
      <c r="O309" s="24"/>
      <c r="P309" s="22"/>
      <c r="Q309" s="26"/>
      <c r="R309" s="42"/>
      <c r="S309" s="24"/>
      <c r="T309" s="22"/>
      <c r="U309" s="26"/>
      <c r="V309" s="42"/>
      <c r="W309" s="24"/>
      <c r="X309" s="22"/>
      <c r="Y309" s="26"/>
      <c r="Z309" s="42"/>
      <c r="AA309" s="24"/>
      <c r="AB309" s="22"/>
      <c r="AC309" s="26"/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>
        <v>1</v>
      </c>
      <c r="AO309" s="42">
        <v>1</v>
      </c>
      <c r="AP309" s="43"/>
      <c r="AQ309" s="22">
        <v>0</v>
      </c>
      <c r="AR309" s="43">
        <v>0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744"/>
    </row>
    <row r="311" spans="1:86" ht="15" customHeight="1" x14ac:dyDescent="0.25">
      <c r="A311" s="3088" t="s">
        <v>75</v>
      </c>
      <c r="B311" s="2847"/>
      <c r="C311" s="3108" t="s">
        <v>259</v>
      </c>
      <c r="D311" s="2917"/>
      <c r="E311" s="2888"/>
      <c r="F311" s="3100" t="s">
        <v>117</v>
      </c>
      <c r="G311" s="3102"/>
      <c r="H311" s="3102"/>
      <c r="I311" s="3102"/>
      <c r="J311" s="3102"/>
      <c r="K311" s="3102"/>
      <c r="L311" s="3102"/>
      <c r="M311" s="3102"/>
      <c r="N311" s="3102"/>
      <c r="O311" s="3102"/>
      <c r="P311" s="3102"/>
      <c r="Q311" s="3102"/>
      <c r="R311" s="3102"/>
      <c r="S311" s="3102"/>
      <c r="T311" s="3102"/>
      <c r="U311" s="3102"/>
      <c r="V311" s="3102"/>
      <c r="W311" s="3102"/>
      <c r="X311" s="3102"/>
      <c r="Y311" s="3102"/>
      <c r="Z311" s="3102"/>
      <c r="AA311" s="3102"/>
      <c r="AB311" s="3102"/>
      <c r="AC311" s="3102"/>
      <c r="AD311" s="3102"/>
      <c r="AE311" s="3102"/>
      <c r="AF311" s="3102"/>
      <c r="AG311" s="3102"/>
      <c r="AH311" s="3102"/>
      <c r="AI311" s="3102"/>
      <c r="AJ311" s="3102"/>
      <c r="AK311" s="3102"/>
      <c r="AL311" s="3102"/>
      <c r="AM311" s="3102"/>
      <c r="AN311" s="3102"/>
      <c r="AO311" s="3102"/>
      <c r="AP311" s="3102"/>
      <c r="AQ311" s="3103"/>
      <c r="AR311" s="2869" t="s">
        <v>185</v>
      </c>
      <c r="AS311" s="2847"/>
      <c r="AT311" s="3074" t="s">
        <v>7</v>
      </c>
      <c r="AU311" s="3074" t="s">
        <v>8</v>
      </c>
      <c r="AV311" s="3074" t="s">
        <v>260</v>
      </c>
      <c r="AW311" s="3074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214"/>
      <c r="D312" s="2918"/>
      <c r="E312" s="2890"/>
      <c r="F312" s="3076" t="s">
        <v>277</v>
      </c>
      <c r="G312" s="3078"/>
      <c r="H312" s="3076" t="s">
        <v>278</v>
      </c>
      <c r="I312" s="3078"/>
      <c r="J312" s="3076" t="s">
        <v>279</v>
      </c>
      <c r="K312" s="3078"/>
      <c r="L312" s="3076" t="s">
        <v>280</v>
      </c>
      <c r="M312" s="3078"/>
      <c r="N312" s="3076" t="s">
        <v>179</v>
      </c>
      <c r="O312" s="3078"/>
      <c r="P312" s="3076" t="s">
        <v>180</v>
      </c>
      <c r="Q312" s="3078"/>
      <c r="R312" s="3076" t="s">
        <v>12</v>
      </c>
      <c r="S312" s="3078"/>
      <c r="T312" s="3076" t="s">
        <v>13</v>
      </c>
      <c r="U312" s="3078"/>
      <c r="V312" s="3076" t="s">
        <v>14</v>
      </c>
      <c r="W312" s="3077"/>
      <c r="X312" s="3076" t="s">
        <v>15</v>
      </c>
      <c r="Y312" s="3077"/>
      <c r="Z312" s="3076" t="s">
        <v>16</v>
      </c>
      <c r="AA312" s="3077"/>
      <c r="AB312" s="3076" t="s">
        <v>17</v>
      </c>
      <c r="AC312" s="3077"/>
      <c r="AD312" s="3076" t="s">
        <v>18</v>
      </c>
      <c r="AE312" s="3077"/>
      <c r="AF312" s="3076" t="s">
        <v>19</v>
      </c>
      <c r="AG312" s="3077"/>
      <c r="AH312" s="3076" t="s">
        <v>48</v>
      </c>
      <c r="AI312" s="3077"/>
      <c r="AJ312" s="3076" t="s">
        <v>49</v>
      </c>
      <c r="AK312" s="3077"/>
      <c r="AL312" s="3076" t="s">
        <v>50</v>
      </c>
      <c r="AM312" s="3077"/>
      <c r="AN312" s="3076" t="s">
        <v>126</v>
      </c>
      <c r="AO312" s="3077"/>
      <c r="AP312" s="3076" t="s">
        <v>281</v>
      </c>
      <c r="AQ312" s="3094"/>
      <c r="AR312" s="2871"/>
      <c r="AS312" s="2849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015"/>
      <c r="B313" s="2849"/>
      <c r="C313" s="872" t="s">
        <v>96</v>
      </c>
      <c r="D313" s="762" t="s">
        <v>65</v>
      </c>
      <c r="E313" s="555" t="s">
        <v>97</v>
      </c>
      <c r="F313" s="872" t="s">
        <v>264</v>
      </c>
      <c r="G313" s="937" t="s">
        <v>97</v>
      </c>
      <c r="H313" s="872" t="s">
        <v>264</v>
      </c>
      <c r="I313" s="937" t="s">
        <v>97</v>
      </c>
      <c r="J313" s="872" t="s">
        <v>264</v>
      </c>
      <c r="K313" s="937" t="s">
        <v>97</v>
      </c>
      <c r="L313" s="872" t="s">
        <v>264</v>
      </c>
      <c r="M313" s="937" t="s">
        <v>97</v>
      </c>
      <c r="N313" s="872" t="s">
        <v>264</v>
      </c>
      <c r="O313" s="937" t="s">
        <v>97</v>
      </c>
      <c r="P313" s="872" t="s">
        <v>264</v>
      </c>
      <c r="Q313" s="937" t="s">
        <v>97</v>
      </c>
      <c r="R313" s="872" t="s">
        <v>264</v>
      </c>
      <c r="S313" s="937" t="s">
        <v>97</v>
      </c>
      <c r="T313" s="872" t="s">
        <v>264</v>
      </c>
      <c r="U313" s="937" t="s">
        <v>97</v>
      </c>
      <c r="V313" s="872" t="s">
        <v>264</v>
      </c>
      <c r="W313" s="937" t="s">
        <v>97</v>
      </c>
      <c r="X313" s="872" t="s">
        <v>264</v>
      </c>
      <c r="Y313" s="937" t="s">
        <v>97</v>
      </c>
      <c r="Z313" s="872" t="s">
        <v>264</v>
      </c>
      <c r="AA313" s="937" t="s">
        <v>97</v>
      </c>
      <c r="AB313" s="872" t="s">
        <v>264</v>
      </c>
      <c r="AC313" s="937" t="s">
        <v>97</v>
      </c>
      <c r="AD313" s="872" t="s">
        <v>264</v>
      </c>
      <c r="AE313" s="937" t="s">
        <v>97</v>
      </c>
      <c r="AF313" s="872" t="s">
        <v>264</v>
      </c>
      <c r="AG313" s="937" t="s">
        <v>97</v>
      </c>
      <c r="AH313" s="872" t="s">
        <v>264</v>
      </c>
      <c r="AI313" s="937" t="s">
        <v>97</v>
      </c>
      <c r="AJ313" s="872" t="s">
        <v>264</v>
      </c>
      <c r="AK313" s="937" t="s">
        <v>97</v>
      </c>
      <c r="AL313" s="872" t="s">
        <v>264</v>
      </c>
      <c r="AM313" s="937" t="s">
        <v>97</v>
      </c>
      <c r="AN313" s="872" t="s">
        <v>264</v>
      </c>
      <c r="AO313" s="937" t="s">
        <v>97</v>
      </c>
      <c r="AP313" s="872" t="s">
        <v>264</v>
      </c>
      <c r="AQ313" s="938" t="s">
        <v>97</v>
      </c>
      <c r="AR313" s="943" t="s">
        <v>187</v>
      </c>
      <c r="AS313" s="937" t="s">
        <v>188</v>
      </c>
      <c r="AT313" s="2852"/>
      <c r="AU313" s="2852"/>
      <c r="AV313" s="2852"/>
      <c r="AW313" s="2852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3083" t="s">
        <v>282</v>
      </c>
      <c r="B314" s="944" t="s">
        <v>181</v>
      </c>
      <c r="C314" s="175">
        <f>SUM(E314)</f>
        <v>0</v>
      </c>
      <c r="D314" s="945"/>
      <c r="E314" s="882">
        <f>+Q314+S314+U314+W314+Y314+AA314+AC314+AE314+AG314+AI314</f>
        <v>0</v>
      </c>
      <c r="F314" s="946"/>
      <c r="G314" s="947"/>
      <c r="H314" s="947"/>
      <c r="I314" s="947"/>
      <c r="J314" s="947"/>
      <c r="K314" s="947"/>
      <c r="L314" s="947"/>
      <c r="M314" s="947"/>
      <c r="N314" s="947"/>
      <c r="O314" s="947"/>
      <c r="P314" s="833"/>
      <c r="Q314" s="840"/>
      <c r="R314" s="948"/>
      <c r="S314" s="840"/>
      <c r="T314" s="948"/>
      <c r="U314" s="840"/>
      <c r="V314" s="948"/>
      <c r="W314" s="840"/>
      <c r="X314" s="948"/>
      <c r="Y314" s="840"/>
      <c r="Z314" s="948"/>
      <c r="AA314" s="840"/>
      <c r="AB314" s="948"/>
      <c r="AC314" s="840"/>
      <c r="AD314" s="948"/>
      <c r="AE314" s="840"/>
      <c r="AF314" s="948"/>
      <c r="AG314" s="840"/>
      <c r="AH314" s="948"/>
      <c r="AI314" s="840"/>
      <c r="AJ314" s="948"/>
      <c r="AK314" s="833"/>
      <c r="AL314" s="948"/>
      <c r="AM314" s="833"/>
      <c r="AN314" s="948"/>
      <c r="AO314" s="833"/>
      <c r="AP314" s="948"/>
      <c r="AQ314" s="949"/>
      <c r="AR314" s="840"/>
      <c r="AS314" s="947"/>
      <c r="AT314" s="853"/>
      <c r="AU314" s="836"/>
      <c r="AV314" s="853"/>
      <c r="AW314" s="836"/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2861"/>
      <c r="B315" s="321" t="s">
        <v>275</v>
      </c>
      <c r="C315" s="183">
        <f t="shared" ref="C315:C324" si="188">SUM(D315+E315)</f>
        <v>3</v>
      </c>
      <c r="D315" s="184">
        <f t="shared" ref="D315:E318" si="189">SUM(F315+H315+J315+L315+N315+P315+R315+T315+V315+X315+Z315+AB315+AD315+AF315+AH315+AJ315+AL315+AN315+AP315)</f>
        <v>3</v>
      </c>
      <c r="E315" s="203">
        <f t="shared" si="189"/>
        <v>0</v>
      </c>
      <c r="F315" s="329"/>
      <c r="G315" s="393"/>
      <c r="H315" s="329"/>
      <c r="I315" s="393"/>
      <c r="J315" s="329"/>
      <c r="K315" s="75"/>
      <c r="L315" s="329"/>
      <c r="M315" s="292"/>
      <c r="N315" s="329"/>
      <c r="O315" s="75"/>
      <c r="P315" s="329"/>
      <c r="Q315" s="393"/>
      <c r="R315" s="329"/>
      <c r="S315" s="393"/>
      <c r="T315" s="329">
        <v>1</v>
      </c>
      <c r="U315" s="393"/>
      <c r="V315" s="329"/>
      <c r="W315" s="393"/>
      <c r="X315" s="329"/>
      <c r="Y315" s="393"/>
      <c r="Z315" s="329"/>
      <c r="AA315" s="393"/>
      <c r="AB315" s="329"/>
      <c r="AC315" s="393"/>
      <c r="AD315" s="329">
        <v>1</v>
      </c>
      <c r="AE315" s="393"/>
      <c r="AF315" s="329"/>
      <c r="AG315" s="393"/>
      <c r="AH315" s="329">
        <v>1</v>
      </c>
      <c r="AI315" s="393"/>
      <c r="AJ315" s="329"/>
      <c r="AK315" s="393"/>
      <c r="AL315" s="329"/>
      <c r="AM315" s="393"/>
      <c r="AN315" s="329"/>
      <c r="AO315" s="393"/>
      <c r="AP315" s="329"/>
      <c r="AQ315" s="394"/>
      <c r="AR315" s="393">
        <v>0</v>
      </c>
      <c r="AS315" s="75">
        <v>0</v>
      </c>
      <c r="AT315" s="309">
        <v>0</v>
      </c>
      <c r="AU315" s="75">
        <v>0</v>
      </c>
      <c r="AV315" s="309">
        <v>0</v>
      </c>
      <c r="AW315" s="75">
        <v>0</v>
      </c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3105" t="s">
        <v>283</v>
      </c>
      <c r="B316" s="3106"/>
      <c r="C316" s="876">
        <f t="shared" si="188"/>
        <v>0</v>
      </c>
      <c r="D316" s="867">
        <f t="shared" si="189"/>
        <v>0</v>
      </c>
      <c r="E316" s="645">
        <f t="shared" si="189"/>
        <v>0</v>
      </c>
      <c r="F316" s="950"/>
      <c r="G316" s="715"/>
      <c r="H316" s="950"/>
      <c r="I316" s="715"/>
      <c r="J316" s="950"/>
      <c r="K316" s="677"/>
      <c r="L316" s="950"/>
      <c r="M316" s="678"/>
      <c r="N316" s="950"/>
      <c r="O316" s="677"/>
      <c r="P316" s="950"/>
      <c r="Q316" s="715"/>
      <c r="R316" s="950"/>
      <c r="S316" s="715"/>
      <c r="T316" s="950"/>
      <c r="U316" s="715"/>
      <c r="V316" s="950"/>
      <c r="W316" s="715"/>
      <c r="X316" s="950"/>
      <c r="Y316" s="715"/>
      <c r="Z316" s="950"/>
      <c r="AA316" s="715"/>
      <c r="AB316" s="950"/>
      <c r="AC316" s="715"/>
      <c r="AD316" s="950"/>
      <c r="AE316" s="715"/>
      <c r="AF316" s="950"/>
      <c r="AG316" s="715"/>
      <c r="AH316" s="950"/>
      <c r="AI316" s="715"/>
      <c r="AJ316" s="950"/>
      <c r="AK316" s="715"/>
      <c r="AL316" s="950"/>
      <c r="AM316" s="715"/>
      <c r="AN316" s="950"/>
      <c r="AO316" s="715"/>
      <c r="AP316" s="950"/>
      <c r="AQ316" s="716"/>
      <c r="AR316" s="715"/>
      <c r="AS316" s="677"/>
      <c r="AT316" s="688"/>
      <c r="AU316" s="677"/>
      <c r="AV316" s="688"/>
      <c r="AW316" s="677"/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3107" t="s">
        <v>284</v>
      </c>
      <c r="B317" s="3107"/>
      <c r="C317" s="876">
        <f t="shared" si="188"/>
        <v>0</v>
      </c>
      <c r="D317" s="867">
        <f t="shared" si="189"/>
        <v>0</v>
      </c>
      <c r="E317" s="645">
        <f t="shared" si="189"/>
        <v>0</v>
      </c>
      <c r="F317" s="950"/>
      <c r="G317" s="715"/>
      <c r="H317" s="950"/>
      <c r="I317" s="715"/>
      <c r="J317" s="950"/>
      <c r="K317" s="677"/>
      <c r="L317" s="950"/>
      <c r="M317" s="678"/>
      <c r="N317" s="950"/>
      <c r="O317" s="677"/>
      <c r="P317" s="950"/>
      <c r="Q317" s="715"/>
      <c r="R317" s="950"/>
      <c r="S317" s="715"/>
      <c r="T317" s="950"/>
      <c r="U317" s="715"/>
      <c r="V317" s="950"/>
      <c r="W317" s="715"/>
      <c r="X317" s="950"/>
      <c r="Y317" s="715"/>
      <c r="Z317" s="950"/>
      <c r="AA317" s="715"/>
      <c r="AB317" s="950"/>
      <c r="AC317" s="715"/>
      <c r="AD317" s="950"/>
      <c r="AE317" s="715"/>
      <c r="AF317" s="950"/>
      <c r="AG317" s="715"/>
      <c r="AH317" s="950"/>
      <c r="AI317" s="715"/>
      <c r="AJ317" s="950"/>
      <c r="AK317" s="715"/>
      <c r="AL317" s="950"/>
      <c r="AM317" s="715"/>
      <c r="AN317" s="950"/>
      <c r="AO317" s="715"/>
      <c r="AP317" s="950"/>
      <c r="AQ317" s="716"/>
      <c r="AR317" s="715"/>
      <c r="AS317" s="677"/>
      <c r="AT317" s="688"/>
      <c r="AU317" s="677"/>
      <c r="AV317" s="688"/>
      <c r="AW317" s="677"/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0</v>
      </c>
      <c r="D318" s="176">
        <f t="shared" si="189"/>
        <v>0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/>
      <c r="AG318" s="34"/>
      <c r="AH318" s="32"/>
      <c r="AI318" s="34"/>
      <c r="AJ318" s="32"/>
      <c r="AK318" s="34"/>
      <c r="AL318" s="32"/>
      <c r="AM318" s="34"/>
      <c r="AN318" s="32"/>
      <c r="AO318" s="34"/>
      <c r="AP318" s="32"/>
      <c r="AQ318" s="226"/>
      <c r="AR318" s="34"/>
      <c r="AS318" s="35"/>
      <c r="AT318" s="337"/>
      <c r="AU318" s="35"/>
      <c r="AV318" s="337"/>
      <c r="AW318" s="35"/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562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556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559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559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2</v>
      </c>
      <c r="D323" s="176">
        <f t="shared" si="203"/>
        <v>1</v>
      </c>
      <c r="E323" s="233">
        <f t="shared" si="203"/>
        <v>1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/>
      <c r="Y323" s="36"/>
      <c r="Z323" s="16"/>
      <c r="AA323" s="36">
        <v>1</v>
      </c>
      <c r="AB323" s="16"/>
      <c r="AC323" s="36"/>
      <c r="AD323" s="16">
        <v>1</v>
      </c>
      <c r="AE323" s="36"/>
      <c r="AF323" s="16"/>
      <c r="AG323" s="36"/>
      <c r="AH323" s="16"/>
      <c r="AI323" s="36"/>
      <c r="AJ323" s="16"/>
      <c r="AK323" s="36"/>
      <c r="AL323" s="16"/>
      <c r="AM323" s="36"/>
      <c r="AN323" s="16"/>
      <c r="AO323" s="36"/>
      <c r="AP323" s="16"/>
      <c r="AQ323" s="135"/>
      <c r="AR323" s="36">
        <v>0</v>
      </c>
      <c r="AS323" s="37">
        <v>0</v>
      </c>
      <c r="AT323" s="137">
        <v>0</v>
      </c>
      <c r="AU323" s="37">
        <v>1</v>
      </c>
      <c r="AV323" s="137">
        <v>0</v>
      </c>
      <c r="AW323" s="37">
        <v>0</v>
      </c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2861"/>
      <c r="B324" s="443" t="s">
        <v>291</v>
      </c>
      <c r="C324" s="139">
        <f t="shared" si="188"/>
        <v>3</v>
      </c>
      <c r="D324" s="199">
        <f t="shared" si="203"/>
        <v>3</v>
      </c>
      <c r="E324" s="562">
        <f t="shared" si="203"/>
        <v>0</v>
      </c>
      <c r="F324" s="210"/>
      <c r="G324" s="102"/>
      <c r="H324" s="210"/>
      <c r="I324" s="102"/>
      <c r="J324" s="210"/>
      <c r="K324" s="97"/>
      <c r="L324" s="210"/>
      <c r="M324" s="322"/>
      <c r="N324" s="210"/>
      <c r="O324" s="97"/>
      <c r="P324" s="210"/>
      <c r="Q324" s="102"/>
      <c r="R324" s="210"/>
      <c r="S324" s="102"/>
      <c r="T324" s="210"/>
      <c r="U324" s="102"/>
      <c r="V324" s="210">
        <v>1</v>
      </c>
      <c r="W324" s="102"/>
      <c r="X324" s="210"/>
      <c r="Y324" s="102"/>
      <c r="Z324" s="210">
        <v>2</v>
      </c>
      <c r="AA324" s="102"/>
      <c r="AB324" s="210"/>
      <c r="AC324" s="102"/>
      <c r="AD324" s="210"/>
      <c r="AE324" s="102"/>
      <c r="AF324" s="210"/>
      <c r="AG324" s="102"/>
      <c r="AH324" s="210"/>
      <c r="AI324" s="102"/>
      <c r="AJ324" s="210"/>
      <c r="AK324" s="102"/>
      <c r="AL324" s="210"/>
      <c r="AM324" s="102"/>
      <c r="AN324" s="210"/>
      <c r="AO324" s="102"/>
      <c r="AP324" s="210"/>
      <c r="AQ324" s="211"/>
      <c r="AR324" s="102">
        <v>0</v>
      </c>
      <c r="AS324" s="97">
        <v>1</v>
      </c>
      <c r="AT324" s="213">
        <v>0</v>
      </c>
      <c r="AU324" s="97">
        <v>0</v>
      </c>
      <c r="AV324" s="213">
        <v>0</v>
      </c>
      <c r="AW324" s="97"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3088" t="s">
        <v>75</v>
      </c>
      <c r="B326" s="2847"/>
      <c r="C326" s="3095" t="s">
        <v>259</v>
      </c>
      <c r="D326" s="3095"/>
      <c r="E326" s="3095"/>
      <c r="F326" s="3100" t="s">
        <v>117</v>
      </c>
      <c r="G326" s="3102"/>
      <c r="H326" s="3102"/>
      <c r="I326" s="3102"/>
      <c r="J326" s="3102"/>
      <c r="K326" s="3102"/>
      <c r="L326" s="3102"/>
      <c r="M326" s="3102"/>
      <c r="N326" s="3102"/>
      <c r="O326" s="3102"/>
      <c r="P326" s="3102"/>
      <c r="Q326" s="3102"/>
      <c r="R326" s="3102"/>
      <c r="S326" s="3102"/>
      <c r="T326" s="3102"/>
      <c r="U326" s="3102"/>
      <c r="V326" s="3102"/>
      <c r="W326" s="3102"/>
      <c r="X326" s="3102"/>
      <c r="Y326" s="3102"/>
      <c r="Z326" s="3102"/>
      <c r="AA326" s="3102"/>
      <c r="AB326" s="3102"/>
      <c r="AC326" s="3102"/>
      <c r="AD326" s="3102"/>
      <c r="AE326" s="3102"/>
      <c r="AF326" s="3102"/>
      <c r="AG326" s="3103"/>
      <c r="AH326" s="2869" t="s">
        <v>185</v>
      </c>
      <c r="AI326" s="2847"/>
      <c r="AJ326" s="3081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3095"/>
      <c r="D327" s="3095"/>
      <c r="E327" s="3095"/>
      <c r="F327" s="3095" t="s">
        <v>12</v>
      </c>
      <c r="G327" s="3095"/>
      <c r="H327" s="3100" t="s">
        <v>13</v>
      </c>
      <c r="I327" s="3101"/>
      <c r="J327" s="3070" t="s">
        <v>14</v>
      </c>
      <c r="K327" s="3070"/>
      <c r="L327" s="3070" t="s">
        <v>15</v>
      </c>
      <c r="M327" s="3070"/>
      <c r="N327" s="3070" t="s">
        <v>16</v>
      </c>
      <c r="O327" s="3070"/>
      <c r="P327" s="3070" t="s">
        <v>17</v>
      </c>
      <c r="Q327" s="3070"/>
      <c r="R327" s="3070" t="s">
        <v>18</v>
      </c>
      <c r="S327" s="3070"/>
      <c r="T327" s="3070" t="s">
        <v>19</v>
      </c>
      <c r="U327" s="3070"/>
      <c r="V327" s="3070" t="s">
        <v>48</v>
      </c>
      <c r="W327" s="3070"/>
      <c r="X327" s="3070" t="s">
        <v>49</v>
      </c>
      <c r="Y327" s="3070"/>
      <c r="Z327" s="3070" t="s">
        <v>50</v>
      </c>
      <c r="AA327" s="3070"/>
      <c r="AB327" s="3070" t="s">
        <v>126</v>
      </c>
      <c r="AC327" s="3070"/>
      <c r="AD327" s="3070" t="s">
        <v>127</v>
      </c>
      <c r="AE327" s="3070"/>
      <c r="AF327" s="3070" t="s">
        <v>128</v>
      </c>
      <c r="AG327" s="3218"/>
      <c r="AH327" s="2871"/>
      <c r="AI327" s="2849"/>
      <c r="AJ327" s="2903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015"/>
      <c r="B328" s="2849"/>
      <c r="C328" s="872" t="s">
        <v>96</v>
      </c>
      <c r="D328" s="844" t="s">
        <v>65</v>
      </c>
      <c r="E328" s="736" t="s">
        <v>97</v>
      </c>
      <c r="F328" s="872" t="s">
        <v>264</v>
      </c>
      <c r="G328" s="937" t="s">
        <v>97</v>
      </c>
      <c r="H328" s="872" t="s">
        <v>264</v>
      </c>
      <c r="I328" s="937" t="s">
        <v>97</v>
      </c>
      <c r="J328" s="872" t="s">
        <v>264</v>
      </c>
      <c r="K328" s="937" t="s">
        <v>97</v>
      </c>
      <c r="L328" s="872" t="s">
        <v>264</v>
      </c>
      <c r="M328" s="937" t="s">
        <v>97</v>
      </c>
      <c r="N328" s="872" t="s">
        <v>264</v>
      </c>
      <c r="O328" s="937" t="s">
        <v>97</v>
      </c>
      <c r="P328" s="872" t="s">
        <v>264</v>
      </c>
      <c r="Q328" s="937" t="s">
        <v>97</v>
      </c>
      <c r="R328" s="872" t="s">
        <v>264</v>
      </c>
      <c r="S328" s="937" t="s">
        <v>97</v>
      </c>
      <c r="T328" s="872" t="s">
        <v>264</v>
      </c>
      <c r="U328" s="937" t="s">
        <v>97</v>
      </c>
      <c r="V328" s="872" t="s">
        <v>264</v>
      </c>
      <c r="W328" s="937" t="s">
        <v>97</v>
      </c>
      <c r="X328" s="872" t="s">
        <v>264</v>
      </c>
      <c r="Y328" s="937" t="s">
        <v>97</v>
      </c>
      <c r="Z328" s="872" t="s">
        <v>264</v>
      </c>
      <c r="AA328" s="937" t="s">
        <v>97</v>
      </c>
      <c r="AB328" s="872" t="s">
        <v>264</v>
      </c>
      <c r="AC328" s="937" t="s">
        <v>97</v>
      </c>
      <c r="AD328" s="872" t="s">
        <v>264</v>
      </c>
      <c r="AE328" s="937" t="s">
        <v>97</v>
      </c>
      <c r="AF328" s="872" t="s">
        <v>264</v>
      </c>
      <c r="AG328" s="938" t="s">
        <v>97</v>
      </c>
      <c r="AH328" s="706" t="s">
        <v>187</v>
      </c>
      <c r="AI328" s="554" t="s">
        <v>188</v>
      </c>
      <c r="AJ328" s="2877"/>
      <c r="AK328" s="2849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3098" t="s">
        <v>282</v>
      </c>
      <c r="B329" s="3098"/>
      <c r="C329" s="876">
        <f>SUM(D329+E329)</f>
        <v>1</v>
      </c>
      <c r="D329" s="867">
        <f t="shared" ref="D329:E331" si="204">SUM(F329+H329+J329+L329+N329+P329+R329+T329+V329+X329+Z329+AB329+AD329+AF329)</f>
        <v>0</v>
      </c>
      <c r="E329" s="687">
        <f t="shared" si="204"/>
        <v>1</v>
      </c>
      <c r="F329" s="950"/>
      <c r="G329" s="715"/>
      <c r="H329" s="950"/>
      <c r="I329" s="715"/>
      <c r="J329" s="950"/>
      <c r="K329" s="715">
        <v>1</v>
      </c>
      <c r="L329" s="950"/>
      <c r="M329" s="715"/>
      <c r="N329" s="950"/>
      <c r="O329" s="715"/>
      <c r="P329" s="950"/>
      <c r="Q329" s="715"/>
      <c r="R329" s="950"/>
      <c r="S329" s="715"/>
      <c r="T329" s="950"/>
      <c r="U329" s="715"/>
      <c r="V329" s="950"/>
      <c r="W329" s="715"/>
      <c r="X329" s="950"/>
      <c r="Y329" s="715"/>
      <c r="Z329" s="950"/>
      <c r="AA329" s="715"/>
      <c r="AB329" s="950"/>
      <c r="AC329" s="715"/>
      <c r="AD329" s="950"/>
      <c r="AE329" s="715"/>
      <c r="AF329" s="950"/>
      <c r="AG329" s="716"/>
      <c r="AH329" s="715">
        <v>0</v>
      </c>
      <c r="AI329" s="677">
        <v>0</v>
      </c>
      <c r="AJ329" s="950">
        <v>0</v>
      </c>
      <c r="AK329" s="677">
        <v>1</v>
      </c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3098" t="s">
        <v>284</v>
      </c>
      <c r="B330" s="3098"/>
      <c r="C330" s="876">
        <f>SUM(D330+E330)</f>
        <v>0</v>
      </c>
      <c r="D330" s="867">
        <f t="shared" si="204"/>
        <v>0</v>
      </c>
      <c r="E330" s="687">
        <f t="shared" si="204"/>
        <v>0</v>
      </c>
      <c r="F330" s="950"/>
      <c r="G330" s="715"/>
      <c r="H330" s="950"/>
      <c r="I330" s="715"/>
      <c r="J330" s="950"/>
      <c r="K330" s="715"/>
      <c r="L330" s="950"/>
      <c r="M330" s="715"/>
      <c r="N330" s="950"/>
      <c r="O330" s="715"/>
      <c r="P330" s="950"/>
      <c r="Q330" s="715"/>
      <c r="R330" s="950"/>
      <c r="S330" s="715"/>
      <c r="T330" s="950"/>
      <c r="U330" s="715"/>
      <c r="V330" s="950"/>
      <c r="W330" s="715"/>
      <c r="X330" s="950"/>
      <c r="Y330" s="715"/>
      <c r="Z330" s="950"/>
      <c r="AA330" s="715"/>
      <c r="AB330" s="950"/>
      <c r="AC330" s="715"/>
      <c r="AD330" s="950"/>
      <c r="AE330" s="715"/>
      <c r="AF330" s="950"/>
      <c r="AG330" s="716"/>
      <c r="AH330" s="715"/>
      <c r="AI330" s="677"/>
      <c r="AJ330" s="950"/>
      <c r="AK330" s="677"/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3098" t="s">
        <v>293</v>
      </c>
      <c r="B331" s="3098"/>
      <c r="C331" s="876">
        <f>SUM(D331+E331)</f>
        <v>2</v>
      </c>
      <c r="D331" s="867">
        <f t="shared" si="204"/>
        <v>1</v>
      </c>
      <c r="E331" s="687">
        <f t="shared" si="204"/>
        <v>1</v>
      </c>
      <c r="F331" s="950"/>
      <c r="G331" s="715"/>
      <c r="H331" s="950"/>
      <c r="I331" s="715"/>
      <c r="J331" s="950"/>
      <c r="K331" s="715"/>
      <c r="L331" s="950"/>
      <c r="M331" s="715"/>
      <c r="N331" s="950"/>
      <c r="O331" s="715"/>
      <c r="P331" s="950">
        <v>1</v>
      </c>
      <c r="Q331" s="715">
        <v>1</v>
      </c>
      <c r="R331" s="950"/>
      <c r="S331" s="715"/>
      <c r="T331" s="950"/>
      <c r="U331" s="715"/>
      <c r="V331" s="950"/>
      <c r="W331" s="715"/>
      <c r="X331" s="950"/>
      <c r="Y331" s="715"/>
      <c r="Z331" s="950"/>
      <c r="AA331" s="715"/>
      <c r="AB331" s="950"/>
      <c r="AC331" s="715"/>
      <c r="AD331" s="950"/>
      <c r="AE331" s="715"/>
      <c r="AF331" s="950"/>
      <c r="AG331" s="716"/>
      <c r="AH331" s="715">
        <v>0</v>
      </c>
      <c r="AI331" s="677">
        <v>1</v>
      </c>
      <c r="AJ331" s="950">
        <v>0</v>
      </c>
      <c r="AK331" s="677">
        <v>0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951" t="s">
        <v>294</v>
      </c>
      <c r="B332" s="952"/>
      <c r="C332" s="952"/>
      <c r="D332" s="952"/>
      <c r="E332" s="952"/>
      <c r="F332" s="952"/>
      <c r="G332" s="952"/>
      <c r="H332" s="952"/>
      <c r="I332" s="952"/>
      <c r="J332" s="952"/>
      <c r="K332" s="952"/>
      <c r="L332" s="952"/>
      <c r="M332" s="952"/>
      <c r="N332" s="952"/>
      <c r="O332" s="46"/>
      <c r="P332" s="46"/>
      <c r="Q332" s="46"/>
      <c r="R332" s="46"/>
    </row>
    <row r="333" spans="1:85" ht="15" customHeight="1" x14ac:dyDescent="0.25">
      <c r="A333" s="3074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3215" t="s">
        <v>297</v>
      </c>
      <c r="P333" s="3216" t="s">
        <v>298</v>
      </c>
      <c r="Q333" s="3216" t="s">
        <v>299</v>
      </c>
      <c r="R333" s="3213" t="s">
        <v>7</v>
      </c>
      <c r="S333" s="3074" t="s">
        <v>8</v>
      </c>
      <c r="T333" s="3108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3015"/>
      <c r="C334" s="2871"/>
      <c r="D334" s="2849"/>
      <c r="E334" s="3076" t="s">
        <v>178</v>
      </c>
      <c r="F334" s="3077"/>
      <c r="G334" s="3076" t="s">
        <v>179</v>
      </c>
      <c r="H334" s="3077"/>
      <c r="I334" s="3076" t="s">
        <v>180</v>
      </c>
      <c r="J334" s="3077"/>
      <c r="K334" s="3076" t="s">
        <v>12</v>
      </c>
      <c r="L334" s="3077"/>
      <c r="M334" s="3076" t="s">
        <v>13</v>
      </c>
      <c r="N334" s="3078"/>
      <c r="O334" s="2897"/>
      <c r="P334" s="3217"/>
      <c r="Q334" s="3217"/>
      <c r="R334" s="2885"/>
      <c r="S334" s="3075"/>
      <c r="T334" s="3214"/>
      <c r="U334" s="2890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2852"/>
      <c r="B335" s="765" t="s">
        <v>96</v>
      </c>
      <c r="C335" s="449" t="s">
        <v>65</v>
      </c>
      <c r="D335" s="554" t="s">
        <v>97</v>
      </c>
      <c r="E335" s="872" t="s">
        <v>65</v>
      </c>
      <c r="F335" s="637" t="s">
        <v>97</v>
      </c>
      <c r="G335" s="872" t="s">
        <v>65</v>
      </c>
      <c r="H335" s="637" t="s">
        <v>97</v>
      </c>
      <c r="I335" s="872" t="s">
        <v>65</v>
      </c>
      <c r="J335" s="637" t="s">
        <v>97</v>
      </c>
      <c r="K335" s="872" t="s">
        <v>65</v>
      </c>
      <c r="L335" s="637" t="s">
        <v>97</v>
      </c>
      <c r="M335" s="872" t="s">
        <v>65</v>
      </c>
      <c r="N335" s="648" t="s">
        <v>97</v>
      </c>
      <c r="O335" s="2898"/>
      <c r="P335" s="2901"/>
      <c r="Q335" s="2901"/>
      <c r="R335" s="2886"/>
      <c r="S335" s="2852"/>
      <c r="T335" s="758" t="s">
        <v>187</v>
      </c>
      <c r="U335" s="758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953" t="s">
        <v>77</v>
      </c>
      <c r="B336" s="953">
        <f>SUM(C336+D336)</f>
        <v>0</v>
      </c>
      <c r="C336" s="954">
        <f>SUM(E336+G336+I336+K336+M336)</f>
        <v>0</v>
      </c>
      <c r="D336" s="955">
        <f>SUM(F336+H336+J336+L336+N336)</f>
        <v>0</v>
      </c>
      <c r="E336" s="820"/>
      <c r="F336" s="836"/>
      <c r="G336" s="820"/>
      <c r="H336" s="836"/>
      <c r="I336" s="820"/>
      <c r="J336" s="824"/>
      <c r="K336" s="820"/>
      <c r="L336" s="824"/>
      <c r="M336" s="852"/>
      <c r="N336" s="956"/>
      <c r="O336" s="454"/>
      <c r="P336" s="957"/>
      <c r="Q336" s="957"/>
      <c r="R336" s="958"/>
      <c r="S336" s="836"/>
      <c r="T336" s="836"/>
      <c r="U336" s="836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443" t="s">
        <v>89</v>
      </c>
      <c r="B337" s="443">
        <f>SUM(C337+D337)</f>
        <v>0</v>
      </c>
      <c r="C337" s="457">
        <f>SUM(E337+G337+I337+K337+M337)</f>
        <v>0</v>
      </c>
      <c r="D337" s="275">
        <f>SUM(F337+H337+J337+L337+N337)</f>
        <v>0</v>
      </c>
      <c r="E337" s="210"/>
      <c r="F337" s="97"/>
      <c r="G337" s="210"/>
      <c r="H337" s="323"/>
      <c r="I337" s="210"/>
      <c r="J337" s="97"/>
      <c r="K337" s="210"/>
      <c r="L337" s="97"/>
      <c r="M337" s="322"/>
      <c r="N337" s="458"/>
      <c r="O337" s="459"/>
      <c r="P337" s="97"/>
      <c r="Q337" s="97"/>
      <c r="R337" s="459"/>
      <c r="S337" s="97"/>
      <c r="T337" s="97"/>
      <c r="U337" s="97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ht="15" customHeight="1" x14ac:dyDescent="0.25">
      <c r="A339" s="3074" t="s">
        <v>295</v>
      </c>
      <c r="B339" s="3074" t="s">
        <v>301</v>
      </c>
      <c r="C339" s="3070" t="s">
        <v>296</v>
      </c>
      <c r="D339" s="3070"/>
      <c r="E339" s="3070"/>
      <c r="F339" s="3076" t="s">
        <v>117</v>
      </c>
      <c r="G339" s="3078"/>
      <c r="H339" s="3078"/>
      <c r="I339" s="3078"/>
      <c r="J339" s="3078"/>
      <c r="K339" s="3078"/>
      <c r="L339" s="3078"/>
      <c r="M339" s="3078"/>
      <c r="N339" s="3078"/>
      <c r="O339" s="3078"/>
      <c r="P339" s="3078"/>
      <c r="Q339" s="3078"/>
      <c r="R339" s="3078"/>
      <c r="S339" s="3078"/>
      <c r="T339" s="3078"/>
      <c r="U339" s="3078"/>
      <c r="V339" s="3078"/>
      <c r="W339" s="3078"/>
      <c r="X339" s="3078"/>
      <c r="Y339" s="3078"/>
      <c r="Z339" s="3078"/>
      <c r="AA339" s="3078"/>
      <c r="AB339" s="3078"/>
      <c r="AC339" s="3078"/>
      <c r="AD339" s="3078"/>
      <c r="AE339" s="3078"/>
      <c r="AF339" s="3078"/>
      <c r="AG339" s="3094"/>
      <c r="AH339" s="3097" t="s">
        <v>7</v>
      </c>
      <c r="AI339" s="2847" t="s">
        <v>8</v>
      </c>
      <c r="AJ339" s="3076" t="s">
        <v>302</v>
      </c>
      <c r="AK339" s="3078"/>
      <c r="AL339" s="3077"/>
      <c r="AM339" s="3074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ht="15" customHeight="1" x14ac:dyDescent="0.25">
      <c r="A340" s="3075"/>
      <c r="B340" s="3075"/>
      <c r="C340" s="3070"/>
      <c r="D340" s="3070"/>
      <c r="E340" s="3070"/>
      <c r="F340" s="3076" t="s">
        <v>12</v>
      </c>
      <c r="G340" s="3077"/>
      <c r="H340" s="3076" t="s">
        <v>13</v>
      </c>
      <c r="I340" s="3077"/>
      <c r="J340" s="3076" t="s">
        <v>14</v>
      </c>
      <c r="K340" s="3077"/>
      <c r="L340" s="3076" t="s">
        <v>15</v>
      </c>
      <c r="M340" s="3077"/>
      <c r="N340" s="3076" t="s">
        <v>16</v>
      </c>
      <c r="O340" s="3077"/>
      <c r="P340" s="3076" t="s">
        <v>17</v>
      </c>
      <c r="Q340" s="3077"/>
      <c r="R340" s="3076" t="s">
        <v>18</v>
      </c>
      <c r="S340" s="3077"/>
      <c r="T340" s="3076" t="s">
        <v>19</v>
      </c>
      <c r="U340" s="3077"/>
      <c r="V340" s="3076" t="s">
        <v>48</v>
      </c>
      <c r="W340" s="3077"/>
      <c r="X340" s="3076" t="s">
        <v>49</v>
      </c>
      <c r="Y340" s="3077"/>
      <c r="Z340" s="3076" t="s">
        <v>50</v>
      </c>
      <c r="AA340" s="3077"/>
      <c r="AB340" s="3076" t="s">
        <v>126</v>
      </c>
      <c r="AC340" s="3077"/>
      <c r="AD340" s="3076" t="s">
        <v>127</v>
      </c>
      <c r="AE340" s="3077"/>
      <c r="AF340" s="3076" t="s">
        <v>128</v>
      </c>
      <c r="AG340" s="3094"/>
      <c r="AH340" s="2883"/>
      <c r="AI340" s="2848"/>
      <c r="AJ340" s="3081" t="s">
        <v>304</v>
      </c>
      <c r="AK340" s="3082" t="s">
        <v>305</v>
      </c>
      <c r="AL340" s="3096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2852"/>
      <c r="B341" s="2852"/>
      <c r="C341" s="758" t="s">
        <v>96</v>
      </c>
      <c r="D341" s="959" t="s">
        <v>65</v>
      </c>
      <c r="E341" s="637" t="s">
        <v>97</v>
      </c>
      <c r="F341" s="872" t="s">
        <v>65</v>
      </c>
      <c r="G341" s="637" t="s">
        <v>97</v>
      </c>
      <c r="H341" s="872" t="s">
        <v>65</v>
      </c>
      <c r="I341" s="637" t="s">
        <v>97</v>
      </c>
      <c r="J341" s="872" t="s">
        <v>264</v>
      </c>
      <c r="K341" s="637" t="s">
        <v>97</v>
      </c>
      <c r="L341" s="872" t="s">
        <v>264</v>
      </c>
      <c r="M341" s="637" t="s">
        <v>97</v>
      </c>
      <c r="N341" s="872" t="s">
        <v>264</v>
      </c>
      <c r="O341" s="637" t="s">
        <v>97</v>
      </c>
      <c r="P341" s="872" t="s">
        <v>264</v>
      </c>
      <c r="Q341" s="637" t="s">
        <v>97</v>
      </c>
      <c r="R341" s="872" t="s">
        <v>264</v>
      </c>
      <c r="S341" s="637" t="s">
        <v>97</v>
      </c>
      <c r="T341" s="872" t="s">
        <v>264</v>
      </c>
      <c r="U341" s="637" t="s">
        <v>97</v>
      </c>
      <c r="V341" s="872" t="s">
        <v>264</v>
      </c>
      <c r="W341" s="637" t="s">
        <v>97</v>
      </c>
      <c r="X341" s="872" t="s">
        <v>264</v>
      </c>
      <c r="Y341" s="637" t="s">
        <v>97</v>
      </c>
      <c r="Z341" s="872" t="s">
        <v>264</v>
      </c>
      <c r="AA341" s="637" t="s">
        <v>97</v>
      </c>
      <c r="AB341" s="872" t="s">
        <v>264</v>
      </c>
      <c r="AC341" s="637" t="s">
        <v>97</v>
      </c>
      <c r="AD341" s="872" t="s">
        <v>264</v>
      </c>
      <c r="AE341" s="637" t="s">
        <v>97</v>
      </c>
      <c r="AF341" s="872" t="s">
        <v>264</v>
      </c>
      <c r="AG341" s="638" t="s">
        <v>97</v>
      </c>
      <c r="AH341" s="2879"/>
      <c r="AI341" s="2849"/>
      <c r="AJ341" s="2877"/>
      <c r="AK341" s="2879"/>
      <c r="AL341" s="2881"/>
      <c r="AM341" s="2852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3083" t="s">
        <v>307</v>
      </c>
      <c r="B342" s="832" t="s">
        <v>308</v>
      </c>
      <c r="C342" s="960">
        <f>SUM(D342+E342)</f>
        <v>0</v>
      </c>
      <c r="D342" s="960">
        <f>SUM(F342+H342+J342+L342+N342+P342+R342+T342+V342+X342+Z342+AB342+AD342+AF342)</f>
        <v>0</v>
      </c>
      <c r="E342" s="960">
        <f>SUM(G342+I342+K342+M342+O342+Q342+S342+U342+W342+Y342+AA342+AC342+AE342+AG342)</f>
        <v>0</v>
      </c>
      <c r="F342" s="820"/>
      <c r="G342" s="836"/>
      <c r="H342" s="820"/>
      <c r="I342" s="836"/>
      <c r="J342" s="820"/>
      <c r="K342" s="836"/>
      <c r="L342" s="820"/>
      <c r="M342" s="836"/>
      <c r="N342" s="820"/>
      <c r="O342" s="836"/>
      <c r="P342" s="820"/>
      <c r="Q342" s="836"/>
      <c r="R342" s="820"/>
      <c r="S342" s="836"/>
      <c r="T342" s="820"/>
      <c r="U342" s="836"/>
      <c r="V342" s="820"/>
      <c r="W342" s="836"/>
      <c r="X342" s="820"/>
      <c r="Y342" s="836"/>
      <c r="Z342" s="820"/>
      <c r="AA342" s="836"/>
      <c r="AB342" s="820"/>
      <c r="AC342" s="836"/>
      <c r="AD342" s="820"/>
      <c r="AE342" s="836"/>
      <c r="AF342" s="820"/>
      <c r="AG342" s="851"/>
      <c r="AH342" s="956"/>
      <c r="AI342" s="824"/>
      <c r="AJ342" s="840"/>
      <c r="AK342" s="956"/>
      <c r="AL342" s="824"/>
      <c r="AM342" s="824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2861"/>
      <c r="B344" s="462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3083" t="s">
        <v>311</v>
      </c>
      <c r="B345" s="832" t="s">
        <v>308</v>
      </c>
      <c r="C345" s="960">
        <f t="shared" si="206"/>
        <v>0</v>
      </c>
      <c r="D345" s="960">
        <f t="shared" si="207"/>
        <v>0</v>
      </c>
      <c r="E345" s="960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2861"/>
      <c r="B347" s="462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210"/>
      <c r="G347" s="97"/>
      <c r="H347" s="210"/>
      <c r="I347" s="97"/>
      <c r="J347" s="210"/>
      <c r="K347" s="97"/>
      <c r="L347" s="210"/>
      <c r="M347" s="97"/>
      <c r="N347" s="210"/>
      <c r="O347" s="97"/>
      <c r="P347" s="210"/>
      <c r="Q347" s="97"/>
      <c r="R347" s="210"/>
      <c r="S347" s="97"/>
      <c r="T347" s="210"/>
      <c r="U347" s="97"/>
      <c r="V347" s="210"/>
      <c r="W347" s="97"/>
      <c r="X347" s="210"/>
      <c r="Y347" s="97"/>
      <c r="Z347" s="210"/>
      <c r="AA347" s="97"/>
      <c r="AB347" s="210"/>
      <c r="AC347" s="97"/>
      <c r="AD347" s="210"/>
      <c r="AE347" s="97"/>
      <c r="AF347" s="210"/>
      <c r="AG347" s="211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832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563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563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2864"/>
      <c r="B351" s="462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210"/>
      <c r="G351" s="97"/>
      <c r="H351" s="210"/>
      <c r="I351" s="97"/>
      <c r="J351" s="210"/>
      <c r="K351" s="97"/>
      <c r="L351" s="210"/>
      <c r="M351" s="97"/>
      <c r="N351" s="210"/>
      <c r="O351" s="97"/>
      <c r="P351" s="210"/>
      <c r="Q351" s="97"/>
      <c r="R351" s="210"/>
      <c r="S351" s="97"/>
      <c r="T351" s="210"/>
      <c r="U351" s="97"/>
      <c r="V351" s="210"/>
      <c r="W351" s="97"/>
      <c r="X351" s="210"/>
      <c r="Y351" s="97"/>
      <c r="Z351" s="210"/>
      <c r="AA351" s="97"/>
      <c r="AB351" s="210"/>
      <c r="AC351" s="97"/>
      <c r="AD351" s="210"/>
      <c r="AE351" s="97"/>
      <c r="AF351" s="210"/>
      <c r="AG351" s="211"/>
      <c r="AH351" s="93"/>
      <c r="AI351" s="323"/>
      <c r="AJ351" s="102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3086" t="s">
        <v>295</v>
      </c>
      <c r="B354" s="3086" t="s">
        <v>319</v>
      </c>
      <c r="C354" s="3088" t="s">
        <v>296</v>
      </c>
      <c r="D354" s="2869"/>
      <c r="E354" s="2847"/>
      <c r="F354" s="3091" t="s">
        <v>117</v>
      </c>
      <c r="G354" s="3092"/>
      <c r="H354" s="3092"/>
      <c r="I354" s="3092"/>
      <c r="J354" s="3092"/>
      <c r="K354" s="3092"/>
      <c r="L354" s="3092"/>
      <c r="M354" s="3092"/>
      <c r="N354" s="3092"/>
      <c r="O354" s="3092"/>
      <c r="P354" s="3092"/>
      <c r="Q354" s="3092"/>
      <c r="R354" s="3092"/>
      <c r="S354" s="3092"/>
      <c r="T354" s="3092"/>
      <c r="U354" s="3092"/>
      <c r="V354" s="3092"/>
      <c r="W354" s="3092"/>
      <c r="X354" s="3092"/>
      <c r="Y354" s="3092"/>
      <c r="Z354" s="3092"/>
      <c r="AA354" s="3092"/>
      <c r="AB354" s="3092"/>
      <c r="AC354" s="3092"/>
      <c r="AD354" s="3092"/>
      <c r="AE354" s="3092"/>
      <c r="AF354" s="3092"/>
      <c r="AG354" s="3092"/>
      <c r="AH354" s="3092"/>
      <c r="AI354" s="3092"/>
      <c r="AJ354" s="3092"/>
      <c r="AK354" s="3092"/>
      <c r="AL354" s="3092"/>
      <c r="AM354" s="3093"/>
      <c r="AN354" s="2847" t="s">
        <v>320</v>
      </c>
      <c r="AO354" s="3074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2866"/>
      <c r="B355" s="2866"/>
      <c r="C355" s="3015"/>
      <c r="D355" s="2871"/>
      <c r="E355" s="2849"/>
      <c r="F355" s="3076" t="s">
        <v>178</v>
      </c>
      <c r="G355" s="3077"/>
      <c r="H355" s="3076" t="s">
        <v>179</v>
      </c>
      <c r="I355" s="3077"/>
      <c r="J355" s="3076" t="s">
        <v>180</v>
      </c>
      <c r="K355" s="3077"/>
      <c r="L355" s="3076" t="s">
        <v>12</v>
      </c>
      <c r="M355" s="3077"/>
      <c r="N355" s="3076" t="s">
        <v>13</v>
      </c>
      <c r="O355" s="3077"/>
      <c r="P355" s="3078" t="s">
        <v>14</v>
      </c>
      <c r="Q355" s="3077"/>
      <c r="R355" s="3076" t="s">
        <v>15</v>
      </c>
      <c r="S355" s="3077"/>
      <c r="T355" s="3076" t="s">
        <v>16</v>
      </c>
      <c r="U355" s="3077"/>
      <c r="V355" s="3076" t="s">
        <v>17</v>
      </c>
      <c r="W355" s="3077"/>
      <c r="X355" s="3076" t="s">
        <v>18</v>
      </c>
      <c r="Y355" s="3077"/>
      <c r="Z355" s="3076" t="s">
        <v>19</v>
      </c>
      <c r="AA355" s="3077"/>
      <c r="AB355" s="3076" t="s">
        <v>48</v>
      </c>
      <c r="AC355" s="3077"/>
      <c r="AD355" s="3076" t="s">
        <v>49</v>
      </c>
      <c r="AE355" s="3077"/>
      <c r="AF355" s="3076" t="s">
        <v>50</v>
      </c>
      <c r="AG355" s="3077"/>
      <c r="AH355" s="3076" t="s">
        <v>126</v>
      </c>
      <c r="AI355" s="3077"/>
      <c r="AJ355" s="3076" t="s">
        <v>127</v>
      </c>
      <c r="AK355" s="3077"/>
      <c r="AL355" s="3076" t="s">
        <v>128</v>
      </c>
      <c r="AM355" s="3094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2867"/>
      <c r="B356" s="2867"/>
      <c r="C356" s="766" t="s">
        <v>96</v>
      </c>
      <c r="D356" s="762" t="s">
        <v>65</v>
      </c>
      <c r="E356" s="553" t="s">
        <v>97</v>
      </c>
      <c r="F356" s="872" t="s">
        <v>65</v>
      </c>
      <c r="G356" s="553" t="s">
        <v>97</v>
      </c>
      <c r="H356" s="872" t="s">
        <v>65</v>
      </c>
      <c r="I356" s="553" t="s">
        <v>97</v>
      </c>
      <c r="J356" s="872" t="s">
        <v>65</v>
      </c>
      <c r="K356" s="553" t="s">
        <v>97</v>
      </c>
      <c r="L356" s="872" t="s">
        <v>65</v>
      </c>
      <c r="M356" s="553" t="s">
        <v>97</v>
      </c>
      <c r="N356" s="872" t="s">
        <v>65</v>
      </c>
      <c r="O356" s="553" t="s">
        <v>97</v>
      </c>
      <c r="P356" s="872" t="s">
        <v>65</v>
      </c>
      <c r="Q356" s="553" t="s">
        <v>97</v>
      </c>
      <c r="R356" s="872" t="s">
        <v>65</v>
      </c>
      <c r="S356" s="553" t="s">
        <v>97</v>
      </c>
      <c r="T356" s="872" t="s">
        <v>65</v>
      </c>
      <c r="U356" s="553" t="s">
        <v>97</v>
      </c>
      <c r="V356" s="872" t="s">
        <v>65</v>
      </c>
      <c r="W356" s="553" t="s">
        <v>97</v>
      </c>
      <c r="X356" s="872" t="s">
        <v>65</v>
      </c>
      <c r="Y356" s="553" t="s">
        <v>97</v>
      </c>
      <c r="Z356" s="872" t="s">
        <v>65</v>
      </c>
      <c r="AA356" s="553" t="s">
        <v>97</v>
      </c>
      <c r="AB356" s="872" t="s">
        <v>65</v>
      </c>
      <c r="AC356" s="553" t="s">
        <v>97</v>
      </c>
      <c r="AD356" s="872" t="s">
        <v>65</v>
      </c>
      <c r="AE356" s="553" t="s">
        <v>97</v>
      </c>
      <c r="AF356" s="872" t="s">
        <v>65</v>
      </c>
      <c r="AG356" s="553" t="s">
        <v>97</v>
      </c>
      <c r="AH356" s="872" t="s">
        <v>65</v>
      </c>
      <c r="AI356" s="553" t="s">
        <v>97</v>
      </c>
      <c r="AJ356" s="872" t="s">
        <v>65</v>
      </c>
      <c r="AK356" s="553" t="s">
        <v>97</v>
      </c>
      <c r="AL356" s="872" t="s">
        <v>65</v>
      </c>
      <c r="AM356" s="468" t="s">
        <v>97</v>
      </c>
      <c r="AN356" s="2849"/>
      <c r="AO356" s="2852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3071" t="s">
        <v>321</v>
      </c>
      <c r="B357" s="961" t="s">
        <v>322</v>
      </c>
      <c r="C357" s="962">
        <f>SUM(D357,E357)</f>
        <v>0</v>
      </c>
      <c r="D357" s="963">
        <f t="shared" ref="D357:E360" si="213">SUM(F357,H357,J357,L357,N357,P357,R357,T357,V357,X357,Z357,AB357,AD357,AF357,AH357,AJ357,AL357)</f>
        <v>0</v>
      </c>
      <c r="E357" s="964">
        <f t="shared" si="213"/>
        <v>0</v>
      </c>
      <c r="F357" s="820"/>
      <c r="G357" s="824"/>
      <c r="H357" s="820"/>
      <c r="I357" s="824"/>
      <c r="J357" s="820"/>
      <c r="K357" s="824"/>
      <c r="L357" s="820"/>
      <c r="M357" s="824"/>
      <c r="N357" s="820"/>
      <c r="O357" s="824"/>
      <c r="P357" s="820"/>
      <c r="Q357" s="824"/>
      <c r="R357" s="820"/>
      <c r="S357" s="824"/>
      <c r="T357" s="820"/>
      <c r="U357" s="824"/>
      <c r="V357" s="820"/>
      <c r="W357" s="824"/>
      <c r="X357" s="820"/>
      <c r="Y357" s="824"/>
      <c r="Z357" s="820"/>
      <c r="AA357" s="824"/>
      <c r="AB357" s="820"/>
      <c r="AC357" s="824"/>
      <c r="AD357" s="820"/>
      <c r="AE357" s="824"/>
      <c r="AF357" s="820"/>
      <c r="AG357" s="824"/>
      <c r="AH357" s="820"/>
      <c r="AI357" s="824"/>
      <c r="AJ357" s="820"/>
      <c r="AK357" s="824"/>
      <c r="AL357" s="820"/>
      <c r="AM357" s="965"/>
      <c r="AN357" s="836"/>
      <c r="AO357" s="853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2846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3079" t="s">
        <v>76</v>
      </c>
      <c r="B360" s="3080"/>
      <c r="C360" s="966">
        <f>SUM(D360,E360)</f>
        <v>0</v>
      </c>
      <c r="D360" s="967">
        <f t="shared" si="213"/>
        <v>0</v>
      </c>
      <c r="E360" s="661">
        <f t="shared" si="213"/>
        <v>0</v>
      </c>
      <c r="F360" s="876">
        <f t="shared" ref="F360:AO360" si="219">SUM(F357:F359)</f>
        <v>0</v>
      </c>
      <c r="G360" s="645">
        <f t="shared" si="219"/>
        <v>0</v>
      </c>
      <c r="H360" s="876">
        <f t="shared" si="219"/>
        <v>0</v>
      </c>
      <c r="I360" s="645">
        <f t="shared" si="219"/>
        <v>0</v>
      </c>
      <c r="J360" s="876">
        <f t="shared" si="219"/>
        <v>0</v>
      </c>
      <c r="K360" s="877">
        <f t="shared" si="219"/>
        <v>0</v>
      </c>
      <c r="L360" s="876">
        <f t="shared" si="219"/>
        <v>0</v>
      </c>
      <c r="M360" s="877">
        <f t="shared" si="219"/>
        <v>0</v>
      </c>
      <c r="N360" s="876">
        <f t="shared" si="219"/>
        <v>0</v>
      </c>
      <c r="O360" s="877">
        <f t="shared" si="219"/>
        <v>0</v>
      </c>
      <c r="P360" s="876">
        <f t="shared" si="219"/>
        <v>0</v>
      </c>
      <c r="Q360" s="877">
        <f t="shared" si="219"/>
        <v>0</v>
      </c>
      <c r="R360" s="876">
        <f t="shared" si="219"/>
        <v>0</v>
      </c>
      <c r="S360" s="877">
        <f t="shared" si="219"/>
        <v>0</v>
      </c>
      <c r="T360" s="876">
        <f t="shared" si="219"/>
        <v>0</v>
      </c>
      <c r="U360" s="877">
        <f t="shared" si="219"/>
        <v>0</v>
      </c>
      <c r="V360" s="876">
        <f t="shared" si="219"/>
        <v>0</v>
      </c>
      <c r="W360" s="877">
        <f t="shared" si="219"/>
        <v>0</v>
      </c>
      <c r="X360" s="876">
        <f t="shared" si="219"/>
        <v>0</v>
      </c>
      <c r="Y360" s="877">
        <f t="shared" si="219"/>
        <v>0</v>
      </c>
      <c r="Z360" s="876">
        <f t="shared" si="219"/>
        <v>0</v>
      </c>
      <c r="AA360" s="877">
        <f t="shared" si="219"/>
        <v>0</v>
      </c>
      <c r="AB360" s="876">
        <f t="shared" si="219"/>
        <v>0</v>
      </c>
      <c r="AC360" s="877">
        <f t="shared" si="219"/>
        <v>0</v>
      </c>
      <c r="AD360" s="876">
        <f t="shared" si="219"/>
        <v>0</v>
      </c>
      <c r="AE360" s="877">
        <f t="shared" si="219"/>
        <v>0</v>
      </c>
      <c r="AF360" s="876">
        <f t="shared" si="219"/>
        <v>0</v>
      </c>
      <c r="AG360" s="877">
        <f t="shared" si="219"/>
        <v>0</v>
      </c>
      <c r="AH360" s="876">
        <f t="shared" si="219"/>
        <v>0</v>
      </c>
      <c r="AI360" s="877">
        <f t="shared" si="219"/>
        <v>0</v>
      </c>
      <c r="AJ360" s="876">
        <f t="shared" si="219"/>
        <v>0</v>
      </c>
      <c r="AK360" s="877">
        <f t="shared" si="219"/>
        <v>0</v>
      </c>
      <c r="AL360" s="772">
        <f t="shared" si="219"/>
        <v>0</v>
      </c>
      <c r="AM360" s="968">
        <f t="shared" si="219"/>
        <v>0</v>
      </c>
      <c r="AN360" s="645">
        <f t="shared" si="219"/>
        <v>0</v>
      </c>
      <c r="AO360" s="774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3070" t="s">
        <v>326</v>
      </c>
      <c r="B362" s="3070" t="s">
        <v>327</v>
      </c>
      <c r="C362" s="3070" t="s">
        <v>328</v>
      </c>
      <c r="D362" s="3070"/>
      <c r="E362" s="3070"/>
      <c r="F362" s="3070"/>
      <c r="G362" s="3070"/>
      <c r="H362" s="3070"/>
      <c r="I362" s="3070"/>
      <c r="J362" s="3070"/>
      <c r="K362" s="3095" t="s">
        <v>329</v>
      </c>
      <c r="L362" s="3095"/>
      <c r="M362" s="3095"/>
      <c r="N362" s="3095"/>
      <c r="O362" s="3095"/>
      <c r="P362" s="3070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3070"/>
      <c r="B363" s="3070"/>
      <c r="C363" s="3070" t="s">
        <v>331</v>
      </c>
      <c r="D363" s="3070" t="s">
        <v>332</v>
      </c>
      <c r="E363" s="3070" t="s">
        <v>333</v>
      </c>
      <c r="F363" s="3070" t="s">
        <v>334</v>
      </c>
      <c r="G363" s="3070" t="s">
        <v>335</v>
      </c>
      <c r="H363" s="3070"/>
      <c r="I363" s="3070"/>
      <c r="J363" s="3070"/>
      <c r="K363" s="3070" t="s">
        <v>336</v>
      </c>
      <c r="L363" s="3070" t="s">
        <v>337</v>
      </c>
      <c r="M363" s="3070" t="s">
        <v>338</v>
      </c>
      <c r="N363" s="3070" t="s">
        <v>339</v>
      </c>
      <c r="O363" s="3070" t="s">
        <v>340</v>
      </c>
      <c r="P363" s="3070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3070"/>
      <c r="B364" s="3070"/>
      <c r="C364" s="3070"/>
      <c r="D364" s="3070"/>
      <c r="E364" s="3070"/>
      <c r="F364" s="3070"/>
      <c r="G364" s="775" t="s">
        <v>337</v>
      </c>
      <c r="H364" s="775" t="s">
        <v>340</v>
      </c>
      <c r="I364" s="775" t="s">
        <v>341</v>
      </c>
      <c r="J364" s="775" t="s">
        <v>100</v>
      </c>
      <c r="K364" s="3070"/>
      <c r="L364" s="3070"/>
      <c r="M364" s="3070"/>
      <c r="N364" s="3070"/>
      <c r="O364" s="3070"/>
      <c r="P364" s="3070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969" t="s">
        <v>342</v>
      </c>
      <c r="B365" s="819">
        <f>SUM(D365:O365)</f>
        <v>0</v>
      </c>
      <c r="C365" s="970"/>
      <c r="D365" s="853"/>
      <c r="E365" s="853"/>
      <c r="F365" s="853"/>
      <c r="G365" s="853"/>
      <c r="H365" s="853"/>
      <c r="I365" s="853"/>
      <c r="J365" s="853"/>
      <c r="K365" s="853"/>
      <c r="L365" s="853"/>
      <c r="M365" s="853"/>
      <c r="N365" s="853"/>
      <c r="O365" s="852"/>
      <c r="P365" s="971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784" t="s">
        <v>76</v>
      </c>
      <c r="B370" s="774">
        <f>SUM(B365:B369)</f>
        <v>0</v>
      </c>
      <c r="C370" s="774">
        <f>SUM(C366:C367)</f>
        <v>0</v>
      </c>
      <c r="D370" s="774">
        <f>SUM(D365:D367)</f>
        <v>0</v>
      </c>
      <c r="E370" s="774">
        <f t="shared" ref="E370:N370" si="220">SUM(E365:E367)</f>
        <v>0</v>
      </c>
      <c r="F370" s="774">
        <f t="shared" si="220"/>
        <v>0</v>
      </c>
      <c r="G370" s="774">
        <f t="shared" si="220"/>
        <v>0</v>
      </c>
      <c r="H370" s="774">
        <f t="shared" si="220"/>
        <v>0</v>
      </c>
      <c r="I370" s="774">
        <f t="shared" si="220"/>
        <v>0</v>
      </c>
      <c r="J370" s="774">
        <f t="shared" si="220"/>
        <v>0</v>
      </c>
      <c r="K370" s="774">
        <f t="shared" si="220"/>
        <v>0</v>
      </c>
      <c r="L370" s="774">
        <f t="shared" si="220"/>
        <v>0</v>
      </c>
      <c r="M370" s="774">
        <f t="shared" si="220"/>
        <v>0</v>
      </c>
      <c r="N370" s="774">
        <f t="shared" si="220"/>
        <v>0</v>
      </c>
      <c r="O370" s="774">
        <f>SUM(O365:O367)</f>
        <v>0</v>
      </c>
      <c r="P370" s="774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255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_1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F234:AX278 D60:R79 B82 D85:E85 F106:M109 F114:AI122 F139:AR143 F127:AM134 F147:O149 F160:R162 F164:R167 F151:O154 F173:Q175 F186:AW230 E336:U337 F283:AO286 F292:AV309 F314:AW324 F329:AK331 F342:AM351 F357:AO359 C365:P369 F98:AE101 F90:AE93 F177:Q180 D36:U55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A4" sqref="A4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",[4]NOMBRE!B2," - ","( ",[4]NOMBRE!C2,[4]NOMBRE!D2,[4]NOMBRE!E2,[4]NOMBRE!F2,[4]NOMBRE!G2,"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",[4]NOMBRE!B6," - ","( ",[4]NOMBRE!C6,[4]NOMBRE!D6," )")</f>
        <v>MES: MARZO - ( 03 )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",[4]NOMBRE!B7)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3250" t="s">
        <v>3</v>
      </c>
      <c r="B9" s="2847"/>
      <c r="C9" s="3243" t="s">
        <v>4</v>
      </c>
      <c r="D9" s="3359" t="s">
        <v>5</v>
      </c>
      <c r="E9" s="3386"/>
      <c r="F9" s="3386"/>
      <c r="G9" s="3386"/>
      <c r="H9" s="3386"/>
      <c r="I9" s="3386"/>
      <c r="J9" s="3386"/>
      <c r="K9" s="3386"/>
      <c r="L9" s="3386"/>
      <c r="M9" s="3387"/>
      <c r="N9" s="3243" t="s">
        <v>6</v>
      </c>
      <c r="O9" s="3243" t="s">
        <v>7</v>
      </c>
      <c r="P9" s="3243" t="s">
        <v>8</v>
      </c>
      <c r="Q9" s="3243" t="s">
        <v>9</v>
      </c>
      <c r="R9" s="3243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3277"/>
      <c r="B10" s="2848"/>
      <c r="C10" s="3283"/>
      <c r="D10" s="993" t="s">
        <v>11</v>
      </c>
      <c r="E10" s="912" t="s">
        <v>12</v>
      </c>
      <c r="F10" s="912" t="s">
        <v>13</v>
      </c>
      <c r="G10" s="912" t="s">
        <v>14</v>
      </c>
      <c r="H10" s="912" t="s">
        <v>15</v>
      </c>
      <c r="I10" s="912" t="s">
        <v>16</v>
      </c>
      <c r="J10" s="912" t="s">
        <v>17</v>
      </c>
      <c r="K10" s="912" t="s">
        <v>18</v>
      </c>
      <c r="L10" s="912" t="s">
        <v>19</v>
      </c>
      <c r="M10" s="938" t="s">
        <v>20</v>
      </c>
      <c r="N10" s="3283"/>
      <c r="O10" s="3283"/>
      <c r="P10" s="3283"/>
      <c r="Q10" s="3283"/>
      <c r="R10" s="3283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3392" t="s">
        <v>21</v>
      </c>
      <c r="B11" s="3392"/>
      <c r="C11" s="994">
        <f>SUM(D11:M11)</f>
        <v>0</v>
      </c>
      <c r="D11" s="898"/>
      <c r="E11" s="995"/>
      <c r="F11" s="995"/>
      <c r="G11" s="995"/>
      <c r="H11" s="995"/>
      <c r="I11" s="995"/>
      <c r="J11" s="995"/>
      <c r="K11" s="995"/>
      <c r="L11" s="996"/>
      <c r="M11" s="997"/>
      <c r="N11" s="998"/>
      <c r="O11" s="998"/>
      <c r="P11" s="998"/>
      <c r="Q11" s="998"/>
      <c r="R11" s="998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3250" t="s">
        <v>26</v>
      </c>
      <c r="B16" s="2847"/>
      <c r="C16" s="3396" t="s">
        <v>27</v>
      </c>
      <c r="D16" s="3397" t="s">
        <v>28</v>
      </c>
      <c r="E16" s="3395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3277"/>
      <c r="B17" s="2848"/>
      <c r="C17" s="2877"/>
      <c r="D17" s="3069"/>
      <c r="E17" s="3113"/>
      <c r="F17" s="3073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3390" t="s">
        <v>29</v>
      </c>
      <c r="B18" s="3391"/>
      <c r="C18" s="999">
        <v>115</v>
      </c>
      <c r="D18" s="1000">
        <v>0</v>
      </c>
      <c r="E18" s="1001">
        <v>1</v>
      </c>
      <c r="F18" s="1002">
        <v>5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3393" t="s">
        <v>30</v>
      </c>
      <c r="B19" s="3394"/>
      <c r="C19" s="32">
        <v>0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0</v>
      </c>
      <c r="D20" s="19">
        <v>0</v>
      </c>
      <c r="E20" s="36">
        <v>0</v>
      </c>
      <c r="F20" s="37">
        <v>0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13</v>
      </c>
      <c r="D21" s="19">
        <v>0</v>
      </c>
      <c r="E21" s="36">
        <v>1</v>
      </c>
      <c r="F21" s="37">
        <v>1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5</v>
      </c>
      <c r="D22" s="19">
        <v>0</v>
      </c>
      <c r="E22" s="36">
        <v>0</v>
      </c>
      <c r="F22" s="37">
        <v>0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0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0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2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25</v>
      </c>
      <c r="D26" s="19">
        <v>0</v>
      </c>
      <c r="E26" s="36">
        <v>0</v>
      </c>
      <c r="F26" s="37">
        <v>1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2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4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17</v>
      </c>
      <c r="D29" s="39">
        <v>0</v>
      </c>
      <c r="E29" s="40">
        <v>0</v>
      </c>
      <c r="F29" s="41">
        <v>0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4</v>
      </c>
      <c r="D30" s="39">
        <v>0</v>
      </c>
      <c r="E30" s="40">
        <v>0</v>
      </c>
      <c r="F30" s="41">
        <v>0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43</v>
      </c>
      <c r="D31" s="25">
        <v>0</v>
      </c>
      <c r="E31" s="42">
        <v>0</v>
      </c>
      <c r="F31" s="43">
        <v>3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827"/>
      <c r="C32" s="828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ht="15" customHeight="1" x14ac:dyDescent="0.25">
      <c r="A33" s="3250" t="s">
        <v>44</v>
      </c>
      <c r="B33" s="2847"/>
      <c r="C33" s="3243" t="s">
        <v>4</v>
      </c>
      <c r="D33" s="3359" t="s">
        <v>5</v>
      </c>
      <c r="E33" s="3386"/>
      <c r="F33" s="3386"/>
      <c r="G33" s="3386"/>
      <c r="H33" s="3386"/>
      <c r="I33" s="3386"/>
      <c r="J33" s="3386"/>
      <c r="K33" s="3386"/>
      <c r="L33" s="3386"/>
      <c r="M33" s="3386"/>
      <c r="N33" s="3386"/>
      <c r="O33" s="3386"/>
      <c r="P33" s="3387"/>
      <c r="Q33" s="3242" t="s">
        <v>45</v>
      </c>
      <c r="R33" s="3243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3277"/>
      <c r="B34" s="2848"/>
      <c r="C34" s="3283"/>
      <c r="D34" s="993" t="s">
        <v>11</v>
      </c>
      <c r="E34" s="912" t="s">
        <v>12</v>
      </c>
      <c r="F34" s="912" t="s">
        <v>13</v>
      </c>
      <c r="G34" s="912" t="s">
        <v>14</v>
      </c>
      <c r="H34" s="912" t="s">
        <v>15</v>
      </c>
      <c r="I34" s="912" t="s">
        <v>16</v>
      </c>
      <c r="J34" s="912" t="s">
        <v>17</v>
      </c>
      <c r="K34" s="912" t="s">
        <v>18</v>
      </c>
      <c r="L34" s="912" t="s">
        <v>19</v>
      </c>
      <c r="M34" s="912" t="s">
        <v>48</v>
      </c>
      <c r="N34" s="1003" t="s">
        <v>49</v>
      </c>
      <c r="O34" s="912" t="s">
        <v>50</v>
      </c>
      <c r="P34" s="938" t="s">
        <v>51</v>
      </c>
      <c r="Q34" s="2986"/>
      <c r="R34" s="3283"/>
      <c r="S34" s="3073"/>
      <c r="T34" s="3073"/>
      <c r="U34" s="3073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3381" t="s">
        <v>52</v>
      </c>
      <c r="B35" s="3381"/>
      <c r="C35" s="1004">
        <f>SUM(D35:P35)</f>
        <v>0</v>
      </c>
      <c r="D35" s="1004">
        <f>SUM(D36:D48)</f>
        <v>0</v>
      </c>
      <c r="E35" s="1004">
        <f>SUM(E36:E48)</f>
        <v>0</v>
      </c>
      <c r="F35" s="1004">
        <f t="shared" ref="F35:L35" si="18">SUM(F36:F48)</f>
        <v>0</v>
      </c>
      <c r="G35" s="1004">
        <f t="shared" si="18"/>
        <v>0</v>
      </c>
      <c r="H35" s="1004">
        <f t="shared" si="18"/>
        <v>0</v>
      </c>
      <c r="I35" s="1004">
        <f t="shared" si="18"/>
        <v>0</v>
      </c>
      <c r="J35" s="1004">
        <f t="shared" si="18"/>
        <v>0</v>
      </c>
      <c r="K35" s="1004">
        <f t="shared" si="18"/>
        <v>0</v>
      </c>
      <c r="L35" s="1004">
        <f t="shared" si="18"/>
        <v>0</v>
      </c>
      <c r="M35" s="1004">
        <f>SUM(M36:M48)</f>
        <v>0</v>
      </c>
      <c r="N35" s="1004">
        <f>SUM(N51:N55)</f>
        <v>0</v>
      </c>
      <c r="O35" s="1004">
        <f t="shared" ref="O35:P35" si="19">SUM(O51:O55)</f>
        <v>0</v>
      </c>
      <c r="P35" s="1005">
        <f t="shared" si="19"/>
        <v>0</v>
      </c>
      <c r="Q35" s="1006">
        <f>SUM(Q36:Q48)</f>
        <v>0</v>
      </c>
      <c r="R35" s="1006">
        <f>SUM(R36:R48)</f>
        <v>0</v>
      </c>
      <c r="S35" s="1006">
        <f t="shared" ref="S35:U35" si="20">SUM(S36:S48)</f>
        <v>0</v>
      </c>
      <c r="T35" s="1006">
        <f t="shared" si="20"/>
        <v>0</v>
      </c>
      <c r="U35" s="1006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3388" t="s">
        <v>53</v>
      </c>
      <c r="B36" s="3389"/>
      <c r="C36" s="894">
        <f>SUM(D36:M36)</f>
        <v>0</v>
      </c>
      <c r="D36" s="1007"/>
      <c r="E36" s="995"/>
      <c r="F36" s="995"/>
      <c r="G36" s="995"/>
      <c r="H36" s="995"/>
      <c r="I36" s="995"/>
      <c r="J36" s="995"/>
      <c r="K36" s="995"/>
      <c r="L36" s="995"/>
      <c r="M36" s="995"/>
      <c r="N36" s="1008"/>
      <c r="O36" s="1009"/>
      <c r="P36" s="1010"/>
      <c r="Q36" s="1011"/>
      <c r="R36" s="1011"/>
      <c r="S36" s="1011"/>
      <c r="T36" s="1011"/>
      <c r="U36" s="1011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3358" t="s">
        <v>55</v>
      </c>
      <c r="B38" s="1012" t="s">
        <v>56</v>
      </c>
      <c r="C38" s="1013">
        <f t="shared" si="24"/>
        <v>0</v>
      </c>
      <c r="D38" s="1007"/>
      <c r="E38" s="995"/>
      <c r="F38" s="995"/>
      <c r="G38" s="995"/>
      <c r="H38" s="995"/>
      <c r="I38" s="995"/>
      <c r="J38" s="995"/>
      <c r="K38" s="995"/>
      <c r="L38" s="995"/>
      <c r="M38" s="995"/>
      <c r="N38" s="1008"/>
      <c r="O38" s="1009"/>
      <c r="P38" s="1010"/>
      <c r="Q38" s="1011"/>
      <c r="R38" s="1011"/>
      <c r="S38" s="1011"/>
      <c r="T38" s="1011"/>
      <c r="U38" s="1011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3358"/>
      <c r="B39" s="63" t="s">
        <v>57</v>
      </c>
      <c r="C39" s="787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3358"/>
      <c r="B40" s="63" t="s">
        <v>58</v>
      </c>
      <c r="C40" s="787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3358"/>
      <c r="B41" s="63" t="s">
        <v>59</v>
      </c>
      <c r="C41" s="787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3358"/>
      <c r="B42" s="63" t="s">
        <v>60</v>
      </c>
      <c r="C42" s="787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3358"/>
      <c r="B43" s="68" t="s">
        <v>61</v>
      </c>
      <c r="C43" s="838">
        <f t="shared" si="24"/>
        <v>0</v>
      </c>
      <c r="D43" s="750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3358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3297" t="s">
        <v>63</v>
      </c>
      <c r="B45" s="1012" t="s">
        <v>64</v>
      </c>
      <c r="C45" s="1013">
        <f t="shared" si="24"/>
        <v>0</v>
      </c>
      <c r="D45" s="1007"/>
      <c r="E45" s="995"/>
      <c r="F45" s="995"/>
      <c r="G45" s="995"/>
      <c r="H45" s="995"/>
      <c r="I45" s="995"/>
      <c r="J45" s="995"/>
      <c r="K45" s="995"/>
      <c r="L45" s="995"/>
      <c r="M45" s="995"/>
      <c r="N45" s="1008"/>
      <c r="O45" s="1009"/>
      <c r="P45" s="1010"/>
      <c r="Q45" s="1011"/>
      <c r="R45" s="1011"/>
      <c r="S45" s="1011"/>
      <c r="T45" s="1011"/>
      <c r="U45" s="1011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3284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3297" t="s">
        <v>66</v>
      </c>
      <c r="B47" s="1012" t="s">
        <v>64</v>
      </c>
      <c r="C47" s="1013">
        <f>SUM(D47:M47)</f>
        <v>0</v>
      </c>
      <c r="D47" s="1007"/>
      <c r="E47" s="995"/>
      <c r="F47" s="995"/>
      <c r="G47" s="995"/>
      <c r="H47" s="995"/>
      <c r="I47" s="995"/>
      <c r="J47" s="995"/>
      <c r="K47" s="995"/>
      <c r="L47" s="995"/>
      <c r="M47" s="995"/>
      <c r="N47" s="1008"/>
      <c r="O47" s="1009"/>
      <c r="P47" s="1010"/>
      <c r="Q47" s="1011"/>
      <c r="R47" s="1011"/>
      <c r="S47" s="1011"/>
      <c r="T47" s="1011"/>
      <c r="U47" s="1011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3269" t="s">
        <v>68</v>
      </c>
      <c r="B50" s="3197"/>
      <c r="C50" s="1014">
        <f t="shared" si="24"/>
        <v>0</v>
      </c>
      <c r="D50" s="210"/>
      <c r="E50" s="93"/>
      <c r="F50" s="93"/>
      <c r="G50" s="93"/>
      <c r="H50" s="93"/>
      <c r="I50" s="93"/>
      <c r="J50" s="93"/>
      <c r="K50" s="93"/>
      <c r="L50" s="93"/>
      <c r="M50" s="93"/>
      <c r="N50" s="588"/>
      <c r="O50" s="95"/>
      <c r="P50" s="96"/>
      <c r="Q50" s="542"/>
      <c r="R50" s="542"/>
      <c r="S50" s="542"/>
      <c r="T50" s="542"/>
      <c r="U50" s="542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3302" t="s">
        <v>69</v>
      </c>
      <c r="B51" s="1015" t="s">
        <v>64</v>
      </c>
      <c r="C51" s="1013">
        <f>SUM(D51:P51)</f>
        <v>0</v>
      </c>
      <c r="D51" s="1007"/>
      <c r="E51" s="995"/>
      <c r="F51" s="995"/>
      <c r="G51" s="995"/>
      <c r="H51" s="995"/>
      <c r="I51" s="995"/>
      <c r="J51" s="995"/>
      <c r="K51" s="995"/>
      <c r="L51" s="995"/>
      <c r="M51" s="995"/>
      <c r="N51" s="1016"/>
      <c r="O51" s="995"/>
      <c r="P51" s="997"/>
      <c r="Q51" s="1011"/>
      <c r="R51" s="1011"/>
      <c r="S51" s="1011"/>
      <c r="T51" s="1011"/>
      <c r="U51" s="1011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3303"/>
      <c r="B52" s="101" t="s">
        <v>65</v>
      </c>
      <c r="C52" s="1014">
        <f>SUM(D52:P52)</f>
        <v>0</v>
      </c>
      <c r="D52" s="210"/>
      <c r="E52" s="93"/>
      <c r="F52" s="93"/>
      <c r="G52" s="93"/>
      <c r="H52" s="93"/>
      <c r="I52" s="93"/>
      <c r="J52" s="93"/>
      <c r="K52" s="93"/>
      <c r="L52" s="93"/>
      <c r="M52" s="93"/>
      <c r="N52" s="591"/>
      <c r="O52" s="93"/>
      <c r="P52" s="103"/>
      <c r="Q52" s="542"/>
      <c r="R52" s="542"/>
      <c r="S52" s="542"/>
      <c r="T52" s="542"/>
      <c r="U52" s="542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3297" t="s">
        <v>70</v>
      </c>
      <c r="B53" s="1017" t="s">
        <v>64</v>
      </c>
      <c r="C53" s="1013">
        <f>SUM(D53:P53)</f>
        <v>0</v>
      </c>
      <c r="D53" s="1007"/>
      <c r="E53" s="995"/>
      <c r="F53" s="995"/>
      <c r="G53" s="995"/>
      <c r="H53" s="995"/>
      <c r="I53" s="995"/>
      <c r="J53" s="995"/>
      <c r="K53" s="995"/>
      <c r="L53" s="995"/>
      <c r="M53" s="995"/>
      <c r="N53" s="1016"/>
      <c r="O53" s="995"/>
      <c r="P53" s="997"/>
      <c r="Q53" s="1011"/>
      <c r="R53" s="1011"/>
      <c r="S53" s="1011"/>
      <c r="T53" s="1011"/>
      <c r="U53" s="1011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3284"/>
      <c r="B54" s="1018" t="s">
        <v>65</v>
      </c>
      <c r="C54" s="1014">
        <f>SUM(D54:P54)</f>
        <v>0</v>
      </c>
      <c r="D54" s="210"/>
      <c r="E54" s="93"/>
      <c r="F54" s="93"/>
      <c r="G54" s="93"/>
      <c r="H54" s="93"/>
      <c r="I54" s="93"/>
      <c r="J54" s="93"/>
      <c r="K54" s="93"/>
      <c r="L54" s="93"/>
      <c r="M54" s="93"/>
      <c r="N54" s="591"/>
      <c r="O54" s="93"/>
      <c r="P54" s="103"/>
      <c r="Q54" s="542"/>
      <c r="R54" s="542"/>
      <c r="S54" s="542"/>
      <c r="T54" s="542"/>
      <c r="U54" s="542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3384" t="s">
        <v>71</v>
      </c>
      <c r="B55" s="3385"/>
      <c r="C55" s="1014">
        <f>SUM(D55:P55)</f>
        <v>0</v>
      </c>
      <c r="D55" s="210"/>
      <c r="E55" s="93"/>
      <c r="F55" s="93"/>
      <c r="G55" s="93"/>
      <c r="H55" s="93"/>
      <c r="I55" s="93"/>
      <c r="J55" s="93"/>
      <c r="K55" s="93"/>
      <c r="L55" s="93"/>
      <c r="M55" s="93"/>
      <c r="N55" s="591"/>
      <c r="O55" s="93"/>
      <c r="P55" s="103"/>
      <c r="Q55" s="542"/>
      <c r="R55" s="542"/>
      <c r="S55" s="542"/>
      <c r="T55" s="542"/>
      <c r="U55" s="542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827"/>
      <c r="C56" s="828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ht="15" customHeight="1" x14ac:dyDescent="0.25">
      <c r="A57" s="3250" t="s">
        <v>44</v>
      </c>
      <c r="B57" s="2847"/>
      <c r="C57" s="3243" t="s">
        <v>4</v>
      </c>
      <c r="D57" s="3359" t="s">
        <v>5</v>
      </c>
      <c r="E57" s="3386"/>
      <c r="F57" s="3386"/>
      <c r="G57" s="3386"/>
      <c r="H57" s="3386"/>
      <c r="I57" s="3386"/>
      <c r="J57" s="3386"/>
      <c r="K57" s="3386"/>
      <c r="L57" s="3386"/>
      <c r="M57" s="3386"/>
      <c r="N57" s="3386"/>
      <c r="O57" s="3386"/>
      <c r="P57" s="3387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3277"/>
      <c r="B58" s="2848"/>
      <c r="C58" s="3283"/>
      <c r="D58" s="993" t="s">
        <v>11</v>
      </c>
      <c r="E58" s="1019" t="s">
        <v>12</v>
      </c>
      <c r="F58" s="1019" t="s">
        <v>13</v>
      </c>
      <c r="G58" s="1019" t="s">
        <v>14</v>
      </c>
      <c r="H58" s="1019" t="s">
        <v>15</v>
      </c>
      <c r="I58" s="1019" t="s">
        <v>16</v>
      </c>
      <c r="J58" s="1019" t="s">
        <v>17</v>
      </c>
      <c r="K58" s="1019" t="s">
        <v>18</v>
      </c>
      <c r="L58" s="1019" t="s">
        <v>19</v>
      </c>
      <c r="M58" s="1019" t="s">
        <v>48</v>
      </c>
      <c r="N58" s="1003" t="s">
        <v>49</v>
      </c>
      <c r="O58" s="1019" t="s">
        <v>50</v>
      </c>
      <c r="P58" s="1020" t="s">
        <v>51</v>
      </c>
      <c r="Q58" s="3073"/>
      <c r="R58" s="3073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3381" t="s">
        <v>52</v>
      </c>
      <c r="B59" s="3381"/>
      <c r="C59" s="1004">
        <f>SUM(D59:P59)</f>
        <v>0</v>
      </c>
      <c r="D59" s="1004">
        <f>SUM(D60:D72)</f>
        <v>0</v>
      </c>
      <c r="E59" s="1004">
        <f t="shared" ref="E59:M59" si="33">SUM(E60:E72)</f>
        <v>0</v>
      </c>
      <c r="F59" s="1004">
        <f>SUM(F60:F72)</f>
        <v>0</v>
      </c>
      <c r="G59" s="1004">
        <f t="shared" si="33"/>
        <v>0</v>
      </c>
      <c r="H59" s="1004">
        <f t="shared" si="33"/>
        <v>0</v>
      </c>
      <c r="I59" s="1004">
        <f t="shared" si="33"/>
        <v>0</v>
      </c>
      <c r="J59" s="1004">
        <f t="shared" si="33"/>
        <v>0</v>
      </c>
      <c r="K59" s="1004">
        <f t="shared" si="33"/>
        <v>0</v>
      </c>
      <c r="L59" s="1004">
        <f t="shared" si="33"/>
        <v>0</v>
      </c>
      <c r="M59" s="1004">
        <f t="shared" si="33"/>
        <v>0</v>
      </c>
      <c r="N59" s="1004">
        <f>SUM(N75:N79)</f>
        <v>0</v>
      </c>
      <c r="O59" s="1004">
        <f t="shared" ref="O59:P59" si="34">SUM(O75:O79)</f>
        <v>0</v>
      </c>
      <c r="P59" s="1005">
        <f t="shared" si="34"/>
        <v>0</v>
      </c>
      <c r="Q59" s="1006">
        <f>SUM(Q60:Q72)</f>
        <v>0</v>
      </c>
      <c r="R59" s="1006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3382" t="s">
        <v>53</v>
      </c>
      <c r="B60" s="3383"/>
      <c r="C60" s="1013">
        <f>SUM(D60:M60)</f>
        <v>0</v>
      </c>
      <c r="D60" s="1007"/>
      <c r="E60" s="995"/>
      <c r="F60" s="995"/>
      <c r="G60" s="995"/>
      <c r="H60" s="995"/>
      <c r="I60" s="995"/>
      <c r="J60" s="995"/>
      <c r="K60" s="995"/>
      <c r="L60" s="995"/>
      <c r="M60" s="995"/>
      <c r="N60" s="1008"/>
      <c r="O60" s="1009"/>
      <c r="P60" s="1010"/>
      <c r="Q60" s="1011"/>
      <c r="R60" s="1011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3358" t="s">
        <v>55</v>
      </c>
      <c r="B62" s="1012" t="s">
        <v>56</v>
      </c>
      <c r="C62" s="1013">
        <f t="shared" ref="C62:C74" si="40">SUM(D62:M62)</f>
        <v>0</v>
      </c>
      <c r="D62" s="1007"/>
      <c r="E62" s="995"/>
      <c r="F62" s="995"/>
      <c r="G62" s="995"/>
      <c r="H62" s="995"/>
      <c r="I62" s="995"/>
      <c r="J62" s="995"/>
      <c r="K62" s="995"/>
      <c r="L62" s="995"/>
      <c r="M62" s="995"/>
      <c r="N62" s="1008"/>
      <c r="O62" s="1009"/>
      <c r="P62" s="1010"/>
      <c r="Q62" s="1011"/>
      <c r="R62" s="1011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3358"/>
      <c r="B63" s="63" t="s">
        <v>57</v>
      </c>
      <c r="C63" s="787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3358"/>
      <c r="B64" s="63" t="s">
        <v>58</v>
      </c>
      <c r="C64" s="787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3358"/>
      <c r="B65" s="63" t="s">
        <v>59</v>
      </c>
      <c r="C65" s="787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3358"/>
      <c r="B66" s="63" t="s">
        <v>60</v>
      </c>
      <c r="C66" s="787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3358"/>
      <c r="B67" s="68" t="s">
        <v>61</v>
      </c>
      <c r="C67" s="838">
        <f t="shared" si="40"/>
        <v>0</v>
      </c>
      <c r="D67" s="750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3358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297" t="s">
        <v>63</v>
      </c>
      <c r="B69" s="1012" t="s">
        <v>64</v>
      </c>
      <c r="C69" s="1013">
        <f t="shared" si="40"/>
        <v>0</v>
      </c>
      <c r="D69" s="1007"/>
      <c r="E69" s="995"/>
      <c r="F69" s="995"/>
      <c r="G69" s="995"/>
      <c r="H69" s="995"/>
      <c r="I69" s="995"/>
      <c r="J69" s="995"/>
      <c r="K69" s="995"/>
      <c r="L69" s="995"/>
      <c r="M69" s="995"/>
      <c r="N69" s="1008"/>
      <c r="O69" s="1009"/>
      <c r="P69" s="1010"/>
      <c r="Q69" s="1011"/>
      <c r="R69" s="1011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3284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297" t="s">
        <v>66</v>
      </c>
      <c r="B71" s="1012" t="s">
        <v>64</v>
      </c>
      <c r="C71" s="1013">
        <f t="shared" si="40"/>
        <v>0</v>
      </c>
      <c r="D71" s="995"/>
      <c r="E71" s="995"/>
      <c r="F71" s="995"/>
      <c r="G71" s="995"/>
      <c r="H71" s="995"/>
      <c r="I71" s="995"/>
      <c r="J71" s="995"/>
      <c r="K71" s="995"/>
      <c r="L71" s="995"/>
      <c r="M71" s="995"/>
      <c r="N71" s="1008"/>
      <c r="O71" s="1009"/>
      <c r="P71" s="1010"/>
      <c r="Q71" s="1011"/>
      <c r="R71" s="1011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269" t="s">
        <v>68</v>
      </c>
      <c r="B74" s="3197"/>
      <c r="C74" s="1014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588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3302" t="s">
        <v>69</v>
      </c>
      <c r="B75" s="1015" t="s">
        <v>64</v>
      </c>
      <c r="C75" s="1013">
        <f>SUM(D75:P75)</f>
        <v>0</v>
      </c>
      <c r="D75" s="1007"/>
      <c r="E75" s="995"/>
      <c r="F75" s="995"/>
      <c r="G75" s="995"/>
      <c r="H75" s="995"/>
      <c r="I75" s="995"/>
      <c r="J75" s="995"/>
      <c r="K75" s="995"/>
      <c r="L75" s="995"/>
      <c r="M75" s="995"/>
      <c r="N75" s="1016"/>
      <c r="O75" s="995"/>
      <c r="P75" s="997"/>
      <c r="Q75" s="1011"/>
      <c r="R75" s="1011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3303"/>
      <c r="B76" s="101" t="s">
        <v>65</v>
      </c>
      <c r="C76" s="1014">
        <f>SUM(D76:P76)</f>
        <v>0</v>
      </c>
      <c r="D76" s="210"/>
      <c r="E76" s="93"/>
      <c r="F76" s="93"/>
      <c r="G76" s="93"/>
      <c r="H76" s="93"/>
      <c r="I76" s="93"/>
      <c r="J76" s="93"/>
      <c r="K76" s="93"/>
      <c r="L76" s="93"/>
      <c r="M76" s="93"/>
      <c r="N76" s="591"/>
      <c r="O76" s="93"/>
      <c r="P76" s="103"/>
      <c r="Q76" s="542"/>
      <c r="R76" s="542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297" t="s">
        <v>70</v>
      </c>
      <c r="B77" s="1017" t="s">
        <v>64</v>
      </c>
      <c r="C77" s="1013">
        <f>SUM(D77:P77)</f>
        <v>0</v>
      </c>
      <c r="D77" s="995"/>
      <c r="E77" s="995"/>
      <c r="F77" s="995"/>
      <c r="G77" s="995"/>
      <c r="H77" s="995"/>
      <c r="I77" s="995"/>
      <c r="J77" s="995"/>
      <c r="K77" s="995"/>
      <c r="L77" s="995"/>
      <c r="M77" s="995"/>
      <c r="N77" s="1016"/>
      <c r="O77" s="995"/>
      <c r="P77" s="997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3284"/>
      <c r="B78" s="1018" t="s">
        <v>65</v>
      </c>
      <c r="C78" s="1014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591"/>
      <c r="O78" s="93"/>
      <c r="P78" s="103"/>
      <c r="Q78" s="542"/>
      <c r="R78" s="542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3379" t="s">
        <v>71</v>
      </c>
      <c r="B79" s="3380"/>
      <c r="C79" s="1014">
        <f>SUM(D79:P79)</f>
        <v>0</v>
      </c>
      <c r="D79" s="210"/>
      <c r="E79" s="93"/>
      <c r="F79" s="93"/>
      <c r="G79" s="93"/>
      <c r="H79" s="93"/>
      <c r="I79" s="93"/>
      <c r="J79" s="93"/>
      <c r="K79" s="93"/>
      <c r="L79" s="93"/>
      <c r="M79" s="93"/>
      <c r="N79" s="591"/>
      <c r="O79" s="93"/>
      <c r="P79" s="103"/>
      <c r="Q79" s="542"/>
      <c r="R79" s="542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1021" t="s">
        <v>75</v>
      </c>
      <c r="B81" s="1021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1022" t="s">
        <v>77</v>
      </c>
      <c r="B82" s="1023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528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250" t="s">
        <v>79</v>
      </c>
      <c r="B84" s="2847"/>
      <c r="C84" s="1021" t="s">
        <v>76</v>
      </c>
      <c r="D84" s="993" t="s">
        <v>80</v>
      </c>
      <c r="E84" s="594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3356" t="s">
        <v>82</v>
      </c>
      <c r="B85" s="3357"/>
      <c r="C85" s="1004">
        <f>SUM(D85:E85)</f>
        <v>0</v>
      </c>
      <c r="D85" s="999"/>
      <c r="E85" s="1002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3250" t="s">
        <v>84</v>
      </c>
      <c r="B87" s="2847"/>
      <c r="C87" s="3250" t="s">
        <v>85</v>
      </c>
      <c r="D87" s="2869"/>
      <c r="E87" s="2847"/>
      <c r="F87" s="3367" t="s">
        <v>86</v>
      </c>
      <c r="G87" s="3367"/>
      <c r="H87" s="3367"/>
      <c r="I87" s="3367"/>
      <c r="J87" s="3367"/>
      <c r="K87" s="3367"/>
      <c r="L87" s="3373" t="s">
        <v>87</v>
      </c>
      <c r="M87" s="3373"/>
      <c r="N87" s="3373"/>
      <c r="O87" s="3373"/>
      <c r="P87" s="3373"/>
      <c r="Q87" s="3366"/>
      <c r="R87" s="3364" t="s">
        <v>88</v>
      </c>
      <c r="S87" s="3364"/>
      <c r="T87" s="3364"/>
      <c r="U87" s="3364"/>
      <c r="V87" s="3364"/>
      <c r="W87" s="3365"/>
      <c r="X87" s="3376" t="s">
        <v>89</v>
      </c>
      <c r="Y87" s="3376"/>
      <c r="Z87" s="3376"/>
      <c r="AA87" s="3377"/>
      <c r="AB87" s="3378" t="s">
        <v>90</v>
      </c>
      <c r="AC87" s="3193"/>
      <c r="AD87" s="3183" t="s">
        <v>7</v>
      </c>
      <c r="AE87" s="3371" t="s">
        <v>8</v>
      </c>
    </row>
    <row r="88" spans="1:83" s="47" customFormat="1" ht="12" customHeight="1" x14ac:dyDescent="0.2">
      <c r="A88" s="2910"/>
      <c r="B88" s="2848"/>
      <c r="C88" s="3089"/>
      <c r="D88" s="3090"/>
      <c r="E88" s="3073"/>
      <c r="F88" s="3338" t="s">
        <v>91</v>
      </c>
      <c r="G88" s="3319"/>
      <c r="H88" s="3338" t="s">
        <v>92</v>
      </c>
      <c r="I88" s="3319"/>
      <c r="J88" s="3338" t="s">
        <v>93</v>
      </c>
      <c r="K88" s="3319"/>
      <c r="L88" s="3338" t="s">
        <v>91</v>
      </c>
      <c r="M88" s="3319"/>
      <c r="N88" s="3338" t="s">
        <v>92</v>
      </c>
      <c r="O88" s="3319"/>
      <c r="P88" s="3338" t="s">
        <v>94</v>
      </c>
      <c r="Q88" s="3319"/>
      <c r="R88" s="3338" t="s">
        <v>91</v>
      </c>
      <c r="S88" s="3319"/>
      <c r="T88" s="3338" t="s">
        <v>92</v>
      </c>
      <c r="U88" s="3319"/>
      <c r="V88" s="3338" t="s">
        <v>94</v>
      </c>
      <c r="W88" s="3343"/>
      <c r="X88" s="3374" t="s">
        <v>95</v>
      </c>
      <c r="Y88" s="3374"/>
      <c r="Z88" s="3374"/>
      <c r="AA88" s="3375"/>
      <c r="AB88" s="3267"/>
      <c r="AC88" s="3195"/>
      <c r="AD88" s="3024"/>
      <c r="AE88" s="3027"/>
    </row>
    <row r="89" spans="1:83" s="47" customFormat="1" ht="31.5" x14ac:dyDescent="0.2">
      <c r="A89" s="3089"/>
      <c r="B89" s="3073"/>
      <c r="C89" s="993" t="s">
        <v>96</v>
      </c>
      <c r="D89" s="1024" t="s">
        <v>65</v>
      </c>
      <c r="E89" s="799" t="s">
        <v>97</v>
      </c>
      <c r="F89" s="874" t="s">
        <v>65</v>
      </c>
      <c r="G89" s="1025" t="s">
        <v>97</v>
      </c>
      <c r="H89" s="874" t="s">
        <v>65</v>
      </c>
      <c r="I89" s="1025" t="s">
        <v>97</v>
      </c>
      <c r="J89" s="874" t="s">
        <v>65</v>
      </c>
      <c r="K89" s="1025" t="s">
        <v>97</v>
      </c>
      <c r="L89" s="874" t="s">
        <v>65</v>
      </c>
      <c r="M89" s="1025" t="s">
        <v>97</v>
      </c>
      <c r="N89" s="874" t="s">
        <v>65</v>
      </c>
      <c r="O89" s="1025" t="s">
        <v>97</v>
      </c>
      <c r="P89" s="874" t="s">
        <v>65</v>
      </c>
      <c r="Q89" s="1025" t="s">
        <v>97</v>
      </c>
      <c r="R89" s="874" t="s">
        <v>65</v>
      </c>
      <c r="S89" s="1025" t="s">
        <v>97</v>
      </c>
      <c r="T89" s="874" t="s">
        <v>65</v>
      </c>
      <c r="U89" s="1026" t="s">
        <v>97</v>
      </c>
      <c r="V89" s="874" t="s">
        <v>65</v>
      </c>
      <c r="W89" s="1027" t="s">
        <v>97</v>
      </c>
      <c r="X89" s="1028" t="s">
        <v>98</v>
      </c>
      <c r="Y89" s="1029" t="s">
        <v>99</v>
      </c>
      <c r="Z89" s="1029" t="s">
        <v>100</v>
      </c>
      <c r="AA89" s="1029" t="s">
        <v>101</v>
      </c>
      <c r="AB89" s="1029" t="s">
        <v>102</v>
      </c>
      <c r="AC89" s="1029" t="s">
        <v>103</v>
      </c>
      <c r="AD89" s="3184"/>
      <c r="AE89" s="3028"/>
    </row>
    <row r="90" spans="1:83" s="47" customFormat="1" x14ac:dyDescent="0.25">
      <c r="A90" s="3340" t="s">
        <v>104</v>
      </c>
      <c r="B90" s="3341"/>
      <c r="C90" s="1030">
        <f>SUM(D90:E90)</f>
        <v>0</v>
      </c>
      <c r="D90" s="1031">
        <f>SUM(F90+H90+J90+L90+N90+P90+R90+T90+V90)</f>
        <v>0</v>
      </c>
      <c r="E90" s="1032">
        <f>SUM(G90+I90+K90+M90+O90+Q90+S90+U90+W90)</f>
        <v>0</v>
      </c>
      <c r="F90" s="1007"/>
      <c r="G90" s="1011"/>
      <c r="H90" s="1007"/>
      <c r="I90" s="1011"/>
      <c r="J90" s="1007"/>
      <c r="K90" s="1011"/>
      <c r="L90" s="1007"/>
      <c r="M90" s="1011"/>
      <c r="N90" s="1007"/>
      <c r="O90" s="1011"/>
      <c r="P90" s="1007"/>
      <c r="Q90" s="1011"/>
      <c r="R90" s="1007"/>
      <c r="S90" s="1011"/>
      <c r="T90" s="1007"/>
      <c r="U90" s="1033"/>
      <c r="V90" s="1007"/>
      <c r="W90" s="1034"/>
      <c r="X90" s="1016"/>
      <c r="Y90" s="1007"/>
      <c r="Z90" s="1035"/>
      <c r="AA90" s="1035"/>
      <c r="AB90" s="1035"/>
      <c r="AC90" s="1036"/>
      <c r="AD90" s="1007"/>
      <c r="AE90" s="998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803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1037"/>
      <c r="AC93" s="1037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3250" t="s">
        <v>84</v>
      </c>
      <c r="B95" s="2847"/>
      <c r="C95" s="3250" t="s">
        <v>85</v>
      </c>
      <c r="D95" s="2869"/>
      <c r="E95" s="2847"/>
      <c r="F95" s="3372" t="s">
        <v>109</v>
      </c>
      <c r="G95" s="3373"/>
      <c r="H95" s="3373"/>
      <c r="I95" s="3373"/>
      <c r="J95" s="3373"/>
      <c r="K95" s="3366"/>
      <c r="L95" s="3373" t="s">
        <v>110</v>
      </c>
      <c r="M95" s="3373"/>
      <c r="N95" s="3373"/>
      <c r="O95" s="3373"/>
      <c r="P95" s="3373"/>
      <c r="Q95" s="3366"/>
      <c r="R95" s="3366" t="s">
        <v>111</v>
      </c>
      <c r="S95" s="3367"/>
      <c r="T95" s="3367"/>
      <c r="U95" s="3367"/>
      <c r="V95" s="3367"/>
      <c r="W95" s="3368"/>
      <c r="X95" s="3369" t="s">
        <v>112</v>
      </c>
      <c r="Y95" s="3369"/>
      <c r="Z95" s="3369"/>
      <c r="AA95" s="3369"/>
      <c r="AB95" s="3369"/>
      <c r="AC95" s="3370"/>
      <c r="AD95" s="3183" t="s">
        <v>7</v>
      </c>
      <c r="AE95" s="3371" t="s">
        <v>8</v>
      </c>
    </row>
    <row r="96" spans="1:83" s="47" customFormat="1" ht="12" customHeight="1" x14ac:dyDescent="0.2">
      <c r="A96" s="2910"/>
      <c r="B96" s="2848"/>
      <c r="C96" s="3089"/>
      <c r="D96" s="3090"/>
      <c r="E96" s="3073"/>
      <c r="F96" s="3338" t="s">
        <v>91</v>
      </c>
      <c r="G96" s="3319"/>
      <c r="H96" s="3338" t="s">
        <v>92</v>
      </c>
      <c r="I96" s="3319"/>
      <c r="J96" s="3338" t="s">
        <v>94</v>
      </c>
      <c r="K96" s="3319"/>
      <c r="L96" s="3338" t="s">
        <v>91</v>
      </c>
      <c r="M96" s="3319"/>
      <c r="N96" s="3338" t="s">
        <v>92</v>
      </c>
      <c r="O96" s="3319"/>
      <c r="P96" s="3338" t="s">
        <v>93</v>
      </c>
      <c r="Q96" s="3319"/>
      <c r="R96" s="3332" t="s">
        <v>91</v>
      </c>
      <c r="S96" s="3319"/>
      <c r="T96" s="3338" t="s">
        <v>92</v>
      </c>
      <c r="U96" s="3319"/>
      <c r="V96" s="3364" t="s">
        <v>93</v>
      </c>
      <c r="W96" s="3365"/>
      <c r="X96" s="3332" t="s">
        <v>95</v>
      </c>
      <c r="Y96" s="3332"/>
      <c r="Z96" s="3332"/>
      <c r="AA96" s="3319"/>
      <c r="AB96" s="3338" t="s">
        <v>113</v>
      </c>
      <c r="AC96" s="3319"/>
      <c r="AD96" s="3024"/>
      <c r="AE96" s="3027"/>
    </row>
    <row r="97" spans="1:83" s="47" customFormat="1" ht="31.5" x14ac:dyDescent="0.2">
      <c r="A97" s="3089"/>
      <c r="B97" s="3073"/>
      <c r="C97" s="993" t="s">
        <v>96</v>
      </c>
      <c r="D97" s="1024" t="s">
        <v>65</v>
      </c>
      <c r="E97" s="799" t="s">
        <v>97</v>
      </c>
      <c r="F97" s="874" t="s">
        <v>65</v>
      </c>
      <c r="G97" s="1025" t="s">
        <v>97</v>
      </c>
      <c r="H97" s="874" t="s">
        <v>65</v>
      </c>
      <c r="I97" s="1025" t="s">
        <v>97</v>
      </c>
      <c r="J97" s="874" t="s">
        <v>65</v>
      </c>
      <c r="K97" s="1025" t="s">
        <v>97</v>
      </c>
      <c r="L97" s="874" t="s">
        <v>65</v>
      </c>
      <c r="M97" s="1025" t="s">
        <v>97</v>
      </c>
      <c r="N97" s="874" t="s">
        <v>65</v>
      </c>
      <c r="O97" s="1025" t="s">
        <v>97</v>
      </c>
      <c r="P97" s="874" t="s">
        <v>65</v>
      </c>
      <c r="Q97" s="1025" t="s">
        <v>97</v>
      </c>
      <c r="R97" s="1038" t="s">
        <v>65</v>
      </c>
      <c r="S97" s="1025" t="s">
        <v>97</v>
      </c>
      <c r="T97" s="874" t="s">
        <v>65</v>
      </c>
      <c r="U97" s="1025" t="s">
        <v>97</v>
      </c>
      <c r="V97" s="870" t="s">
        <v>65</v>
      </c>
      <c r="W97" s="1039" t="s">
        <v>97</v>
      </c>
      <c r="X97" s="1025" t="s">
        <v>114</v>
      </c>
      <c r="Y97" s="1021" t="s">
        <v>99</v>
      </c>
      <c r="Z97" s="871" t="s">
        <v>100</v>
      </c>
      <c r="AA97" s="871" t="s">
        <v>101</v>
      </c>
      <c r="AB97" s="1040" t="s">
        <v>102</v>
      </c>
      <c r="AC97" s="1021" t="s">
        <v>103</v>
      </c>
      <c r="AD97" s="3184"/>
      <c r="AE97" s="3028"/>
    </row>
    <row r="98" spans="1:83" s="47" customFormat="1" x14ac:dyDescent="0.25">
      <c r="A98" s="3340" t="s">
        <v>104</v>
      </c>
      <c r="B98" s="3341"/>
      <c r="C98" s="1031">
        <f>SUM(D98:E98)</f>
        <v>0</v>
      </c>
      <c r="D98" s="1041">
        <f>SUM(F98+H98+J98+L98+N98+P98+R98+T98+V98)</f>
        <v>0</v>
      </c>
      <c r="E98" s="1032">
        <f>SUM(G98+I98+K98+M98+O98+Q98+S98+U98+W98)</f>
        <v>0</v>
      </c>
      <c r="F98" s="1007"/>
      <c r="G98" s="1011"/>
      <c r="H98" s="1007"/>
      <c r="I98" s="1011"/>
      <c r="J98" s="1007"/>
      <c r="K98" s="1011"/>
      <c r="L98" s="1007"/>
      <c r="M98" s="1011"/>
      <c r="N98" s="1007"/>
      <c r="O98" s="1011"/>
      <c r="P98" s="1007"/>
      <c r="Q98" s="1011"/>
      <c r="R98" s="1016"/>
      <c r="S98" s="1011"/>
      <c r="T98" s="1007"/>
      <c r="U98" s="1011"/>
      <c r="V98" s="1007"/>
      <c r="W98" s="1034"/>
      <c r="X98" s="1016"/>
      <c r="Y98" s="1007"/>
      <c r="Z98" s="1035"/>
      <c r="AA98" s="1035"/>
      <c r="AB98" s="1035"/>
      <c r="AC98" s="1036"/>
      <c r="AD98" s="1007"/>
      <c r="AE98" s="998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207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1037"/>
      <c r="AC101" s="1037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3250" t="s">
        <v>116</v>
      </c>
      <c r="B103" s="2847"/>
      <c r="C103" s="3250" t="s">
        <v>76</v>
      </c>
      <c r="D103" s="2869"/>
      <c r="E103" s="2847"/>
      <c r="F103" s="3338" t="s">
        <v>117</v>
      </c>
      <c r="G103" s="3332"/>
      <c r="H103" s="3332"/>
      <c r="I103" s="3332"/>
      <c r="J103" s="3332"/>
      <c r="K103" s="3332"/>
      <c r="L103" s="3332"/>
      <c r="M103" s="3319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3338" t="s">
        <v>118</v>
      </c>
      <c r="G104" s="3319"/>
      <c r="H104" s="3338" t="s">
        <v>119</v>
      </c>
      <c r="I104" s="3319"/>
      <c r="J104" s="3338" t="s">
        <v>120</v>
      </c>
      <c r="K104" s="3319"/>
      <c r="L104" s="3338" t="s">
        <v>12</v>
      </c>
      <c r="M104" s="3319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089"/>
      <c r="B105" s="3073"/>
      <c r="C105" s="1042" t="s">
        <v>96</v>
      </c>
      <c r="D105" s="1024" t="s">
        <v>65</v>
      </c>
      <c r="E105" s="1025" t="s">
        <v>97</v>
      </c>
      <c r="F105" s="993" t="s">
        <v>65</v>
      </c>
      <c r="G105" s="1025" t="s">
        <v>97</v>
      </c>
      <c r="H105" s="993" t="s">
        <v>65</v>
      </c>
      <c r="I105" s="1025" t="s">
        <v>97</v>
      </c>
      <c r="J105" s="993" t="s">
        <v>65</v>
      </c>
      <c r="K105" s="1025" t="s">
        <v>97</v>
      </c>
      <c r="L105" s="993" t="s">
        <v>65</v>
      </c>
      <c r="M105" s="1025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3361" t="s">
        <v>121</v>
      </c>
      <c r="B106" s="3327"/>
      <c r="C106" s="1043">
        <f>SUM(D106:E106)</f>
        <v>0</v>
      </c>
      <c r="D106" s="1044">
        <f t="shared" ref="D106:E109" si="53">+F106+H106+J106+L106</f>
        <v>0</v>
      </c>
      <c r="E106" s="1045">
        <f t="shared" si="53"/>
        <v>0</v>
      </c>
      <c r="F106" s="1046">
        <f>SUM(F107:F109)</f>
        <v>0</v>
      </c>
      <c r="G106" s="1046">
        <f t="shared" ref="G106:M106" si="54">SUM(G107:G109)</f>
        <v>0</v>
      </c>
      <c r="H106" s="1046">
        <f t="shared" si="54"/>
        <v>0</v>
      </c>
      <c r="I106" s="1046">
        <f t="shared" si="54"/>
        <v>0</v>
      </c>
      <c r="J106" s="1046">
        <f t="shared" si="54"/>
        <v>0</v>
      </c>
      <c r="K106" s="1046">
        <f t="shared" si="54"/>
        <v>0</v>
      </c>
      <c r="L106" s="1046">
        <f t="shared" si="54"/>
        <v>0</v>
      </c>
      <c r="M106" s="1004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3362" t="s">
        <v>122</v>
      </c>
      <c r="B107" s="3363"/>
      <c r="C107" s="1047">
        <f>SUM(D107:E107)</f>
        <v>0</v>
      </c>
      <c r="D107" s="1048">
        <f t="shared" si="53"/>
        <v>0</v>
      </c>
      <c r="E107" s="1049">
        <f t="shared" si="53"/>
        <v>0</v>
      </c>
      <c r="F107" s="1007"/>
      <c r="G107" s="1011"/>
      <c r="H107" s="1007"/>
      <c r="I107" s="1011"/>
      <c r="J107" s="1007"/>
      <c r="K107" s="998"/>
      <c r="L107" s="1007"/>
      <c r="M107" s="998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865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3250" t="s">
        <v>75</v>
      </c>
      <c r="B111" s="2847"/>
      <c r="C111" s="3250" t="s">
        <v>76</v>
      </c>
      <c r="D111" s="2869"/>
      <c r="E111" s="2847"/>
      <c r="F111" s="3338" t="s">
        <v>117</v>
      </c>
      <c r="G111" s="3332"/>
      <c r="H111" s="3332"/>
      <c r="I111" s="3332"/>
      <c r="J111" s="3332"/>
      <c r="K111" s="3332"/>
      <c r="L111" s="3332"/>
      <c r="M111" s="3332"/>
      <c r="N111" s="3332"/>
      <c r="O111" s="3332"/>
      <c r="P111" s="3332"/>
      <c r="Q111" s="3332"/>
      <c r="R111" s="3332"/>
      <c r="S111" s="3332"/>
      <c r="T111" s="3332"/>
      <c r="U111" s="3332"/>
      <c r="V111" s="3332"/>
      <c r="W111" s="3332"/>
      <c r="X111" s="3332"/>
      <c r="Y111" s="3332"/>
      <c r="Z111" s="3332"/>
      <c r="AA111" s="3332"/>
      <c r="AB111" s="3332"/>
      <c r="AC111" s="3332"/>
      <c r="AD111" s="3332"/>
      <c r="AE111" s="3332"/>
      <c r="AF111" s="3332"/>
      <c r="AG111" s="3343"/>
      <c r="AH111" s="2869" t="s">
        <v>7</v>
      </c>
      <c r="AI111" s="3243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3359" t="s">
        <v>12</v>
      </c>
      <c r="G112" s="3321"/>
      <c r="H112" s="3360" t="s">
        <v>13</v>
      </c>
      <c r="I112" s="3360"/>
      <c r="J112" s="3360" t="s">
        <v>14</v>
      </c>
      <c r="K112" s="3360"/>
      <c r="L112" s="3360" t="s">
        <v>15</v>
      </c>
      <c r="M112" s="3360"/>
      <c r="N112" s="3360" t="s">
        <v>16</v>
      </c>
      <c r="O112" s="3360"/>
      <c r="P112" s="3360" t="s">
        <v>17</v>
      </c>
      <c r="Q112" s="3360"/>
      <c r="R112" s="3360" t="s">
        <v>18</v>
      </c>
      <c r="S112" s="3360"/>
      <c r="T112" s="3360" t="s">
        <v>19</v>
      </c>
      <c r="U112" s="3360"/>
      <c r="V112" s="3360" t="s">
        <v>48</v>
      </c>
      <c r="W112" s="3360"/>
      <c r="X112" s="3360" t="s">
        <v>49</v>
      </c>
      <c r="Y112" s="3360"/>
      <c r="Z112" s="3338" t="s">
        <v>50</v>
      </c>
      <c r="AA112" s="3319"/>
      <c r="AB112" s="3338" t="s">
        <v>126</v>
      </c>
      <c r="AC112" s="3319"/>
      <c r="AD112" s="3338" t="s">
        <v>127</v>
      </c>
      <c r="AE112" s="3319"/>
      <c r="AF112" s="3338" t="s">
        <v>128</v>
      </c>
      <c r="AG112" s="3343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3089"/>
      <c r="B113" s="3073"/>
      <c r="C113" s="993" t="s">
        <v>96</v>
      </c>
      <c r="D113" s="1024" t="s">
        <v>65</v>
      </c>
      <c r="E113" s="1025" t="s">
        <v>97</v>
      </c>
      <c r="F113" s="874" t="s">
        <v>65</v>
      </c>
      <c r="G113" s="1050" t="s">
        <v>97</v>
      </c>
      <c r="H113" s="874" t="s">
        <v>65</v>
      </c>
      <c r="I113" s="1050" t="s">
        <v>97</v>
      </c>
      <c r="J113" s="874" t="s">
        <v>65</v>
      </c>
      <c r="K113" s="1050" t="s">
        <v>97</v>
      </c>
      <c r="L113" s="874" t="s">
        <v>65</v>
      </c>
      <c r="M113" s="1050" t="s">
        <v>97</v>
      </c>
      <c r="N113" s="874" t="s">
        <v>65</v>
      </c>
      <c r="O113" s="1050" t="s">
        <v>97</v>
      </c>
      <c r="P113" s="874" t="s">
        <v>65</v>
      </c>
      <c r="Q113" s="1050" t="s">
        <v>97</v>
      </c>
      <c r="R113" s="874" t="s">
        <v>65</v>
      </c>
      <c r="S113" s="1050" t="s">
        <v>97</v>
      </c>
      <c r="T113" s="874" t="s">
        <v>65</v>
      </c>
      <c r="U113" s="1050" t="s">
        <v>97</v>
      </c>
      <c r="V113" s="874" t="s">
        <v>65</v>
      </c>
      <c r="W113" s="1050" t="s">
        <v>97</v>
      </c>
      <c r="X113" s="874" t="s">
        <v>65</v>
      </c>
      <c r="Y113" s="1050" t="s">
        <v>97</v>
      </c>
      <c r="Z113" s="874" t="s">
        <v>65</v>
      </c>
      <c r="AA113" s="1050" t="s">
        <v>97</v>
      </c>
      <c r="AB113" s="874" t="s">
        <v>65</v>
      </c>
      <c r="AC113" s="1050" t="s">
        <v>97</v>
      </c>
      <c r="AD113" s="874" t="s">
        <v>65</v>
      </c>
      <c r="AE113" s="1050" t="s">
        <v>97</v>
      </c>
      <c r="AF113" s="874" t="s">
        <v>65</v>
      </c>
      <c r="AG113" s="1051" t="s">
        <v>97</v>
      </c>
      <c r="AH113" s="3090"/>
      <c r="AI113" s="3283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3356" t="s">
        <v>129</v>
      </c>
      <c r="B114" s="3357"/>
      <c r="C114" s="1046">
        <f>SUM(D114:E114)</f>
        <v>0</v>
      </c>
      <c r="D114" s="1052">
        <f>SUM(F114+H114+J114+L114+N114+P114+R114+T114+V114+X114+Z114+AB114+AD114+AF114)</f>
        <v>0</v>
      </c>
      <c r="E114" s="508">
        <f>SUM(+G114+I114+K114+M114+O114+Q114+S114+U114+W114+Y114+AA114+AC114+AE114+AG114)</f>
        <v>0</v>
      </c>
      <c r="F114" s="1007"/>
      <c r="G114" s="1016"/>
      <c r="H114" s="1007"/>
      <c r="I114" s="1016"/>
      <c r="J114" s="1007"/>
      <c r="K114" s="1016"/>
      <c r="L114" s="1007"/>
      <c r="M114" s="1016"/>
      <c r="N114" s="1007"/>
      <c r="O114" s="1016"/>
      <c r="P114" s="1007"/>
      <c r="Q114" s="1016"/>
      <c r="R114" s="1007"/>
      <c r="S114" s="1016"/>
      <c r="T114" s="1007"/>
      <c r="U114" s="1016"/>
      <c r="V114" s="1007"/>
      <c r="W114" s="1016"/>
      <c r="X114" s="1007"/>
      <c r="Y114" s="1016"/>
      <c r="Z114" s="1007"/>
      <c r="AA114" s="1016"/>
      <c r="AB114" s="1007"/>
      <c r="AC114" s="1016"/>
      <c r="AD114" s="1007"/>
      <c r="AE114" s="1016"/>
      <c r="AF114" s="1007"/>
      <c r="AG114" s="997"/>
      <c r="AH114" s="1033"/>
      <c r="AI114" s="1036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297" t="s">
        <v>130</v>
      </c>
      <c r="B115" s="1013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1007"/>
      <c r="G115" s="1011"/>
      <c r="H115" s="1007"/>
      <c r="I115" s="1011"/>
      <c r="J115" s="1007"/>
      <c r="K115" s="1011"/>
      <c r="L115" s="1007"/>
      <c r="M115" s="1011"/>
      <c r="N115" s="1007"/>
      <c r="O115" s="1011"/>
      <c r="P115" s="1007"/>
      <c r="Q115" s="1011"/>
      <c r="R115" s="1007"/>
      <c r="S115" s="1011"/>
      <c r="T115" s="1007"/>
      <c r="U115" s="1011"/>
      <c r="V115" s="1007"/>
      <c r="W115" s="1011"/>
      <c r="X115" s="1007"/>
      <c r="Y115" s="1011"/>
      <c r="Z115" s="1007"/>
      <c r="AA115" s="1011"/>
      <c r="AB115" s="1007"/>
      <c r="AC115" s="1011"/>
      <c r="AD115" s="1007"/>
      <c r="AE115" s="1011"/>
      <c r="AF115" s="1007"/>
      <c r="AG115" s="997"/>
      <c r="AH115" s="1033"/>
      <c r="AI115" s="1036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787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787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3284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3358" t="s">
        <v>138</v>
      </c>
      <c r="B122" s="3358"/>
      <c r="C122" s="1046">
        <f t="shared" si="55"/>
        <v>0</v>
      </c>
      <c r="D122" s="1052">
        <f t="shared" si="56"/>
        <v>0</v>
      </c>
      <c r="E122" s="508">
        <f t="shared" si="62"/>
        <v>0</v>
      </c>
      <c r="F122" s="999"/>
      <c r="G122" s="1002"/>
      <c r="H122" s="999"/>
      <c r="I122" s="1002"/>
      <c r="J122" s="999"/>
      <c r="K122" s="1002"/>
      <c r="L122" s="999"/>
      <c r="M122" s="1002"/>
      <c r="N122" s="999"/>
      <c r="O122" s="1002"/>
      <c r="P122" s="999"/>
      <c r="Q122" s="1002"/>
      <c r="R122" s="999"/>
      <c r="S122" s="1002"/>
      <c r="T122" s="999"/>
      <c r="U122" s="1002"/>
      <c r="V122" s="999"/>
      <c r="W122" s="1002"/>
      <c r="X122" s="999"/>
      <c r="Y122" s="1002"/>
      <c r="Z122" s="999"/>
      <c r="AA122" s="1002"/>
      <c r="AB122" s="999"/>
      <c r="AC122" s="1002"/>
      <c r="AD122" s="999"/>
      <c r="AE122" s="1002"/>
      <c r="AF122" s="999"/>
      <c r="AG122" s="1053"/>
      <c r="AH122" s="1054"/>
      <c r="AI122" s="1023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055"/>
      <c r="AM123" s="1055"/>
    </row>
    <row r="124" spans="1:82" ht="15" customHeight="1" x14ac:dyDescent="0.25">
      <c r="A124" s="3352" t="s">
        <v>75</v>
      </c>
      <c r="B124" s="2847"/>
      <c r="C124" s="3347" t="s">
        <v>76</v>
      </c>
      <c r="D124" s="3347"/>
      <c r="E124" s="3347"/>
      <c r="F124" s="3312" t="s">
        <v>117</v>
      </c>
      <c r="G124" s="3314"/>
      <c r="H124" s="3314"/>
      <c r="I124" s="3314"/>
      <c r="J124" s="3314"/>
      <c r="K124" s="3314"/>
      <c r="L124" s="3314"/>
      <c r="M124" s="3314"/>
      <c r="N124" s="3314"/>
      <c r="O124" s="3314"/>
      <c r="P124" s="3314"/>
      <c r="Q124" s="3314"/>
      <c r="R124" s="3314"/>
      <c r="S124" s="3314"/>
      <c r="T124" s="3314"/>
      <c r="U124" s="3314"/>
      <c r="V124" s="3314"/>
      <c r="W124" s="3314"/>
      <c r="X124" s="3314"/>
      <c r="Y124" s="3314"/>
      <c r="Z124" s="3314"/>
      <c r="AA124" s="3314"/>
      <c r="AB124" s="3314"/>
      <c r="AC124" s="3314"/>
      <c r="AD124" s="3314"/>
      <c r="AE124" s="3314"/>
      <c r="AF124" s="3314"/>
      <c r="AG124" s="3315"/>
      <c r="AH124" s="3353" t="s">
        <v>140</v>
      </c>
      <c r="AI124" s="3354"/>
      <c r="AJ124" s="3354"/>
      <c r="AK124" s="3355"/>
      <c r="AL124" s="3348" t="s">
        <v>7</v>
      </c>
      <c r="AM124" s="3347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3292" t="s">
        <v>12</v>
      </c>
      <c r="G125" s="3292"/>
      <c r="H125" s="3292" t="s">
        <v>13</v>
      </c>
      <c r="I125" s="3292"/>
      <c r="J125" s="3292" t="s">
        <v>14</v>
      </c>
      <c r="K125" s="3292"/>
      <c r="L125" s="3292" t="s">
        <v>15</v>
      </c>
      <c r="M125" s="3292"/>
      <c r="N125" s="3292" t="s">
        <v>16</v>
      </c>
      <c r="O125" s="3292"/>
      <c r="P125" s="3292" t="s">
        <v>17</v>
      </c>
      <c r="Q125" s="3292"/>
      <c r="R125" s="3292" t="s">
        <v>18</v>
      </c>
      <c r="S125" s="3292"/>
      <c r="T125" s="3292" t="s">
        <v>19</v>
      </c>
      <c r="U125" s="3292"/>
      <c r="V125" s="3292" t="s">
        <v>48</v>
      </c>
      <c r="W125" s="3292"/>
      <c r="X125" s="3292" t="s">
        <v>49</v>
      </c>
      <c r="Y125" s="3292"/>
      <c r="Z125" s="3312" t="s">
        <v>50</v>
      </c>
      <c r="AA125" s="3342"/>
      <c r="AB125" s="3312" t="s">
        <v>126</v>
      </c>
      <c r="AC125" s="3342"/>
      <c r="AD125" s="3312" t="s">
        <v>127</v>
      </c>
      <c r="AE125" s="3342"/>
      <c r="AF125" s="3312" t="s">
        <v>128</v>
      </c>
      <c r="AG125" s="3315"/>
      <c r="AH125" s="3348" t="s">
        <v>141</v>
      </c>
      <c r="AI125" s="3347" t="s">
        <v>142</v>
      </c>
      <c r="AJ125" s="3347" t="s">
        <v>143</v>
      </c>
      <c r="AK125" s="3349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3089"/>
      <c r="B126" s="3073"/>
      <c r="C126" s="1056" t="s">
        <v>96</v>
      </c>
      <c r="D126" s="1024" t="s">
        <v>65</v>
      </c>
      <c r="E126" s="1057" t="s">
        <v>97</v>
      </c>
      <c r="F126" s="1058" t="s">
        <v>65</v>
      </c>
      <c r="G126" s="793" t="s">
        <v>97</v>
      </c>
      <c r="H126" s="1058" t="s">
        <v>65</v>
      </c>
      <c r="I126" s="793" t="s">
        <v>97</v>
      </c>
      <c r="J126" s="1058" t="s">
        <v>65</v>
      </c>
      <c r="K126" s="793" t="s">
        <v>97</v>
      </c>
      <c r="L126" s="1058" t="s">
        <v>65</v>
      </c>
      <c r="M126" s="793" t="s">
        <v>97</v>
      </c>
      <c r="N126" s="1058" t="s">
        <v>65</v>
      </c>
      <c r="O126" s="793" t="s">
        <v>97</v>
      </c>
      <c r="P126" s="1058" t="s">
        <v>65</v>
      </c>
      <c r="Q126" s="793" t="s">
        <v>97</v>
      </c>
      <c r="R126" s="1058" t="s">
        <v>65</v>
      </c>
      <c r="S126" s="793" t="s">
        <v>97</v>
      </c>
      <c r="T126" s="1058" t="s">
        <v>65</v>
      </c>
      <c r="U126" s="793" t="s">
        <v>97</v>
      </c>
      <c r="V126" s="1058" t="s">
        <v>65</v>
      </c>
      <c r="W126" s="793" t="s">
        <v>97</v>
      </c>
      <c r="X126" s="1058" t="s">
        <v>65</v>
      </c>
      <c r="Y126" s="793" t="s">
        <v>97</v>
      </c>
      <c r="Z126" s="1058" t="s">
        <v>65</v>
      </c>
      <c r="AA126" s="793" t="s">
        <v>97</v>
      </c>
      <c r="AB126" s="1058" t="s">
        <v>65</v>
      </c>
      <c r="AC126" s="793" t="s">
        <v>97</v>
      </c>
      <c r="AD126" s="1058" t="s">
        <v>65</v>
      </c>
      <c r="AE126" s="793" t="s">
        <v>97</v>
      </c>
      <c r="AF126" s="1058" t="s">
        <v>65</v>
      </c>
      <c r="AG126" s="1059" t="s">
        <v>97</v>
      </c>
      <c r="AH126" s="2986"/>
      <c r="AI126" s="3283"/>
      <c r="AJ126" s="3283"/>
      <c r="AK126" s="2994"/>
      <c r="AL126" s="2986"/>
      <c r="AM126" s="3283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3350" t="s">
        <v>145</v>
      </c>
      <c r="B127" s="3351"/>
      <c r="C127" s="1060">
        <f>SUM(D127:E127)</f>
        <v>0</v>
      </c>
      <c r="D127" s="1052">
        <f>SUM(F127+H127+J127+L127+N127+P127+R127+T127+V127+X127+Z127+AB127+AD127+AF127)</f>
        <v>0</v>
      </c>
      <c r="E127" s="1061">
        <f>SUM(G127+I127+K127+M127+O127+Q127+S127+U127+W127+Y127+AA127+AC127+AE127+AG127)</f>
        <v>0</v>
      </c>
      <c r="F127" s="1007"/>
      <c r="G127" s="1011"/>
      <c r="H127" s="1007"/>
      <c r="I127" s="1011"/>
      <c r="J127" s="1007"/>
      <c r="K127" s="1011"/>
      <c r="L127" s="1007"/>
      <c r="M127" s="1011"/>
      <c r="N127" s="1007"/>
      <c r="O127" s="1011"/>
      <c r="P127" s="1007"/>
      <c r="Q127" s="1011"/>
      <c r="R127" s="1007"/>
      <c r="S127" s="1011"/>
      <c r="T127" s="1007"/>
      <c r="U127" s="1011"/>
      <c r="V127" s="1007"/>
      <c r="W127" s="1011"/>
      <c r="X127" s="1007"/>
      <c r="Y127" s="1011"/>
      <c r="Z127" s="1007"/>
      <c r="AA127" s="1011"/>
      <c r="AB127" s="1007"/>
      <c r="AC127" s="1011"/>
      <c r="AD127" s="1007"/>
      <c r="AE127" s="1011"/>
      <c r="AF127" s="1007"/>
      <c r="AG127" s="1034"/>
      <c r="AH127" s="1062"/>
      <c r="AI127" s="1036"/>
      <c r="AJ127" s="1036"/>
      <c r="AK127" s="1063"/>
      <c r="AL127" s="1011"/>
      <c r="AM127" s="1036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3337" t="s">
        <v>130</v>
      </c>
      <c r="B128" s="1013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1007"/>
      <c r="G128" s="1011"/>
      <c r="H128" s="1007"/>
      <c r="I128" s="1011"/>
      <c r="J128" s="1007"/>
      <c r="K128" s="1011"/>
      <c r="L128" s="1007"/>
      <c r="M128" s="1011"/>
      <c r="N128" s="1007"/>
      <c r="O128" s="1011"/>
      <c r="P128" s="1007"/>
      <c r="Q128" s="1011"/>
      <c r="R128" s="1007"/>
      <c r="S128" s="1011"/>
      <c r="T128" s="1007"/>
      <c r="U128" s="1011"/>
      <c r="V128" s="1007"/>
      <c r="W128" s="1011"/>
      <c r="X128" s="1007"/>
      <c r="Y128" s="1011"/>
      <c r="Z128" s="1007"/>
      <c r="AA128" s="1011"/>
      <c r="AB128" s="1007"/>
      <c r="AC128" s="1011"/>
      <c r="AD128" s="1007"/>
      <c r="AE128" s="1011"/>
      <c r="AF128" s="1007"/>
      <c r="AG128" s="1034"/>
      <c r="AH128" s="1062"/>
      <c r="AI128" s="1036"/>
      <c r="AJ128" s="1036"/>
      <c r="AK128" s="1063"/>
      <c r="AL128" s="1011"/>
      <c r="AM128" s="1036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787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787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3284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3352" t="s">
        <v>75</v>
      </c>
      <c r="B136" s="2847"/>
      <c r="C136" s="3352" t="s">
        <v>76</v>
      </c>
      <c r="D136" s="2869"/>
      <c r="E136" s="2847"/>
      <c r="F136" s="3312" t="s">
        <v>117</v>
      </c>
      <c r="G136" s="3314"/>
      <c r="H136" s="3314"/>
      <c r="I136" s="3314"/>
      <c r="J136" s="3314"/>
      <c r="K136" s="3314"/>
      <c r="L136" s="3314"/>
      <c r="M136" s="3314"/>
      <c r="N136" s="3314"/>
      <c r="O136" s="3314"/>
      <c r="P136" s="3314"/>
      <c r="Q136" s="3314"/>
      <c r="R136" s="3314"/>
      <c r="S136" s="3314"/>
      <c r="T136" s="3314"/>
      <c r="U136" s="3314"/>
      <c r="V136" s="3314"/>
      <c r="W136" s="3314"/>
      <c r="X136" s="3314"/>
      <c r="Y136" s="3314"/>
      <c r="Z136" s="3314"/>
      <c r="AA136" s="3314"/>
      <c r="AB136" s="3314"/>
      <c r="AC136" s="3314"/>
      <c r="AD136" s="3314"/>
      <c r="AE136" s="3314"/>
      <c r="AF136" s="3314"/>
      <c r="AG136" s="3314"/>
      <c r="AH136" s="3314"/>
      <c r="AI136" s="3314"/>
      <c r="AJ136" s="3314"/>
      <c r="AK136" s="3314"/>
      <c r="AL136" s="3314"/>
      <c r="AM136" s="3315"/>
      <c r="AN136" s="3344" t="s">
        <v>140</v>
      </c>
      <c r="AO136" s="3345"/>
      <c r="AP136" s="3346"/>
      <c r="AQ136" s="2847" t="s">
        <v>7</v>
      </c>
      <c r="AR136" s="3347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3312" t="s">
        <v>118</v>
      </c>
      <c r="G137" s="3342"/>
      <c r="H137" s="3312" t="s">
        <v>119</v>
      </c>
      <c r="I137" s="3342"/>
      <c r="J137" s="3312" t="s">
        <v>147</v>
      </c>
      <c r="K137" s="3342"/>
      <c r="L137" s="3312" t="s">
        <v>12</v>
      </c>
      <c r="M137" s="3342"/>
      <c r="N137" s="3292" t="s">
        <v>13</v>
      </c>
      <c r="O137" s="3292"/>
      <c r="P137" s="3292" t="s">
        <v>14</v>
      </c>
      <c r="Q137" s="3292"/>
      <c r="R137" s="3292" t="s">
        <v>15</v>
      </c>
      <c r="S137" s="3292"/>
      <c r="T137" s="3292" t="s">
        <v>16</v>
      </c>
      <c r="U137" s="3292"/>
      <c r="V137" s="3292" t="s">
        <v>17</v>
      </c>
      <c r="W137" s="3292"/>
      <c r="X137" s="3292" t="s">
        <v>18</v>
      </c>
      <c r="Y137" s="3292"/>
      <c r="Z137" s="3292" t="s">
        <v>19</v>
      </c>
      <c r="AA137" s="3292"/>
      <c r="AB137" s="3292" t="s">
        <v>48</v>
      </c>
      <c r="AC137" s="3292"/>
      <c r="AD137" s="3292" t="s">
        <v>49</v>
      </c>
      <c r="AE137" s="3292"/>
      <c r="AF137" s="3312" t="s">
        <v>50</v>
      </c>
      <c r="AG137" s="3342"/>
      <c r="AH137" s="3312" t="s">
        <v>126</v>
      </c>
      <c r="AI137" s="3342"/>
      <c r="AJ137" s="3312" t="s">
        <v>127</v>
      </c>
      <c r="AK137" s="3342"/>
      <c r="AL137" s="3312" t="s">
        <v>128</v>
      </c>
      <c r="AM137" s="3315"/>
      <c r="AN137" s="3348" t="s">
        <v>148</v>
      </c>
      <c r="AO137" s="3347" t="s">
        <v>149</v>
      </c>
      <c r="AP137" s="3349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3089"/>
      <c r="B138" s="3073"/>
      <c r="C138" s="1056" t="s">
        <v>96</v>
      </c>
      <c r="D138" s="1024" t="s">
        <v>65</v>
      </c>
      <c r="E138" s="1057" t="s">
        <v>97</v>
      </c>
      <c r="F138" s="1058" t="s">
        <v>65</v>
      </c>
      <c r="G138" s="793" t="s">
        <v>97</v>
      </c>
      <c r="H138" s="1058" t="s">
        <v>65</v>
      </c>
      <c r="I138" s="793" t="s">
        <v>97</v>
      </c>
      <c r="J138" s="1058" t="s">
        <v>65</v>
      </c>
      <c r="K138" s="793" t="s">
        <v>97</v>
      </c>
      <c r="L138" s="1058" t="s">
        <v>65</v>
      </c>
      <c r="M138" s="793" t="s">
        <v>97</v>
      </c>
      <c r="N138" s="1058" t="s">
        <v>65</v>
      </c>
      <c r="O138" s="793" t="s">
        <v>97</v>
      </c>
      <c r="P138" s="1058" t="s">
        <v>65</v>
      </c>
      <c r="Q138" s="793" t="s">
        <v>97</v>
      </c>
      <c r="R138" s="1058" t="s">
        <v>65</v>
      </c>
      <c r="S138" s="793" t="s">
        <v>97</v>
      </c>
      <c r="T138" s="1058" t="s">
        <v>65</v>
      </c>
      <c r="U138" s="793" t="s">
        <v>97</v>
      </c>
      <c r="V138" s="1058" t="s">
        <v>65</v>
      </c>
      <c r="W138" s="793" t="s">
        <v>97</v>
      </c>
      <c r="X138" s="1058" t="s">
        <v>65</v>
      </c>
      <c r="Y138" s="793" t="s">
        <v>97</v>
      </c>
      <c r="Z138" s="1058" t="s">
        <v>65</v>
      </c>
      <c r="AA138" s="793" t="s">
        <v>97</v>
      </c>
      <c r="AB138" s="1058" t="s">
        <v>65</v>
      </c>
      <c r="AC138" s="793" t="s">
        <v>97</v>
      </c>
      <c r="AD138" s="1058" t="s">
        <v>65</v>
      </c>
      <c r="AE138" s="793" t="s">
        <v>97</v>
      </c>
      <c r="AF138" s="1058" t="s">
        <v>65</v>
      </c>
      <c r="AG138" s="793" t="s">
        <v>97</v>
      </c>
      <c r="AH138" s="1058" t="s">
        <v>65</v>
      </c>
      <c r="AI138" s="793" t="s">
        <v>97</v>
      </c>
      <c r="AJ138" s="1058" t="s">
        <v>65</v>
      </c>
      <c r="AK138" s="793" t="s">
        <v>97</v>
      </c>
      <c r="AL138" s="1058" t="s">
        <v>65</v>
      </c>
      <c r="AM138" s="1059" t="s">
        <v>97</v>
      </c>
      <c r="AN138" s="2986"/>
      <c r="AO138" s="3283"/>
      <c r="AP138" s="2994"/>
      <c r="AQ138" s="3073"/>
      <c r="AR138" s="3283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3340" t="s">
        <v>150</v>
      </c>
      <c r="B139" s="3341"/>
      <c r="C139" s="1031">
        <f>SUM(D139:E139)</f>
        <v>0</v>
      </c>
      <c r="D139" s="1064">
        <f>SUM(F139+H139+J139+L139+N139+P139+R139+T139+V139+X139+Z139+AB139+AD139+AF139+AH139+AJ139+AL139)</f>
        <v>0</v>
      </c>
      <c r="E139" s="1065">
        <f>SUM(G139+I139+K139+M139+O139+Q139+S139+U139+W139+Y139+AA139+AC139+AE139+AG139+AI139+AK139+AM139)</f>
        <v>0</v>
      </c>
      <c r="F139" s="1007"/>
      <c r="G139" s="1011"/>
      <c r="H139" s="1007"/>
      <c r="I139" s="1011"/>
      <c r="J139" s="1007"/>
      <c r="K139" s="1011"/>
      <c r="L139" s="1007"/>
      <c r="M139" s="1011"/>
      <c r="N139" s="1007"/>
      <c r="O139" s="1011"/>
      <c r="P139" s="1007"/>
      <c r="Q139" s="1011"/>
      <c r="R139" s="1007"/>
      <c r="S139" s="1011"/>
      <c r="T139" s="1007"/>
      <c r="U139" s="1011"/>
      <c r="V139" s="1007"/>
      <c r="W139" s="1011"/>
      <c r="X139" s="1007"/>
      <c r="Y139" s="1011"/>
      <c r="Z139" s="1007"/>
      <c r="AA139" s="1011"/>
      <c r="AB139" s="1007"/>
      <c r="AC139" s="1011"/>
      <c r="AD139" s="1007"/>
      <c r="AE139" s="1011"/>
      <c r="AF139" s="1007"/>
      <c r="AG139" s="1011"/>
      <c r="AH139" s="1007"/>
      <c r="AI139" s="1011"/>
      <c r="AJ139" s="1007"/>
      <c r="AK139" s="1011"/>
      <c r="AL139" s="1007"/>
      <c r="AM139" s="1034"/>
      <c r="AN139" s="1062"/>
      <c r="AO139" s="1036"/>
      <c r="AP139" s="1063"/>
      <c r="AQ139" s="1011"/>
      <c r="AR139" s="1036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3337" t="s">
        <v>152</v>
      </c>
      <c r="B141" s="1013" t="s">
        <v>153</v>
      </c>
      <c r="C141" s="1031">
        <f>SUM(D141:E141)</f>
        <v>0</v>
      </c>
      <c r="D141" s="1064">
        <f t="shared" si="72"/>
        <v>0</v>
      </c>
      <c r="E141" s="1065">
        <f t="shared" si="72"/>
        <v>0</v>
      </c>
      <c r="F141" s="1007"/>
      <c r="G141" s="1011"/>
      <c r="H141" s="1007"/>
      <c r="I141" s="1011"/>
      <c r="J141" s="1007"/>
      <c r="K141" s="1011"/>
      <c r="L141" s="1007"/>
      <c r="M141" s="1011"/>
      <c r="N141" s="1007"/>
      <c r="O141" s="1011"/>
      <c r="P141" s="1007"/>
      <c r="Q141" s="1011"/>
      <c r="R141" s="1007"/>
      <c r="S141" s="1011"/>
      <c r="T141" s="1007"/>
      <c r="U141" s="1011"/>
      <c r="V141" s="1007"/>
      <c r="W141" s="1011"/>
      <c r="X141" s="1007"/>
      <c r="Y141" s="1011"/>
      <c r="Z141" s="1007"/>
      <c r="AA141" s="1011"/>
      <c r="AB141" s="1007"/>
      <c r="AC141" s="1011"/>
      <c r="AD141" s="1007"/>
      <c r="AE141" s="1011"/>
      <c r="AF141" s="1007"/>
      <c r="AG141" s="1011"/>
      <c r="AH141" s="1007"/>
      <c r="AI141" s="1011"/>
      <c r="AJ141" s="1007"/>
      <c r="AK141" s="1011"/>
      <c r="AL141" s="1007"/>
      <c r="AM141" s="1034"/>
      <c r="AN141" s="1062"/>
      <c r="AO141" s="1036"/>
      <c r="AP141" s="1063"/>
      <c r="AQ141" s="1011"/>
      <c r="AR141" s="1036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3284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792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3135" t="s">
        <v>155</v>
      </c>
      <c r="B143" s="3136"/>
      <c r="C143" s="207">
        <f>SUM(D143:E143)</f>
        <v>0</v>
      </c>
      <c r="D143" s="208">
        <f t="shared" si="72"/>
        <v>0</v>
      </c>
      <c r="E143" s="804">
        <f>SUM(G143+I143+K143+M143+O143+Q143+S143+U143+W143+Y143+AA143+AC143+AE143+AG143+AI143+AK143+AM143)</f>
        <v>0</v>
      </c>
      <c r="F143" s="210"/>
      <c r="G143" s="542"/>
      <c r="H143" s="210"/>
      <c r="I143" s="542"/>
      <c r="J143" s="210"/>
      <c r="K143" s="542"/>
      <c r="L143" s="210"/>
      <c r="M143" s="542"/>
      <c r="N143" s="210"/>
      <c r="O143" s="542"/>
      <c r="P143" s="210"/>
      <c r="Q143" s="542"/>
      <c r="R143" s="210"/>
      <c r="S143" s="542"/>
      <c r="T143" s="210"/>
      <c r="U143" s="542"/>
      <c r="V143" s="210"/>
      <c r="W143" s="542"/>
      <c r="X143" s="210"/>
      <c r="Y143" s="542"/>
      <c r="Z143" s="210"/>
      <c r="AA143" s="542"/>
      <c r="AB143" s="210"/>
      <c r="AC143" s="542"/>
      <c r="AD143" s="210"/>
      <c r="AE143" s="542"/>
      <c r="AF143" s="210"/>
      <c r="AG143" s="542"/>
      <c r="AH143" s="210"/>
      <c r="AI143" s="542"/>
      <c r="AJ143" s="210"/>
      <c r="AK143" s="542"/>
      <c r="AL143" s="210"/>
      <c r="AM143" s="543"/>
      <c r="AN143" s="212"/>
      <c r="AO143" s="1066"/>
      <c r="AP143" s="214"/>
      <c r="AQ143" s="542"/>
      <c r="AR143" s="1066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1067"/>
      <c r="N144" s="1068"/>
      <c r="O144" s="1055"/>
    </row>
    <row r="145" spans="1:82" ht="15" customHeight="1" x14ac:dyDescent="0.25">
      <c r="A145" s="3250" t="s">
        <v>3</v>
      </c>
      <c r="B145" s="2847"/>
      <c r="C145" s="3338" t="s">
        <v>76</v>
      </c>
      <c r="D145" s="3332"/>
      <c r="E145" s="3319"/>
      <c r="F145" s="3338" t="s">
        <v>50</v>
      </c>
      <c r="G145" s="3319"/>
      <c r="H145" s="3338" t="s">
        <v>126</v>
      </c>
      <c r="I145" s="3319"/>
      <c r="J145" s="3338" t="s">
        <v>127</v>
      </c>
      <c r="K145" s="3319"/>
      <c r="L145" s="3338" t="s">
        <v>128</v>
      </c>
      <c r="M145" s="3343"/>
      <c r="N145" s="3242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3089"/>
      <c r="B146" s="3073"/>
      <c r="C146" s="993" t="s">
        <v>96</v>
      </c>
      <c r="D146" s="1069" t="s">
        <v>65</v>
      </c>
      <c r="E146" s="1025" t="s">
        <v>97</v>
      </c>
      <c r="F146" s="993" t="s">
        <v>65</v>
      </c>
      <c r="G146" s="1025" t="s">
        <v>97</v>
      </c>
      <c r="H146" s="993" t="s">
        <v>65</v>
      </c>
      <c r="I146" s="1025" t="s">
        <v>97</v>
      </c>
      <c r="J146" s="993" t="s">
        <v>65</v>
      </c>
      <c r="K146" s="1025" t="s">
        <v>97</v>
      </c>
      <c r="L146" s="993" t="s">
        <v>65</v>
      </c>
      <c r="M146" s="1027" t="s">
        <v>97</v>
      </c>
      <c r="N146" s="2986"/>
      <c r="O146" s="3073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3297" t="s">
        <v>157</v>
      </c>
      <c r="B147" s="1070" t="s">
        <v>158</v>
      </c>
      <c r="C147" s="1071">
        <f>SUM(D147:E147)</f>
        <v>0</v>
      </c>
      <c r="D147" s="1072">
        <f t="shared" ref="D147:E149" si="78">SUM(F147+H147+J147+L147)</f>
        <v>0</v>
      </c>
      <c r="E147" s="1073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787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3336" t="s">
        <v>161</v>
      </c>
      <c r="B150" s="3336"/>
      <c r="C150" s="1046">
        <f>SUM(C147:C149)</f>
        <v>0</v>
      </c>
      <c r="D150" s="1074">
        <f>SUM(D147:D149)</f>
        <v>0</v>
      </c>
      <c r="E150" s="1006">
        <f>SUM(E147:E149)</f>
        <v>0</v>
      </c>
      <c r="F150" s="1046">
        <f>SUM(F147:F149)</f>
        <v>0</v>
      </c>
      <c r="G150" s="1006">
        <f t="shared" ref="G150:M150" si="84">SUM(G147:G149)</f>
        <v>0</v>
      </c>
      <c r="H150" s="1046">
        <f t="shared" si="84"/>
        <v>0</v>
      </c>
      <c r="I150" s="1006">
        <f t="shared" si="84"/>
        <v>0</v>
      </c>
      <c r="J150" s="1046">
        <f t="shared" si="84"/>
        <v>0</v>
      </c>
      <c r="K150" s="1006">
        <f t="shared" si="84"/>
        <v>0</v>
      </c>
      <c r="L150" s="1046">
        <f t="shared" si="84"/>
        <v>0</v>
      </c>
      <c r="M150" s="1075">
        <f t="shared" si="84"/>
        <v>0</v>
      </c>
      <c r="N150" s="1076">
        <f>SUM(N147:N149)</f>
        <v>0</v>
      </c>
      <c r="O150" s="1006">
        <f>SUM(O147:O149)</f>
        <v>0</v>
      </c>
    </row>
    <row r="151" spans="1:82" x14ac:dyDescent="0.25">
      <c r="A151" s="3297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787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787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3284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3335" t="s">
        <v>161</v>
      </c>
      <c r="B155" s="3336"/>
      <c r="C155" s="1046">
        <f>SUM(C151:C154)</f>
        <v>0</v>
      </c>
      <c r="D155" s="1074">
        <f>SUM(D151:D154)</f>
        <v>0</v>
      </c>
      <c r="E155" s="1006">
        <f>SUM(E151:E154)</f>
        <v>0</v>
      </c>
      <c r="F155" s="1046">
        <f>SUM(F151:F154)</f>
        <v>0</v>
      </c>
      <c r="G155" s="1006">
        <f t="shared" ref="G155:M155" si="87">SUM(G151:G154)</f>
        <v>0</v>
      </c>
      <c r="H155" s="1046">
        <f t="shared" si="87"/>
        <v>0</v>
      </c>
      <c r="I155" s="1006">
        <f t="shared" si="87"/>
        <v>0</v>
      </c>
      <c r="J155" s="1046">
        <f t="shared" si="87"/>
        <v>0</v>
      </c>
      <c r="K155" s="1006">
        <f t="shared" si="87"/>
        <v>0</v>
      </c>
      <c r="L155" s="1046">
        <f t="shared" si="87"/>
        <v>0</v>
      </c>
      <c r="M155" s="1075">
        <f t="shared" si="87"/>
        <v>0</v>
      </c>
      <c r="N155" s="1076">
        <f>SUM(N151:N154)</f>
        <v>0</v>
      </c>
      <c r="O155" s="1006">
        <f>SUM(O151:O154)</f>
        <v>0</v>
      </c>
    </row>
    <row r="156" spans="1:82" x14ac:dyDescent="0.25">
      <c r="A156" s="3335" t="s">
        <v>167</v>
      </c>
      <c r="B156" s="3335"/>
      <c r="C156" s="207">
        <f>SUM(C150+C155)</f>
        <v>0</v>
      </c>
      <c r="D156" s="208">
        <f>SUM(D150+D155)</f>
        <v>0</v>
      </c>
      <c r="E156" s="804">
        <f>SUM(E150+E155)</f>
        <v>0</v>
      </c>
      <c r="F156" s="207">
        <f>SUM(F150+F155)</f>
        <v>0</v>
      </c>
      <c r="G156" s="804">
        <f>SUM(G150+G155)</f>
        <v>0</v>
      </c>
      <c r="H156" s="207">
        <f t="shared" ref="H156:M156" si="88">SUM(H150+H155)</f>
        <v>0</v>
      </c>
      <c r="I156" s="804">
        <f t="shared" si="88"/>
        <v>0</v>
      </c>
      <c r="J156" s="207">
        <f t="shared" si="88"/>
        <v>0</v>
      </c>
      <c r="K156" s="804">
        <f t="shared" si="88"/>
        <v>0</v>
      </c>
      <c r="L156" s="207">
        <f t="shared" si="88"/>
        <v>0</v>
      </c>
      <c r="M156" s="547">
        <f t="shared" si="88"/>
        <v>0</v>
      </c>
      <c r="N156" s="236">
        <f>SUM(N150+N155)</f>
        <v>0</v>
      </c>
      <c r="O156" s="804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1077"/>
      <c r="R157" s="1078"/>
    </row>
    <row r="158" spans="1:82" ht="15" customHeight="1" x14ac:dyDescent="0.25">
      <c r="A158" s="3250" t="s">
        <v>3</v>
      </c>
      <c r="B158" s="2847"/>
      <c r="C158" s="3318" t="s">
        <v>76</v>
      </c>
      <c r="D158" s="3332"/>
      <c r="E158" s="3319"/>
      <c r="F158" s="3318" t="s">
        <v>50</v>
      </c>
      <c r="G158" s="3319"/>
      <c r="H158" s="3318" t="s">
        <v>126</v>
      </c>
      <c r="I158" s="3319"/>
      <c r="J158" s="3318" t="s">
        <v>127</v>
      </c>
      <c r="K158" s="3319"/>
      <c r="L158" s="3318" t="s">
        <v>128</v>
      </c>
      <c r="M158" s="3333"/>
      <c r="N158" s="3339" t="s">
        <v>140</v>
      </c>
      <c r="O158" s="3332"/>
      <c r="P158" s="3333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3089"/>
      <c r="B159" s="3073"/>
      <c r="C159" s="1080" t="s">
        <v>96</v>
      </c>
      <c r="D159" s="1081" t="s">
        <v>65</v>
      </c>
      <c r="E159" s="1025" t="s">
        <v>97</v>
      </c>
      <c r="F159" s="1080" t="s">
        <v>65</v>
      </c>
      <c r="G159" s="1025" t="s">
        <v>97</v>
      </c>
      <c r="H159" s="1080" t="s">
        <v>65</v>
      </c>
      <c r="I159" s="1025" t="s">
        <v>97</v>
      </c>
      <c r="J159" s="1080" t="s">
        <v>65</v>
      </c>
      <c r="K159" s="1025" t="s">
        <v>97</v>
      </c>
      <c r="L159" s="1080" t="s">
        <v>65</v>
      </c>
      <c r="M159" s="1026" t="s">
        <v>97</v>
      </c>
      <c r="N159" s="1082" t="s">
        <v>141</v>
      </c>
      <c r="O159" s="1081" t="s">
        <v>142</v>
      </c>
      <c r="P159" s="1083" t="s">
        <v>143</v>
      </c>
      <c r="Q159" s="3073"/>
      <c r="R159" s="3073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3297" t="s">
        <v>157</v>
      </c>
      <c r="B160" s="1084" t="s">
        <v>158</v>
      </c>
      <c r="C160" s="1085">
        <f>SUM(D160:E160)</f>
        <v>0</v>
      </c>
      <c r="D160" s="1086">
        <f t="shared" ref="D160:E162" si="89">SUM(F160+H160+J160+L160)</f>
        <v>0</v>
      </c>
      <c r="E160" s="1087">
        <f t="shared" si="89"/>
        <v>0</v>
      </c>
      <c r="F160" s="1088"/>
      <c r="G160" s="1089"/>
      <c r="H160" s="1088"/>
      <c r="I160" s="1089"/>
      <c r="J160" s="1088"/>
      <c r="K160" s="1089"/>
      <c r="L160" s="1088"/>
      <c r="M160" s="1090"/>
      <c r="N160" s="1091"/>
      <c r="O160" s="1092"/>
      <c r="P160" s="1093"/>
      <c r="Q160" s="1089"/>
      <c r="R160" s="1089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787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3334" t="s">
        <v>161</v>
      </c>
      <c r="B163" s="3334"/>
      <c r="C163" s="1094">
        <f>SUM(C160:C162)</f>
        <v>0</v>
      </c>
      <c r="D163" s="1095">
        <f>SUM(D160:D162)</f>
        <v>0</v>
      </c>
      <c r="E163" s="1096">
        <f>SUM(E160:E162)</f>
        <v>0</v>
      </c>
      <c r="F163" s="1094">
        <f>SUM(F160:F162)</f>
        <v>0</v>
      </c>
      <c r="G163" s="1096">
        <f t="shared" ref="G163:P163" si="95">SUM(G160:G162)</f>
        <v>0</v>
      </c>
      <c r="H163" s="1094">
        <f t="shared" si="95"/>
        <v>0</v>
      </c>
      <c r="I163" s="1096">
        <f t="shared" si="95"/>
        <v>0</v>
      </c>
      <c r="J163" s="1094">
        <f t="shared" si="95"/>
        <v>0</v>
      </c>
      <c r="K163" s="1096">
        <f t="shared" si="95"/>
        <v>0</v>
      </c>
      <c r="L163" s="1094">
        <f t="shared" si="95"/>
        <v>0</v>
      </c>
      <c r="M163" s="1097">
        <f t="shared" si="95"/>
        <v>0</v>
      </c>
      <c r="N163" s="1098">
        <f t="shared" si="95"/>
        <v>0</v>
      </c>
      <c r="O163" s="1095">
        <f t="shared" si="95"/>
        <v>0</v>
      </c>
      <c r="P163" s="1099">
        <f t="shared" si="95"/>
        <v>0</v>
      </c>
      <c r="Q163" s="1096">
        <f>SUM(Q160:Q162)</f>
        <v>0</v>
      </c>
      <c r="R163" s="1096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3297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787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787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3284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3335" t="s">
        <v>161</v>
      </c>
      <c r="B168" s="3334"/>
      <c r="C168" s="1094">
        <f>SUM(C164:C167)</f>
        <v>0</v>
      </c>
      <c r="D168" s="1095">
        <f>SUM(D164:D167)</f>
        <v>0</v>
      </c>
      <c r="E168" s="1096">
        <f>SUM(E164:E167)</f>
        <v>0</v>
      </c>
      <c r="F168" s="1094">
        <f>SUM(F164:F167)</f>
        <v>0</v>
      </c>
      <c r="G168" s="1096">
        <f t="shared" ref="G168:P168" si="97">SUM(G164:G167)</f>
        <v>0</v>
      </c>
      <c r="H168" s="1094">
        <f t="shared" si="97"/>
        <v>0</v>
      </c>
      <c r="I168" s="1096">
        <f t="shared" si="97"/>
        <v>0</v>
      </c>
      <c r="J168" s="1094">
        <f t="shared" si="97"/>
        <v>0</v>
      </c>
      <c r="K168" s="1096">
        <f t="shared" si="97"/>
        <v>0</v>
      </c>
      <c r="L168" s="1094">
        <f t="shared" si="97"/>
        <v>0</v>
      </c>
      <c r="M168" s="1097">
        <f t="shared" si="97"/>
        <v>0</v>
      </c>
      <c r="N168" s="1098">
        <f t="shared" si="97"/>
        <v>0</v>
      </c>
      <c r="O168" s="1095">
        <f t="shared" si="97"/>
        <v>0</v>
      </c>
      <c r="P168" s="1099">
        <f t="shared" si="97"/>
        <v>0</v>
      </c>
      <c r="Q168" s="1096">
        <f>SUM(Q164:Q167)</f>
        <v>0</v>
      </c>
      <c r="R168" s="1096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3335" t="s">
        <v>167</v>
      </c>
      <c r="B169" s="3335"/>
      <c r="C169" s="273">
        <f>SUM(C163+C168)</f>
        <v>0</v>
      </c>
      <c r="D169" s="274">
        <f t="shared" ref="D169:P169" si="98">SUM(D163+D168)</f>
        <v>0</v>
      </c>
      <c r="E169" s="545">
        <f t="shared" si="98"/>
        <v>0</v>
      </c>
      <c r="F169" s="273">
        <f t="shared" si="98"/>
        <v>0</v>
      </c>
      <c r="G169" s="545">
        <f t="shared" si="98"/>
        <v>0</v>
      </c>
      <c r="H169" s="273">
        <f t="shared" si="98"/>
        <v>0</v>
      </c>
      <c r="I169" s="545">
        <f t="shared" si="98"/>
        <v>0</v>
      </c>
      <c r="J169" s="273">
        <f t="shared" si="98"/>
        <v>0</v>
      </c>
      <c r="K169" s="545">
        <f t="shared" si="98"/>
        <v>0</v>
      </c>
      <c r="L169" s="273">
        <f t="shared" si="98"/>
        <v>0</v>
      </c>
      <c r="M169" s="665">
        <f t="shared" si="98"/>
        <v>0</v>
      </c>
      <c r="N169" s="277">
        <f t="shared" si="98"/>
        <v>0</v>
      </c>
      <c r="O169" s="274">
        <f t="shared" si="98"/>
        <v>0</v>
      </c>
      <c r="P169" s="548">
        <f t="shared" si="98"/>
        <v>0</v>
      </c>
      <c r="Q169" s="545">
        <f>SUM(Q163+Q168)</f>
        <v>0</v>
      </c>
      <c r="R169" s="545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3250" t="s">
        <v>3</v>
      </c>
      <c r="B171" s="2847"/>
      <c r="C171" s="3332" t="s">
        <v>76</v>
      </c>
      <c r="D171" s="3332"/>
      <c r="E171" s="3319"/>
      <c r="F171" s="3318" t="s">
        <v>49</v>
      </c>
      <c r="G171" s="3319"/>
      <c r="H171" s="3318" t="s">
        <v>50</v>
      </c>
      <c r="I171" s="3319"/>
      <c r="J171" s="3318" t="s">
        <v>126</v>
      </c>
      <c r="K171" s="3319"/>
      <c r="L171" s="3318" t="s">
        <v>127</v>
      </c>
      <c r="M171" s="3319"/>
      <c r="N171" s="3318" t="s">
        <v>128</v>
      </c>
      <c r="O171" s="3333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3089"/>
      <c r="B172" s="3073"/>
      <c r="C172" s="1080" t="s">
        <v>96</v>
      </c>
      <c r="D172" s="1081" t="s">
        <v>65</v>
      </c>
      <c r="E172" s="1025" t="s">
        <v>97</v>
      </c>
      <c r="F172" s="1080" t="s">
        <v>65</v>
      </c>
      <c r="G172" s="1025" t="s">
        <v>97</v>
      </c>
      <c r="H172" s="1080" t="s">
        <v>65</v>
      </c>
      <c r="I172" s="1025" t="s">
        <v>97</v>
      </c>
      <c r="J172" s="1080" t="s">
        <v>65</v>
      </c>
      <c r="K172" s="1025" t="s">
        <v>97</v>
      </c>
      <c r="L172" s="1080" t="s">
        <v>65</v>
      </c>
      <c r="M172" s="1025" t="s">
        <v>97</v>
      </c>
      <c r="N172" s="1080" t="s">
        <v>65</v>
      </c>
      <c r="O172" s="1100" t="s">
        <v>97</v>
      </c>
      <c r="P172" s="3073"/>
      <c r="Q172" s="3073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3297" t="s">
        <v>170</v>
      </c>
      <c r="B173" s="1084" t="s">
        <v>158</v>
      </c>
      <c r="C173" s="1101">
        <f>SUM(D173+E173)</f>
        <v>0</v>
      </c>
      <c r="D173" s="1102">
        <f>SUM(F173+H173+J173+L173+N173)</f>
        <v>0</v>
      </c>
      <c r="E173" s="1103">
        <f>SUM(G173+I173+K173+M173+O173)</f>
        <v>0</v>
      </c>
      <c r="F173" s="1088"/>
      <c r="G173" s="1089"/>
      <c r="H173" s="1088"/>
      <c r="I173" s="1089"/>
      <c r="J173" s="1088"/>
      <c r="K173" s="1089"/>
      <c r="L173" s="1088"/>
      <c r="M173" s="1089"/>
      <c r="N173" s="1088"/>
      <c r="O173" s="1104"/>
      <c r="P173" s="1089"/>
      <c r="Q173" s="1089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787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792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3284"/>
      <c r="B176" s="1105" t="s">
        <v>171</v>
      </c>
      <c r="C176" s="207">
        <f>SUM(C173:C175)</f>
        <v>0</v>
      </c>
      <c r="D176" s="208">
        <f>SUM(D173:D175)</f>
        <v>0</v>
      </c>
      <c r="E176" s="804">
        <f>SUM(E173:E175)</f>
        <v>0</v>
      </c>
      <c r="F176" s="207">
        <f>SUM(F173:F175)</f>
        <v>0</v>
      </c>
      <c r="G176" s="804">
        <f t="shared" ref="G176:O176" si="104">SUM(G173:G175)</f>
        <v>0</v>
      </c>
      <c r="H176" s="207">
        <f t="shared" si="104"/>
        <v>0</v>
      </c>
      <c r="I176" s="804">
        <f t="shared" si="104"/>
        <v>0</v>
      </c>
      <c r="J176" s="207">
        <f t="shared" si="104"/>
        <v>0</v>
      </c>
      <c r="K176" s="804">
        <f t="shared" si="104"/>
        <v>0</v>
      </c>
      <c r="L176" s="207">
        <f t="shared" si="104"/>
        <v>0</v>
      </c>
      <c r="M176" s="804">
        <f t="shared" si="104"/>
        <v>0</v>
      </c>
      <c r="N176" s="207">
        <f t="shared" si="104"/>
        <v>0</v>
      </c>
      <c r="O176" s="289">
        <f t="shared" si="104"/>
        <v>0</v>
      </c>
      <c r="P176" s="804">
        <f>SUM(P173:P175)</f>
        <v>0</v>
      </c>
      <c r="Q176" s="804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787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787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3284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3250" t="s">
        <v>177</v>
      </c>
      <c r="B184" s="2847"/>
      <c r="C184" s="3331" t="s">
        <v>76</v>
      </c>
      <c r="D184" s="3331"/>
      <c r="E184" s="3331"/>
      <c r="F184" s="3331" t="s">
        <v>178</v>
      </c>
      <c r="G184" s="3331"/>
      <c r="H184" s="3331" t="s">
        <v>179</v>
      </c>
      <c r="I184" s="3331"/>
      <c r="J184" s="3331" t="s">
        <v>180</v>
      </c>
      <c r="K184" s="3331"/>
      <c r="L184" s="3331" t="s">
        <v>12</v>
      </c>
      <c r="M184" s="3331"/>
      <c r="N184" s="3320" t="s">
        <v>13</v>
      </c>
      <c r="O184" s="3321"/>
      <c r="P184" s="3328" t="s">
        <v>14</v>
      </c>
      <c r="Q184" s="3328"/>
      <c r="R184" s="3328" t="s">
        <v>15</v>
      </c>
      <c r="S184" s="3328"/>
      <c r="T184" s="3328" t="s">
        <v>16</v>
      </c>
      <c r="U184" s="3328"/>
      <c r="V184" s="3328" t="s">
        <v>17</v>
      </c>
      <c r="W184" s="3328"/>
      <c r="X184" s="3328" t="s">
        <v>18</v>
      </c>
      <c r="Y184" s="3328"/>
      <c r="Z184" s="3328" t="s">
        <v>19</v>
      </c>
      <c r="AA184" s="3328"/>
      <c r="AB184" s="3328" t="s">
        <v>48</v>
      </c>
      <c r="AC184" s="3328"/>
      <c r="AD184" s="3328" t="s">
        <v>49</v>
      </c>
      <c r="AE184" s="3328"/>
      <c r="AF184" s="3328" t="s">
        <v>50</v>
      </c>
      <c r="AG184" s="3328"/>
      <c r="AH184" s="3328" t="s">
        <v>126</v>
      </c>
      <c r="AI184" s="3328"/>
      <c r="AJ184" s="3328" t="s">
        <v>127</v>
      </c>
      <c r="AK184" s="3328"/>
      <c r="AL184" s="3328" t="s">
        <v>128</v>
      </c>
      <c r="AM184" s="3318"/>
      <c r="AN184" s="3329" t="s">
        <v>181</v>
      </c>
      <c r="AO184" s="3330" t="s">
        <v>182</v>
      </c>
      <c r="AP184" s="3318" t="s">
        <v>7</v>
      </c>
      <c r="AQ184" s="3319"/>
      <c r="AR184" s="3243" t="s">
        <v>183</v>
      </c>
      <c r="AS184" s="3243" t="s">
        <v>184</v>
      </c>
      <c r="AT184" s="3318" t="s">
        <v>8</v>
      </c>
      <c r="AU184" s="3319"/>
      <c r="AV184" s="3320" t="s">
        <v>185</v>
      </c>
      <c r="AW184" s="3321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3089"/>
      <c r="B185" s="3073"/>
      <c r="C185" s="1107" t="s">
        <v>96</v>
      </c>
      <c r="D185" s="1108" t="s">
        <v>65</v>
      </c>
      <c r="E185" s="797" t="s">
        <v>97</v>
      </c>
      <c r="F185" s="1107" t="s">
        <v>65</v>
      </c>
      <c r="G185" s="797" t="s">
        <v>97</v>
      </c>
      <c r="H185" s="1107" t="s">
        <v>65</v>
      </c>
      <c r="I185" s="797" t="s">
        <v>97</v>
      </c>
      <c r="J185" s="1107" t="s">
        <v>65</v>
      </c>
      <c r="K185" s="797" t="s">
        <v>97</v>
      </c>
      <c r="L185" s="1107" t="s">
        <v>65</v>
      </c>
      <c r="M185" s="797" t="s">
        <v>97</v>
      </c>
      <c r="N185" s="1107" t="s">
        <v>65</v>
      </c>
      <c r="O185" s="797" t="s">
        <v>97</v>
      </c>
      <c r="P185" s="1107" t="s">
        <v>65</v>
      </c>
      <c r="Q185" s="797" t="s">
        <v>97</v>
      </c>
      <c r="R185" s="1107" t="s">
        <v>65</v>
      </c>
      <c r="S185" s="797" t="s">
        <v>97</v>
      </c>
      <c r="T185" s="1107" t="s">
        <v>65</v>
      </c>
      <c r="U185" s="797" t="s">
        <v>97</v>
      </c>
      <c r="V185" s="1107" t="s">
        <v>65</v>
      </c>
      <c r="W185" s="797" t="s">
        <v>97</v>
      </c>
      <c r="X185" s="1107" t="s">
        <v>65</v>
      </c>
      <c r="Y185" s="797" t="s">
        <v>97</v>
      </c>
      <c r="Z185" s="1107" t="s">
        <v>65</v>
      </c>
      <c r="AA185" s="797" t="s">
        <v>97</v>
      </c>
      <c r="AB185" s="1107" t="s">
        <v>65</v>
      </c>
      <c r="AC185" s="797" t="s">
        <v>97</v>
      </c>
      <c r="AD185" s="1107" t="s">
        <v>65</v>
      </c>
      <c r="AE185" s="797" t="s">
        <v>97</v>
      </c>
      <c r="AF185" s="1107" t="s">
        <v>65</v>
      </c>
      <c r="AG185" s="797" t="s">
        <v>97</v>
      </c>
      <c r="AH185" s="1107" t="s">
        <v>65</v>
      </c>
      <c r="AI185" s="797" t="s">
        <v>97</v>
      </c>
      <c r="AJ185" s="1107" t="s">
        <v>65</v>
      </c>
      <c r="AK185" s="797" t="s">
        <v>97</v>
      </c>
      <c r="AL185" s="1107" t="s">
        <v>65</v>
      </c>
      <c r="AM185" s="810" t="s">
        <v>97</v>
      </c>
      <c r="AN185" s="2969"/>
      <c r="AO185" s="2966"/>
      <c r="AP185" s="1107" t="s">
        <v>65</v>
      </c>
      <c r="AQ185" s="797" t="s">
        <v>97</v>
      </c>
      <c r="AR185" s="3283"/>
      <c r="AS185" s="3283"/>
      <c r="AT185" s="1107" t="s">
        <v>65</v>
      </c>
      <c r="AU185" s="797" t="s">
        <v>97</v>
      </c>
      <c r="AV185" s="798" t="s">
        <v>187</v>
      </c>
      <c r="AW185" s="799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3322" t="s">
        <v>189</v>
      </c>
      <c r="B186" s="3323"/>
      <c r="C186" s="1109">
        <f>SUM(D186+E186)</f>
        <v>29</v>
      </c>
      <c r="D186" s="1110">
        <f>SUM(F186+H186+J186+L186+N186+P186+R186+T186+V186+X186+Z186+AB186+AD186+AF186+AH186+AJ186+AL186)</f>
        <v>6</v>
      </c>
      <c r="E186" s="308">
        <f>SUM(G186+I186+K186+M186+O186+Q186+S186+U186+W186+Y186+AA186+AC186+AE186+AG186+AI186+AK186+AM186)</f>
        <v>23</v>
      </c>
      <c r="F186" s="1111">
        <v>0</v>
      </c>
      <c r="G186" s="75">
        <v>0</v>
      </c>
      <c r="H186" s="1111">
        <v>1</v>
      </c>
      <c r="I186" s="75">
        <v>0</v>
      </c>
      <c r="J186" s="1111">
        <v>1</v>
      </c>
      <c r="K186" s="75">
        <v>6</v>
      </c>
      <c r="L186" s="1111">
        <v>1</v>
      </c>
      <c r="M186" s="75">
        <v>7</v>
      </c>
      <c r="N186" s="1111">
        <v>0</v>
      </c>
      <c r="O186" s="75">
        <v>0</v>
      </c>
      <c r="P186" s="1111">
        <v>1</v>
      </c>
      <c r="Q186" s="75">
        <v>0</v>
      </c>
      <c r="R186" s="1111">
        <v>0</v>
      </c>
      <c r="S186" s="75">
        <v>3</v>
      </c>
      <c r="T186" s="1111">
        <v>0</v>
      </c>
      <c r="U186" s="75">
        <v>1</v>
      </c>
      <c r="V186" s="1111">
        <v>0</v>
      </c>
      <c r="W186" s="75">
        <v>0</v>
      </c>
      <c r="X186" s="1111">
        <v>1</v>
      </c>
      <c r="Y186" s="75">
        <v>4</v>
      </c>
      <c r="Z186" s="1111">
        <v>0</v>
      </c>
      <c r="AA186" s="75">
        <v>1</v>
      </c>
      <c r="AB186" s="1111">
        <v>1</v>
      </c>
      <c r="AC186" s="75">
        <v>1</v>
      </c>
      <c r="AD186" s="210">
        <v>0</v>
      </c>
      <c r="AE186" s="75">
        <v>0</v>
      </c>
      <c r="AF186" s="210">
        <v>0</v>
      </c>
      <c r="AG186" s="75">
        <v>0</v>
      </c>
      <c r="AH186" s="210">
        <v>0</v>
      </c>
      <c r="AI186" s="75">
        <v>0</v>
      </c>
      <c r="AJ186" s="210">
        <v>0</v>
      </c>
      <c r="AK186" s="75">
        <v>0</v>
      </c>
      <c r="AL186" s="210">
        <v>0</v>
      </c>
      <c r="AM186" s="292">
        <v>0</v>
      </c>
      <c r="AN186" s="1112">
        <v>0</v>
      </c>
      <c r="AO186" s="309">
        <v>0</v>
      </c>
      <c r="AP186" s="210">
        <v>0</v>
      </c>
      <c r="AQ186" s="75">
        <v>0</v>
      </c>
      <c r="AR186" s="1002">
        <v>0</v>
      </c>
      <c r="AS186" s="1002">
        <v>7</v>
      </c>
      <c r="AT186" s="1054">
        <v>0</v>
      </c>
      <c r="AU186" s="1113">
        <v>0</v>
      </c>
      <c r="AV186" s="1054">
        <v>0</v>
      </c>
      <c r="AW186" s="1113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3324" t="s">
        <v>190</v>
      </c>
      <c r="B187" s="3325"/>
      <c r="C187" s="1114"/>
      <c r="D187" s="1115"/>
      <c r="E187" s="1115"/>
      <c r="F187" s="1115"/>
      <c r="G187" s="1115"/>
      <c r="H187" s="1115"/>
      <c r="I187" s="1115"/>
      <c r="J187" s="1115"/>
      <c r="K187" s="1115"/>
      <c r="L187" s="1115"/>
      <c r="M187" s="1115"/>
      <c r="N187" s="1115"/>
      <c r="O187" s="1115"/>
      <c r="P187" s="1115"/>
      <c r="Q187" s="1115"/>
      <c r="R187" s="1115"/>
      <c r="S187" s="1115"/>
      <c r="T187" s="1115"/>
      <c r="U187" s="1115"/>
      <c r="V187" s="1115"/>
      <c r="W187" s="1115"/>
      <c r="X187" s="1115"/>
      <c r="Y187" s="1115"/>
      <c r="Z187" s="1115"/>
      <c r="AA187" s="1115"/>
      <c r="AB187" s="1115"/>
      <c r="AC187" s="1115"/>
      <c r="AD187" s="1115"/>
      <c r="AE187" s="1115"/>
      <c r="AF187" s="1115"/>
      <c r="AG187" s="1115"/>
      <c r="AH187" s="1115"/>
      <c r="AI187" s="1115"/>
      <c r="AJ187" s="1115"/>
      <c r="AK187" s="1115"/>
      <c r="AL187" s="1115"/>
      <c r="AM187" s="1115"/>
      <c r="AN187" s="1115"/>
      <c r="AO187" s="1115"/>
      <c r="AP187" s="1115"/>
      <c r="AQ187" s="1115"/>
      <c r="AR187" s="1115"/>
      <c r="AS187" s="1115"/>
      <c r="AT187" s="1115"/>
      <c r="AU187" s="1115"/>
      <c r="AV187" s="1115"/>
      <c r="AW187" s="1116"/>
    </row>
    <row r="188" spans="1:89" x14ac:dyDescent="0.25">
      <c r="A188" s="3297" t="s">
        <v>191</v>
      </c>
      <c r="B188" s="1117" t="s">
        <v>192</v>
      </c>
      <c r="C188" s="1118">
        <f>SUM(D188+E188)</f>
        <v>4</v>
      </c>
      <c r="D188" s="1119">
        <f t="shared" ref="D188:E196" si="106">SUM(F188+H188+J188+L188+N188+P188+R188+T188+V188+X188+Z188+AB188+AD188+AF188+AH188+AJ188+AL188)</f>
        <v>0</v>
      </c>
      <c r="E188" s="1117">
        <f t="shared" si="106"/>
        <v>4</v>
      </c>
      <c r="F188" s="1088">
        <v>0</v>
      </c>
      <c r="G188" s="1089">
        <v>0</v>
      </c>
      <c r="H188" s="1088">
        <v>0</v>
      </c>
      <c r="I188" s="1089">
        <v>0</v>
      </c>
      <c r="J188" s="1088">
        <v>0</v>
      </c>
      <c r="K188" s="1089">
        <v>3</v>
      </c>
      <c r="L188" s="1088">
        <v>0</v>
      </c>
      <c r="M188" s="1089">
        <v>1</v>
      </c>
      <c r="N188" s="1088">
        <v>0</v>
      </c>
      <c r="O188" s="1089">
        <v>0</v>
      </c>
      <c r="P188" s="1088">
        <v>0</v>
      </c>
      <c r="Q188" s="1089">
        <v>0</v>
      </c>
      <c r="R188" s="1088">
        <v>0</v>
      </c>
      <c r="S188" s="1089">
        <v>0</v>
      </c>
      <c r="T188" s="1088">
        <v>0</v>
      </c>
      <c r="U188" s="1089">
        <v>0</v>
      </c>
      <c r="V188" s="1088">
        <v>0</v>
      </c>
      <c r="W188" s="1089">
        <v>0</v>
      </c>
      <c r="X188" s="1088">
        <v>0</v>
      </c>
      <c r="Y188" s="1089">
        <v>0</v>
      </c>
      <c r="Z188" s="1088">
        <v>0</v>
      </c>
      <c r="AA188" s="1089">
        <v>0</v>
      </c>
      <c r="AB188" s="1088">
        <v>0</v>
      </c>
      <c r="AC188" s="1089">
        <v>0</v>
      </c>
      <c r="AD188" s="1088">
        <v>0</v>
      </c>
      <c r="AE188" s="1089">
        <v>0</v>
      </c>
      <c r="AF188" s="1088">
        <v>0</v>
      </c>
      <c r="AG188" s="1089">
        <v>0</v>
      </c>
      <c r="AH188" s="1088">
        <v>0</v>
      </c>
      <c r="AI188" s="1089">
        <v>0</v>
      </c>
      <c r="AJ188" s="1088">
        <v>0</v>
      </c>
      <c r="AK188" s="1089">
        <v>0</v>
      </c>
      <c r="AL188" s="1088">
        <v>0</v>
      </c>
      <c r="AM188" s="1090">
        <v>0</v>
      </c>
      <c r="AN188" s="1120">
        <v>0</v>
      </c>
      <c r="AO188" s="1121">
        <v>0</v>
      </c>
      <c r="AP188" s="1088">
        <v>0</v>
      </c>
      <c r="AQ188" s="1089">
        <v>0</v>
      </c>
      <c r="AR188" s="1089">
        <v>0</v>
      </c>
      <c r="AS188" s="1089">
        <v>2</v>
      </c>
      <c r="AT188" s="1090">
        <v>0</v>
      </c>
      <c r="AU188" s="1122">
        <v>0</v>
      </c>
      <c r="AV188" s="1090">
        <v>0</v>
      </c>
      <c r="AW188" s="1122">
        <v>0</v>
      </c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3284"/>
      <c r="B189" s="790" t="s">
        <v>193</v>
      </c>
      <c r="C189" s="319">
        <f>SUM(D189+E189)</f>
        <v>0</v>
      </c>
      <c r="D189" s="320">
        <f t="shared" si="106"/>
        <v>0</v>
      </c>
      <c r="E189" s="541">
        <f t="shared" si="106"/>
        <v>0</v>
      </c>
      <c r="F189" s="210">
        <v>0</v>
      </c>
      <c r="G189" s="542">
        <v>0</v>
      </c>
      <c r="H189" s="210">
        <v>0</v>
      </c>
      <c r="I189" s="542">
        <v>0</v>
      </c>
      <c r="J189" s="210">
        <v>0</v>
      </c>
      <c r="K189" s="542">
        <v>0</v>
      </c>
      <c r="L189" s="210">
        <v>0</v>
      </c>
      <c r="M189" s="542">
        <v>0</v>
      </c>
      <c r="N189" s="210">
        <v>0</v>
      </c>
      <c r="O189" s="542">
        <v>0</v>
      </c>
      <c r="P189" s="210">
        <v>0</v>
      </c>
      <c r="Q189" s="542">
        <v>0</v>
      </c>
      <c r="R189" s="210">
        <v>0</v>
      </c>
      <c r="S189" s="542">
        <v>0</v>
      </c>
      <c r="T189" s="210">
        <v>0</v>
      </c>
      <c r="U189" s="542">
        <v>0</v>
      </c>
      <c r="V189" s="210">
        <v>0</v>
      </c>
      <c r="W189" s="542">
        <v>0</v>
      </c>
      <c r="X189" s="210">
        <v>0</v>
      </c>
      <c r="Y189" s="542">
        <v>0</v>
      </c>
      <c r="Z189" s="210">
        <v>0</v>
      </c>
      <c r="AA189" s="542">
        <v>0</v>
      </c>
      <c r="AB189" s="210">
        <v>0</v>
      </c>
      <c r="AC189" s="542">
        <v>0</v>
      </c>
      <c r="AD189" s="210">
        <v>0</v>
      </c>
      <c r="AE189" s="542">
        <v>0</v>
      </c>
      <c r="AF189" s="210">
        <v>0</v>
      </c>
      <c r="AG189" s="542">
        <v>0</v>
      </c>
      <c r="AH189" s="210">
        <v>0</v>
      </c>
      <c r="AI189" s="542">
        <v>0</v>
      </c>
      <c r="AJ189" s="210">
        <v>0</v>
      </c>
      <c r="AK189" s="542">
        <v>0</v>
      </c>
      <c r="AL189" s="210">
        <v>0</v>
      </c>
      <c r="AM189" s="526">
        <v>0</v>
      </c>
      <c r="AN189" s="212">
        <v>0</v>
      </c>
      <c r="AO189" s="1066">
        <v>0</v>
      </c>
      <c r="AP189" s="210">
        <v>0</v>
      </c>
      <c r="AQ189" s="542">
        <v>0</v>
      </c>
      <c r="AR189" s="542">
        <v>0</v>
      </c>
      <c r="AS189" s="542">
        <v>0</v>
      </c>
      <c r="AT189" s="526">
        <v>0</v>
      </c>
      <c r="AU189" s="323">
        <v>0</v>
      </c>
      <c r="AV189" s="526">
        <v>0</v>
      </c>
      <c r="AW189" s="323">
        <v>0</v>
      </c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3326" t="s">
        <v>194</v>
      </c>
      <c r="B190" s="3327"/>
      <c r="C190" s="1109">
        <f t="shared" ref="C190:C230" si="126">SUM(D190+E190)</f>
        <v>4</v>
      </c>
      <c r="D190" s="1110">
        <f t="shared" si="106"/>
        <v>0</v>
      </c>
      <c r="E190" s="1123">
        <f t="shared" si="106"/>
        <v>4</v>
      </c>
      <c r="F190" s="1111">
        <v>0</v>
      </c>
      <c r="G190" s="1002">
        <v>0</v>
      </c>
      <c r="H190" s="1111">
        <v>0</v>
      </c>
      <c r="I190" s="1002">
        <v>0</v>
      </c>
      <c r="J190" s="1111">
        <v>0</v>
      </c>
      <c r="K190" s="1002">
        <v>3</v>
      </c>
      <c r="L190" s="1111">
        <v>0</v>
      </c>
      <c r="M190" s="1002">
        <v>1</v>
      </c>
      <c r="N190" s="1111">
        <v>0</v>
      </c>
      <c r="O190" s="1002">
        <v>0</v>
      </c>
      <c r="P190" s="1111">
        <v>0</v>
      </c>
      <c r="Q190" s="1002">
        <v>0</v>
      </c>
      <c r="R190" s="1111">
        <v>0</v>
      </c>
      <c r="S190" s="1002">
        <v>0</v>
      </c>
      <c r="T190" s="1111">
        <v>0</v>
      </c>
      <c r="U190" s="1002">
        <v>0</v>
      </c>
      <c r="V190" s="1111">
        <v>0</v>
      </c>
      <c r="W190" s="1002">
        <v>0</v>
      </c>
      <c r="X190" s="1111">
        <v>0</v>
      </c>
      <c r="Y190" s="1002">
        <v>0</v>
      </c>
      <c r="Z190" s="1111">
        <v>0</v>
      </c>
      <c r="AA190" s="1002">
        <v>0</v>
      </c>
      <c r="AB190" s="1111">
        <v>0</v>
      </c>
      <c r="AC190" s="1002">
        <v>0</v>
      </c>
      <c r="AD190" s="1111">
        <v>0</v>
      </c>
      <c r="AE190" s="1002">
        <v>0</v>
      </c>
      <c r="AF190" s="1111">
        <v>0</v>
      </c>
      <c r="AG190" s="1002">
        <v>0</v>
      </c>
      <c r="AH190" s="1111">
        <v>0</v>
      </c>
      <c r="AI190" s="1002">
        <v>0</v>
      </c>
      <c r="AJ190" s="1111">
        <v>0</v>
      </c>
      <c r="AK190" s="1002">
        <v>0</v>
      </c>
      <c r="AL190" s="1111">
        <v>0</v>
      </c>
      <c r="AM190" s="1054">
        <v>0</v>
      </c>
      <c r="AN190" s="1112">
        <v>0</v>
      </c>
      <c r="AO190" s="1124">
        <v>0</v>
      </c>
      <c r="AP190" s="1111">
        <v>0</v>
      </c>
      <c r="AQ190" s="1002">
        <v>0</v>
      </c>
      <c r="AR190" s="1002">
        <v>0</v>
      </c>
      <c r="AS190" s="1002">
        <v>4</v>
      </c>
      <c r="AT190" s="1054">
        <v>0</v>
      </c>
      <c r="AU190" s="1113">
        <v>0</v>
      </c>
      <c r="AV190" s="1054">
        <v>0</v>
      </c>
      <c r="AW190" s="1113">
        <v>0</v>
      </c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3297" t="s">
        <v>195</v>
      </c>
      <c r="B191" s="1117" t="s">
        <v>196</v>
      </c>
      <c r="C191" s="1118">
        <f t="shared" si="126"/>
        <v>0</v>
      </c>
      <c r="D191" s="1119">
        <f>SUM(H191+J191+L191+N191+P191+R191+T191+V191+X191+Z191+AB191+AD191+AF191+AH191+AJ191+AL191)</f>
        <v>0</v>
      </c>
      <c r="E191" s="1117">
        <f>SUM(I191+K191+M191+O191+Q191+S191+U191+W191+Y191+AA191+AC191+AE191+AG191+AI191+AK191+AM191)</f>
        <v>0</v>
      </c>
      <c r="F191" s="1125"/>
      <c r="G191" s="1126"/>
      <c r="H191" s="1088"/>
      <c r="I191" s="1089"/>
      <c r="J191" s="1088"/>
      <c r="K191" s="1089"/>
      <c r="L191" s="1088"/>
      <c r="M191" s="1089"/>
      <c r="N191" s="1088"/>
      <c r="O191" s="1089"/>
      <c r="P191" s="1088"/>
      <c r="Q191" s="1089"/>
      <c r="R191" s="1088"/>
      <c r="S191" s="1089"/>
      <c r="T191" s="1088"/>
      <c r="U191" s="1089"/>
      <c r="V191" s="1088"/>
      <c r="W191" s="1089"/>
      <c r="X191" s="1088"/>
      <c r="Y191" s="1089"/>
      <c r="Z191" s="1088"/>
      <c r="AA191" s="1089"/>
      <c r="AB191" s="1088"/>
      <c r="AC191" s="1089"/>
      <c r="AD191" s="1088"/>
      <c r="AE191" s="1089"/>
      <c r="AF191" s="1088"/>
      <c r="AG191" s="1089"/>
      <c r="AH191" s="1088"/>
      <c r="AI191" s="1089"/>
      <c r="AJ191" s="1088"/>
      <c r="AK191" s="1089"/>
      <c r="AL191" s="1088"/>
      <c r="AM191" s="1090"/>
      <c r="AN191" s="1120"/>
      <c r="AO191" s="1121"/>
      <c r="AP191" s="1088"/>
      <c r="AQ191" s="1089"/>
      <c r="AR191" s="1089"/>
      <c r="AS191" s="1089"/>
      <c r="AT191" s="1090"/>
      <c r="AU191" s="1122"/>
      <c r="AV191" s="1090"/>
      <c r="AW191" s="1122"/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3284"/>
      <c r="B192" s="790" t="s">
        <v>197</v>
      </c>
      <c r="C192" s="325">
        <f t="shared" si="126"/>
        <v>5</v>
      </c>
      <c r="D192" s="326">
        <f>SUM(H192+J192+L192+N192+P192+R192+T192+V192+X192+Z192+AB192+AD192+AF192+AH192+AJ192+AL192)</f>
        <v>2</v>
      </c>
      <c r="E192" s="308">
        <f>SUM(I192+K192+M192+O192+Q192+S192+U192+W192+Y192+AA192+AC192+AE192+AG192+AI192+AK192+AM192)</f>
        <v>3</v>
      </c>
      <c r="F192" s="327"/>
      <c r="G192" s="328"/>
      <c r="H192" s="329">
        <v>1</v>
      </c>
      <c r="I192" s="75">
        <v>0</v>
      </c>
      <c r="J192" s="329">
        <v>0</v>
      </c>
      <c r="K192" s="75">
        <v>2</v>
      </c>
      <c r="L192" s="210">
        <v>1</v>
      </c>
      <c r="M192" s="542">
        <v>1</v>
      </c>
      <c r="N192" s="329">
        <v>0</v>
      </c>
      <c r="O192" s="75">
        <v>0</v>
      </c>
      <c r="P192" s="329">
        <v>0</v>
      </c>
      <c r="Q192" s="75">
        <v>0</v>
      </c>
      <c r="R192" s="329">
        <v>0</v>
      </c>
      <c r="S192" s="75">
        <v>0</v>
      </c>
      <c r="T192" s="329">
        <v>0</v>
      </c>
      <c r="U192" s="75">
        <v>0</v>
      </c>
      <c r="V192" s="329">
        <v>0</v>
      </c>
      <c r="W192" s="75">
        <v>0</v>
      </c>
      <c r="X192" s="329">
        <v>0</v>
      </c>
      <c r="Y192" s="75">
        <v>0</v>
      </c>
      <c r="Z192" s="329">
        <v>0</v>
      </c>
      <c r="AA192" s="75">
        <v>0</v>
      </c>
      <c r="AB192" s="329">
        <v>0</v>
      </c>
      <c r="AC192" s="75">
        <v>0</v>
      </c>
      <c r="AD192" s="329">
        <v>0</v>
      </c>
      <c r="AE192" s="75">
        <v>0</v>
      </c>
      <c r="AF192" s="329">
        <v>0</v>
      </c>
      <c r="AG192" s="75">
        <v>0</v>
      </c>
      <c r="AH192" s="329">
        <v>0</v>
      </c>
      <c r="AI192" s="75">
        <v>0</v>
      </c>
      <c r="AJ192" s="329">
        <v>0</v>
      </c>
      <c r="AK192" s="75">
        <v>0</v>
      </c>
      <c r="AL192" s="329">
        <v>0</v>
      </c>
      <c r="AM192" s="292">
        <v>0</v>
      </c>
      <c r="AN192" s="212">
        <v>0</v>
      </c>
      <c r="AO192" s="1066">
        <v>0</v>
      </c>
      <c r="AP192" s="210">
        <v>0</v>
      </c>
      <c r="AQ192" s="542">
        <v>0</v>
      </c>
      <c r="AR192" s="542">
        <v>0</v>
      </c>
      <c r="AS192" s="542">
        <v>1</v>
      </c>
      <c r="AT192" s="526">
        <v>0</v>
      </c>
      <c r="AU192" s="323">
        <v>0</v>
      </c>
      <c r="AV192" s="526">
        <v>0</v>
      </c>
      <c r="AW192" s="323"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1127" t="s">
        <v>198</v>
      </c>
      <c r="B193" s="1128"/>
      <c r="C193" s="1129">
        <f t="shared" si="126"/>
        <v>29</v>
      </c>
      <c r="D193" s="1130">
        <f t="shared" si="106"/>
        <v>6</v>
      </c>
      <c r="E193" s="1006">
        <f t="shared" si="106"/>
        <v>23</v>
      </c>
      <c r="F193" s="1111">
        <v>0</v>
      </c>
      <c r="G193" s="1002">
        <v>0</v>
      </c>
      <c r="H193" s="1111">
        <v>1</v>
      </c>
      <c r="I193" s="1002">
        <v>0</v>
      </c>
      <c r="J193" s="1111">
        <v>1</v>
      </c>
      <c r="K193" s="1002">
        <v>6</v>
      </c>
      <c r="L193" s="1111">
        <v>1</v>
      </c>
      <c r="M193" s="1002">
        <v>7</v>
      </c>
      <c r="N193" s="1111">
        <v>0</v>
      </c>
      <c r="O193" s="1002">
        <v>0</v>
      </c>
      <c r="P193" s="1111">
        <v>1</v>
      </c>
      <c r="Q193" s="1002">
        <v>0</v>
      </c>
      <c r="R193" s="1111">
        <v>0</v>
      </c>
      <c r="S193" s="1002">
        <v>3</v>
      </c>
      <c r="T193" s="1111">
        <v>0</v>
      </c>
      <c r="U193" s="1002">
        <v>1</v>
      </c>
      <c r="V193" s="1111">
        <v>0</v>
      </c>
      <c r="W193" s="1002">
        <v>0</v>
      </c>
      <c r="X193" s="1111">
        <v>1</v>
      </c>
      <c r="Y193" s="1002">
        <v>4</v>
      </c>
      <c r="Z193" s="1111">
        <v>0</v>
      </c>
      <c r="AA193" s="1002">
        <v>1</v>
      </c>
      <c r="AB193" s="1111">
        <v>1</v>
      </c>
      <c r="AC193" s="1002">
        <v>1</v>
      </c>
      <c r="AD193" s="1111">
        <v>0</v>
      </c>
      <c r="AE193" s="1002">
        <v>0</v>
      </c>
      <c r="AF193" s="1111">
        <v>0</v>
      </c>
      <c r="AG193" s="1002">
        <v>0</v>
      </c>
      <c r="AH193" s="1111">
        <v>0</v>
      </c>
      <c r="AI193" s="1002">
        <v>0</v>
      </c>
      <c r="AJ193" s="1111">
        <v>0</v>
      </c>
      <c r="AK193" s="1002">
        <v>0</v>
      </c>
      <c r="AL193" s="1111">
        <v>0</v>
      </c>
      <c r="AM193" s="1054">
        <v>0</v>
      </c>
      <c r="AN193" s="1112">
        <v>0</v>
      </c>
      <c r="AO193" s="1124">
        <v>0</v>
      </c>
      <c r="AP193" s="210">
        <v>0</v>
      </c>
      <c r="AQ193" s="1002">
        <v>0</v>
      </c>
      <c r="AR193" s="1002">
        <v>0</v>
      </c>
      <c r="AS193" s="1002">
        <v>7</v>
      </c>
      <c r="AT193" s="1054">
        <v>0</v>
      </c>
      <c r="AU193" s="1113">
        <v>0</v>
      </c>
      <c r="AV193" s="1054">
        <v>0</v>
      </c>
      <c r="AW193" s="1113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3297" t="s">
        <v>199</v>
      </c>
      <c r="B194" s="795" t="s">
        <v>200</v>
      </c>
      <c r="C194" s="335">
        <f t="shared" si="126"/>
        <v>0</v>
      </c>
      <c r="D194" s="336">
        <f t="shared" si="106"/>
        <v>0</v>
      </c>
      <c r="E194" s="795">
        <f t="shared" si="106"/>
        <v>0</v>
      </c>
      <c r="F194" s="32"/>
      <c r="G194" s="35"/>
      <c r="H194" s="32"/>
      <c r="I194" s="35"/>
      <c r="J194" s="32"/>
      <c r="K194" s="35"/>
      <c r="L194" s="32"/>
      <c r="M194" s="35"/>
      <c r="N194" s="32"/>
      <c r="O194" s="35"/>
      <c r="P194" s="32"/>
      <c r="Q194" s="35"/>
      <c r="R194" s="32"/>
      <c r="S194" s="35"/>
      <c r="T194" s="32"/>
      <c r="U194" s="35"/>
      <c r="V194" s="32"/>
      <c r="W194" s="35"/>
      <c r="X194" s="32"/>
      <c r="Y194" s="35"/>
      <c r="Z194" s="32"/>
      <c r="AA194" s="35"/>
      <c r="AB194" s="32"/>
      <c r="AC194" s="35"/>
      <c r="AD194" s="32"/>
      <c r="AE194" s="35"/>
      <c r="AF194" s="32"/>
      <c r="AG194" s="35"/>
      <c r="AH194" s="32"/>
      <c r="AI194" s="35"/>
      <c r="AJ194" s="32"/>
      <c r="AK194" s="35"/>
      <c r="AL194" s="32"/>
      <c r="AM194" s="271"/>
      <c r="AN194" s="227"/>
      <c r="AO194" s="337"/>
      <c r="AP194" s="32"/>
      <c r="AQ194" s="75"/>
      <c r="AR194" s="75"/>
      <c r="AS194" s="75"/>
      <c r="AT194" s="292"/>
      <c r="AU194" s="338"/>
      <c r="AV194" s="292"/>
      <c r="AW194" s="338"/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2860"/>
      <c r="B195" s="789" t="s">
        <v>201</v>
      </c>
      <c r="C195" s="340">
        <f t="shared" si="126"/>
        <v>1</v>
      </c>
      <c r="D195" s="341">
        <f t="shared" si="106"/>
        <v>0</v>
      </c>
      <c r="E195" s="789">
        <f t="shared" si="106"/>
        <v>1</v>
      </c>
      <c r="F195" s="16">
        <v>0</v>
      </c>
      <c r="G195" s="37">
        <v>0</v>
      </c>
      <c r="H195" s="16">
        <v>0</v>
      </c>
      <c r="I195" s="37">
        <v>0</v>
      </c>
      <c r="J195" s="16">
        <v>0</v>
      </c>
      <c r="K195" s="37">
        <v>0</v>
      </c>
      <c r="L195" s="16">
        <v>0</v>
      </c>
      <c r="M195" s="37">
        <v>1</v>
      </c>
      <c r="N195" s="16">
        <v>0</v>
      </c>
      <c r="O195" s="37">
        <v>0</v>
      </c>
      <c r="P195" s="16">
        <v>0</v>
      </c>
      <c r="Q195" s="37">
        <v>0</v>
      </c>
      <c r="R195" s="16">
        <v>0</v>
      </c>
      <c r="S195" s="37">
        <v>0</v>
      </c>
      <c r="T195" s="16">
        <v>0</v>
      </c>
      <c r="U195" s="37">
        <v>0</v>
      </c>
      <c r="V195" s="16">
        <v>0</v>
      </c>
      <c r="W195" s="37">
        <v>0</v>
      </c>
      <c r="X195" s="16">
        <v>0</v>
      </c>
      <c r="Y195" s="37">
        <v>0</v>
      </c>
      <c r="Z195" s="16">
        <v>0</v>
      </c>
      <c r="AA195" s="37">
        <v>0</v>
      </c>
      <c r="AB195" s="16">
        <v>0</v>
      </c>
      <c r="AC195" s="37">
        <v>0</v>
      </c>
      <c r="AD195" s="16">
        <v>0</v>
      </c>
      <c r="AE195" s="37">
        <v>0</v>
      </c>
      <c r="AF195" s="16">
        <v>0</v>
      </c>
      <c r="AG195" s="37">
        <v>0</v>
      </c>
      <c r="AH195" s="16">
        <v>0</v>
      </c>
      <c r="AI195" s="37">
        <v>0</v>
      </c>
      <c r="AJ195" s="16">
        <v>0</v>
      </c>
      <c r="AK195" s="37">
        <v>0</v>
      </c>
      <c r="AL195" s="16">
        <v>0</v>
      </c>
      <c r="AM195" s="134">
        <v>0</v>
      </c>
      <c r="AN195" s="195">
        <v>0</v>
      </c>
      <c r="AO195" s="137">
        <v>0</v>
      </c>
      <c r="AP195" s="16">
        <v>0</v>
      </c>
      <c r="AQ195" s="41">
        <v>0</v>
      </c>
      <c r="AR195" s="41">
        <v>0</v>
      </c>
      <c r="AS195" s="41">
        <v>0</v>
      </c>
      <c r="AT195" s="180">
        <v>0</v>
      </c>
      <c r="AU195" s="342">
        <v>0</v>
      </c>
      <c r="AV195" s="180">
        <v>0</v>
      </c>
      <c r="AW195" s="342"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2860"/>
      <c r="B196" s="789" t="s">
        <v>202</v>
      </c>
      <c r="C196" s="340">
        <f t="shared" si="126"/>
        <v>3</v>
      </c>
      <c r="D196" s="343">
        <f t="shared" si="106"/>
        <v>1</v>
      </c>
      <c r="E196" s="789">
        <f t="shared" si="106"/>
        <v>2</v>
      </c>
      <c r="F196" s="38">
        <v>0</v>
      </c>
      <c r="G196" s="41">
        <v>0</v>
      </c>
      <c r="H196" s="38">
        <v>0</v>
      </c>
      <c r="I196" s="41">
        <v>0</v>
      </c>
      <c r="J196" s="38">
        <v>0</v>
      </c>
      <c r="K196" s="41">
        <v>0</v>
      </c>
      <c r="L196" s="38">
        <v>0</v>
      </c>
      <c r="M196" s="41">
        <v>0</v>
      </c>
      <c r="N196" s="38">
        <v>0</v>
      </c>
      <c r="O196" s="41">
        <v>0</v>
      </c>
      <c r="P196" s="38">
        <v>0</v>
      </c>
      <c r="Q196" s="41">
        <v>0</v>
      </c>
      <c r="R196" s="38">
        <v>0</v>
      </c>
      <c r="S196" s="41">
        <v>0</v>
      </c>
      <c r="T196" s="38">
        <v>0</v>
      </c>
      <c r="U196" s="41">
        <v>0</v>
      </c>
      <c r="V196" s="38">
        <v>0</v>
      </c>
      <c r="W196" s="41">
        <v>0</v>
      </c>
      <c r="X196" s="38">
        <v>0</v>
      </c>
      <c r="Y196" s="41">
        <v>1</v>
      </c>
      <c r="Z196" s="38">
        <v>0</v>
      </c>
      <c r="AA196" s="41">
        <v>0</v>
      </c>
      <c r="AB196" s="38">
        <v>1</v>
      </c>
      <c r="AC196" s="41">
        <v>1</v>
      </c>
      <c r="AD196" s="38">
        <v>0</v>
      </c>
      <c r="AE196" s="41">
        <v>0</v>
      </c>
      <c r="AF196" s="38">
        <v>0</v>
      </c>
      <c r="AG196" s="41">
        <v>0</v>
      </c>
      <c r="AH196" s="38">
        <v>0</v>
      </c>
      <c r="AI196" s="41">
        <v>0</v>
      </c>
      <c r="AJ196" s="38">
        <v>0</v>
      </c>
      <c r="AK196" s="41">
        <v>0</v>
      </c>
      <c r="AL196" s="38">
        <v>0</v>
      </c>
      <c r="AM196" s="180">
        <v>0</v>
      </c>
      <c r="AN196" s="198">
        <v>0</v>
      </c>
      <c r="AO196" s="181">
        <v>0</v>
      </c>
      <c r="AP196" s="38">
        <v>0</v>
      </c>
      <c r="AQ196" s="41">
        <v>0</v>
      </c>
      <c r="AR196" s="41">
        <v>0</v>
      </c>
      <c r="AS196" s="41">
        <v>0</v>
      </c>
      <c r="AT196" s="180">
        <v>0</v>
      </c>
      <c r="AU196" s="342">
        <v>0</v>
      </c>
      <c r="AV196" s="180">
        <v>0</v>
      </c>
      <c r="AW196" s="342">
        <v>0</v>
      </c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2860"/>
      <c r="B197" s="344" t="s">
        <v>203</v>
      </c>
      <c r="C197" s="340">
        <f t="shared" si="126"/>
        <v>0</v>
      </c>
      <c r="D197" s="345"/>
      <c r="E197" s="789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2860"/>
      <c r="B198" s="789" t="s">
        <v>204</v>
      </c>
      <c r="C198" s="340">
        <f t="shared" si="126"/>
        <v>3</v>
      </c>
      <c r="D198" s="336">
        <f t="shared" ref="D198:E206" si="127">SUM(F198+H198+J198+L198+N198+P198+R198+T198+V198+X198+Z198+AB198+AD198+AF198+AH198+AJ198+AL198)</f>
        <v>0</v>
      </c>
      <c r="E198" s="789">
        <f t="shared" si="127"/>
        <v>3</v>
      </c>
      <c r="F198" s="32">
        <v>0</v>
      </c>
      <c r="G198" s="35">
        <v>0</v>
      </c>
      <c r="H198" s="32">
        <v>0</v>
      </c>
      <c r="I198" s="35">
        <v>0</v>
      </c>
      <c r="J198" s="32">
        <v>0</v>
      </c>
      <c r="K198" s="35">
        <v>0</v>
      </c>
      <c r="L198" s="32">
        <v>0</v>
      </c>
      <c r="M198" s="35">
        <v>0</v>
      </c>
      <c r="N198" s="32">
        <v>0</v>
      </c>
      <c r="O198" s="35">
        <v>0</v>
      </c>
      <c r="P198" s="32">
        <v>0</v>
      </c>
      <c r="Q198" s="35">
        <v>0</v>
      </c>
      <c r="R198" s="32">
        <v>0</v>
      </c>
      <c r="S198" s="35">
        <v>2</v>
      </c>
      <c r="T198" s="32">
        <v>0</v>
      </c>
      <c r="U198" s="35">
        <v>0</v>
      </c>
      <c r="V198" s="32">
        <v>0</v>
      </c>
      <c r="W198" s="35">
        <v>0</v>
      </c>
      <c r="X198" s="32">
        <v>0</v>
      </c>
      <c r="Y198" s="35">
        <v>0</v>
      </c>
      <c r="Z198" s="32">
        <v>0</v>
      </c>
      <c r="AA198" s="35">
        <v>1</v>
      </c>
      <c r="AB198" s="32">
        <v>0</v>
      </c>
      <c r="AC198" s="35">
        <v>0</v>
      </c>
      <c r="AD198" s="32">
        <v>0</v>
      </c>
      <c r="AE198" s="35">
        <v>0</v>
      </c>
      <c r="AF198" s="32">
        <v>0</v>
      </c>
      <c r="AG198" s="35">
        <v>0</v>
      </c>
      <c r="AH198" s="32">
        <v>0</v>
      </c>
      <c r="AI198" s="35">
        <v>0</v>
      </c>
      <c r="AJ198" s="32">
        <v>0</v>
      </c>
      <c r="AK198" s="35">
        <v>0</v>
      </c>
      <c r="AL198" s="32">
        <v>0</v>
      </c>
      <c r="AM198" s="271">
        <v>0</v>
      </c>
      <c r="AN198" s="227">
        <v>0</v>
      </c>
      <c r="AO198" s="337">
        <v>0</v>
      </c>
      <c r="AP198" s="32">
        <v>0</v>
      </c>
      <c r="AQ198" s="35">
        <v>0</v>
      </c>
      <c r="AR198" s="35">
        <v>0</v>
      </c>
      <c r="AS198" s="35">
        <v>0</v>
      </c>
      <c r="AT198" s="271">
        <v>0</v>
      </c>
      <c r="AU198" s="291">
        <v>0</v>
      </c>
      <c r="AV198" s="271">
        <v>0</v>
      </c>
      <c r="AW198" s="291">
        <v>0</v>
      </c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2860"/>
      <c r="B199" s="347" t="s">
        <v>205</v>
      </c>
      <c r="C199" s="340">
        <f t="shared" si="126"/>
        <v>0</v>
      </c>
      <c r="D199" s="341">
        <f t="shared" si="127"/>
        <v>0</v>
      </c>
      <c r="E199" s="789">
        <f t="shared" si="127"/>
        <v>0</v>
      </c>
      <c r="F199" s="16">
        <v>0</v>
      </c>
      <c r="G199" s="37">
        <v>0</v>
      </c>
      <c r="H199" s="16">
        <v>0</v>
      </c>
      <c r="I199" s="37">
        <v>0</v>
      </c>
      <c r="J199" s="16">
        <v>0</v>
      </c>
      <c r="K199" s="37">
        <v>0</v>
      </c>
      <c r="L199" s="16">
        <v>0</v>
      </c>
      <c r="M199" s="37">
        <v>0</v>
      </c>
      <c r="N199" s="16">
        <v>0</v>
      </c>
      <c r="O199" s="37">
        <v>0</v>
      </c>
      <c r="P199" s="16">
        <v>0</v>
      </c>
      <c r="Q199" s="37">
        <v>0</v>
      </c>
      <c r="R199" s="16">
        <v>0</v>
      </c>
      <c r="S199" s="37">
        <v>0</v>
      </c>
      <c r="T199" s="16">
        <v>0</v>
      </c>
      <c r="U199" s="37">
        <v>0</v>
      </c>
      <c r="V199" s="16">
        <v>0</v>
      </c>
      <c r="W199" s="37">
        <v>0</v>
      </c>
      <c r="X199" s="16">
        <v>0</v>
      </c>
      <c r="Y199" s="37">
        <v>0</v>
      </c>
      <c r="Z199" s="16">
        <v>0</v>
      </c>
      <c r="AA199" s="37">
        <v>0</v>
      </c>
      <c r="AB199" s="16">
        <v>0</v>
      </c>
      <c r="AC199" s="37">
        <v>0</v>
      </c>
      <c r="AD199" s="16">
        <v>0</v>
      </c>
      <c r="AE199" s="37">
        <v>0</v>
      </c>
      <c r="AF199" s="16">
        <v>0</v>
      </c>
      <c r="AG199" s="37">
        <v>0</v>
      </c>
      <c r="AH199" s="16">
        <v>0</v>
      </c>
      <c r="AI199" s="37">
        <v>0</v>
      </c>
      <c r="AJ199" s="16">
        <v>0</v>
      </c>
      <c r="AK199" s="37">
        <v>0</v>
      </c>
      <c r="AL199" s="16">
        <v>0</v>
      </c>
      <c r="AM199" s="134">
        <v>0</v>
      </c>
      <c r="AN199" s="195">
        <v>0</v>
      </c>
      <c r="AO199" s="137">
        <v>0</v>
      </c>
      <c r="AP199" s="16">
        <v>0</v>
      </c>
      <c r="AQ199" s="75">
        <v>0</v>
      </c>
      <c r="AR199" s="75">
        <v>0</v>
      </c>
      <c r="AS199" s="75">
        <v>0</v>
      </c>
      <c r="AT199" s="292">
        <v>0</v>
      </c>
      <c r="AU199" s="338">
        <v>0</v>
      </c>
      <c r="AV199" s="292">
        <v>0</v>
      </c>
      <c r="AW199" s="338">
        <v>0</v>
      </c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2860"/>
      <c r="B200" s="348" t="s">
        <v>206</v>
      </c>
      <c r="C200" s="340">
        <f t="shared" si="126"/>
        <v>1</v>
      </c>
      <c r="D200" s="341">
        <f t="shared" si="127"/>
        <v>0</v>
      </c>
      <c r="E200" s="789">
        <f t="shared" si="127"/>
        <v>1</v>
      </c>
      <c r="F200" s="16">
        <v>0</v>
      </c>
      <c r="G200" s="37">
        <v>0</v>
      </c>
      <c r="H200" s="16">
        <v>0</v>
      </c>
      <c r="I200" s="37">
        <v>0</v>
      </c>
      <c r="J200" s="16">
        <v>0</v>
      </c>
      <c r="K200" s="37">
        <v>0</v>
      </c>
      <c r="L200" s="16">
        <v>0</v>
      </c>
      <c r="M200" s="37">
        <v>1</v>
      </c>
      <c r="N200" s="16">
        <v>0</v>
      </c>
      <c r="O200" s="37">
        <v>0</v>
      </c>
      <c r="P200" s="16">
        <v>0</v>
      </c>
      <c r="Q200" s="37">
        <v>0</v>
      </c>
      <c r="R200" s="16">
        <v>0</v>
      </c>
      <c r="S200" s="37">
        <v>0</v>
      </c>
      <c r="T200" s="16">
        <v>0</v>
      </c>
      <c r="U200" s="37">
        <v>0</v>
      </c>
      <c r="V200" s="16">
        <v>0</v>
      </c>
      <c r="W200" s="37">
        <v>0</v>
      </c>
      <c r="X200" s="16">
        <v>0</v>
      </c>
      <c r="Y200" s="37">
        <v>0</v>
      </c>
      <c r="Z200" s="16">
        <v>0</v>
      </c>
      <c r="AA200" s="37">
        <v>0</v>
      </c>
      <c r="AB200" s="16">
        <v>0</v>
      </c>
      <c r="AC200" s="37">
        <v>0</v>
      </c>
      <c r="AD200" s="16">
        <v>0</v>
      </c>
      <c r="AE200" s="37">
        <v>0</v>
      </c>
      <c r="AF200" s="16">
        <v>0</v>
      </c>
      <c r="AG200" s="37">
        <v>0</v>
      </c>
      <c r="AH200" s="16">
        <v>0</v>
      </c>
      <c r="AI200" s="37">
        <v>0</v>
      </c>
      <c r="AJ200" s="16">
        <v>0</v>
      </c>
      <c r="AK200" s="37">
        <v>0</v>
      </c>
      <c r="AL200" s="16">
        <v>0</v>
      </c>
      <c r="AM200" s="134">
        <v>0</v>
      </c>
      <c r="AN200" s="195">
        <v>0</v>
      </c>
      <c r="AO200" s="137">
        <v>0</v>
      </c>
      <c r="AP200" s="16">
        <v>0</v>
      </c>
      <c r="AQ200" s="41">
        <v>0</v>
      </c>
      <c r="AR200" s="41">
        <v>0</v>
      </c>
      <c r="AS200" s="41">
        <v>0</v>
      </c>
      <c r="AT200" s="180">
        <v>0</v>
      </c>
      <c r="AU200" s="342">
        <v>0</v>
      </c>
      <c r="AV200" s="180">
        <v>0</v>
      </c>
      <c r="AW200" s="342">
        <v>0</v>
      </c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3284"/>
      <c r="B201" s="349" t="s">
        <v>207</v>
      </c>
      <c r="C201" s="350">
        <f t="shared" si="126"/>
        <v>1</v>
      </c>
      <c r="D201" s="343">
        <f t="shared" si="127"/>
        <v>0</v>
      </c>
      <c r="E201" s="351">
        <f t="shared" si="127"/>
        <v>1</v>
      </c>
      <c r="F201" s="38">
        <v>0</v>
      </c>
      <c r="G201" s="41">
        <v>0</v>
      </c>
      <c r="H201" s="38">
        <v>0</v>
      </c>
      <c r="I201" s="41">
        <v>0</v>
      </c>
      <c r="J201" s="38">
        <v>0</v>
      </c>
      <c r="K201" s="41">
        <v>0</v>
      </c>
      <c r="L201" s="38">
        <v>0</v>
      </c>
      <c r="M201" s="41">
        <v>0</v>
      </c>
      <c r="N201" s="38">
        <v>0</v>
      </c>
      <c r="O201" s="41">
        <v>0</v>
      </c>
      <c r="P201" s="38">
        <v>0</v>
      </c>
      <c r="Q201" s="41">
        <v>0</v>
      </c>
      <c r="R201" s="38">
        <v>0</v>
      </c>
      <c r="S201" s="41">
        <v>0</v>
      </c>
      <c r="T201" s="38">
        <v>0</v>
      </c>
      <c r="U201" s="41">
        <v>1</v>
      </c>
      <c r="V201" s="38">
        <v>0</v>
      </c>
      <c r="W201" s="41">
        <v>0</v>
      </c>
      <c r="X201" s="38">
        <v>0</v>
      </c>
      <c r="Y201" s="41">
        <v>0</v>
      </c>
      <c r="Z201" s="38">
        <v>0</v>
      </c>
      <c r="AA201" s="41">
        <v>0</v>
      </c>
      <c r="AB201" s="38">
        <v>0</v>
      </c>
      <c r="AC201" s="41">
        <v>0</v>
      </c>
      <c r="AD201" s="38">
        <v>0</v>
      </c>
      <c r="AE201" s="41">
        <v>0</v>
      </c>
      <c r="AF201" s="38">
        <v>0</v>
      </c>
      <c r="AG201" s="41">
        <v>0</v>
      </c>
      <c r="AH201" s="38">
        <v>0</v>
      </c>
      <c r="AI201" s="41">
        <v>0</v>
      </c>
      <c r="AJ201" s="38">
        <v>0</v>
      </c>
      <c r="AK201" s="41">
        <v>0</v>
      </c>
      <c r="AL201" s="38">
        <v>0</v>
      </c>
      <c r="AM201" s="180">
        <v>0</v>
      </c>
      <c r="AN201" s="198">
        <v>0</v>
      </c>
      <c r="AO201" s="181">
        <v>0</v>
      </c>
      <c r="AP201" s="38">
        <v>0</v>
      </c>
      <c r="AQ201" s="43">
        <v>0</v>
      </c>
      <c r="AR201" s="43">
        <v>0</v>
      </c>
      <c r="AS201" s="43">
        <v>0</v>
      </c>
      <c r="AT201" s="141">
        <v>0</v>
      </c>
      <c r="AU201" s="26">
        <v>0</v>
      </c>
      <c r="AV201" s="141">
        <v>0</v>
      </c>
      <c r="AW201" s="26">
        <v>0</v>
      </c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3297" t="s">
        <v>208</v>
      </c>
      <c r="B202" s="1131" t="s">
        <v>209</v>
      </c>
      <c r="C202" s="1118">
        <f t="shared" si="126"/>
        <v>0</v>
      </c>
      <c r="D202" s="1119">
        <f t="shared" si="127"/>
        <v>0</v>
      </c>
      <c r="E202" s="1117">
        <f t="shared" si="127"/>
        <v>0</v>
      </c>
      <c r="F202" s="1088"/>
      <c r="G202" s="1089"/>
      <c r="H202" s="1088"/>
      <c r="I202" s="1089"/>
      <c r="J202" s="1088"/>
      <c r="K202" s="1089"/>
      <c r="L202" s="1088"/>
      <c r="M202" s="1089"/>
      <c r="N202" s="1088"/>
      <c r="O202" s="1089"/>
      <c r="P202" s="1088"/>
      <c r="Q202" s="1089"/>
      <c r="R202" s="1088"/>
      <c r="S202" s="1089"/>
      <c r="T202" s="1088"/>
      <c r="U202" s="1089"/>
      <c r="V202" s="1088"/>
      <c r="W202" s="1089"/>
      <c r="X202" s="1088"/>
      <c r="Y202" s="1089"/>
      <c r="Z202" s="1088"/>
      <c r="AA202" s="1089"/>
      <c r="AB202" s="1088"/>
      <c r="AC202" s="1089"/>
      <c r="AD202" s="1088"/>
      <c r="AE202" s="1089"/>
      <c r="AF202" s="1088"/>
      <c r="AG202" s="1089"/>
      <c r="AH202" s="1088"/>
      <c r="AI202" s="1089"/>
      <c r="AJ202" s="1088"/>
      <c r="AK202" s="1089"/>
      <c r="AL202" s="1088"/>
      <c r="AM202" s="1090"/>
      <c r="AN202" s="1120"/>
      <c r="AO202" s="1121"/>
      <c r="AP202" s="1088"/>
      <c r="AQ202" s="353"/>
      <c r="AR202" s="353"/>
      <c r="AS202" s="353"/>
      <c r="AT202" s="354"/>
      <c r="AU202" s="1132"/>
      <c r="AV202" s="354"/>
      <c r="AW202" s="1132"/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2860"/>
      <c r="B203" s="789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789">
        <f t="shared" si="127"/>
        <v>0</v>
      </c>
      <c r="F203" s="16"/>
      <c r="G203" s="37"/>
      <c r="H203" s="16"/>
      <c r="I203" s="37"/>
      <c r="J203" s="16"/>
      <c r="K203" s="37"/>
      <c r="L203" s="16"/>
      <c r="M203" s="37"/>
      <c r="N203" s="16"/>
      <c r="O203" s="37"/>
      <c r="P203" s="16"/>
      <c r="Q203" s="37"/>
      <c r="R203" s="16"/>
      <c r="S203" s="37"/>
      <c r="T203" s="16"/>
      <c r="U203" s="37"/>
      <c r="V203" s="16"/>
      <c r="W203" s="37"/>
      <c r="X203" s="16"/>
      <c r="Y203" s="37"/>
      <c r="Z203" s="16"/>
      <c r="AA203" s="37"/>
      <c r="AB203" s="16"/>
      <c r="AC203" s="37"/>
      <c r="AD203" s="16"/>
      <c r="AE203" s="37"/>
      <c r="AF203" s="16"/>
      <c r="AG203" s="37"/>
      <c r="AH203" s="16"/>
      <c r="AI203" s="37"/>
      <c r="AJ203" s="16"/>
      <c r="AK203" s="37"/>
      <c r="AL203" s="16"/>
      <c r="AM203" s="134"/>
      <c r="AN203" s="195"/>
      <c r="AO203" s="137"/>
      <c r="AP203" s="16"/>
      <c r="AQ203" s="41"/>
      <c r="AR203" s="41"/>
      <c r="AS203" s="41"/>
      <c r="AT203" s="180"/>
      <c r="AU203" s="342"/>
      <c r="AV203" s="180"/>
      <c r="AW203" s="342"/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2860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/>
      <c r="G204" s="41"/>
      <c r="H204" s="38"/>
      <c r="I204" s="41"/>
      <c r="J204" s="38"/>
      <c r="K204" s="41"/>
      <c r="L204" s="38"/>
      <c r="M204" s="41"/>
      <c r="N204" s="38"/>
      <c r="O204" s="41"/>
      <c r="P204" s="38"/>
      <c r="Q204" s="41"/>
      <c r="R204" s="38"/>
      <c r="S204" s="41"/>
      <c r="T204" s="38"/>
      <c r="U204" s="41"/>
      <c r="V204" s="38"/>
      <c r="W204" s="41"/>
      <c r="X204" s="38"/>
      <c r="Y204" s="41"/>
      <c r="Z204" s="38"/>
      <c r="AA204" s="41"/>
      <c r="AB204" s="38"/>
      <c r="AC204" s="41"/>
      <c r="AD204" s="38"/>
      <c r="AE204" s="41"/>
      <c r="AF204" s="38"/>
      <c r="AG204" s="41"/>
      <c r="AH204" s="38"/>
      <c r="AI204" s="41"/>
      <c r="AJ204" s="38"/>
      <c r="AK204" s="41"/>
      <c r="AL204" s="38"/>
      <c r="AM204" s="180"/>
      <c r="AN204" s="198"/>
      <c r="AO204" s="181"/>
      <c r="AP204" s="38"/>
      <c r="AQ204" s="41"/>
      <c r="AR204" s="41"/>
      <c r="AS204" s="41"/>
      <c r="AT204" s="180"/>
      <c r="AU204" s="342"/>
      <c r="AV204" s="180"/>
      <c r="AW204" s="342"/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2860"/>
      <c r="B205" s="351" t="s">
        <v>212</v>
      </c>
      <c r="C205" s="350">
        <f t="shared" si="126"/>
        <v>0</v>
      </c>
      <c r="D205" s="343">
        <f>SUM(F205+H205+J205+L205+N205+P205+R205+T205+V205+X205+Z205+AB205+AD205+AF205+AH205+AJ205+AL205)</f>
        <v>0</v>
      </c>
      <c r="E205" s="351">
        <f>SUM(G205+I205+K205+M205+O205+Q205+S205+U205+W205+Y205+AA205+AC205+AE205+AG205+AI205+AK205+AM205)</f>
        <v>0</v>
      </c>
      <c r="F205" s="38"/>
      <c r="G205" s="41"/>
      <c r="H205" s="38"/>
      <c r="I205" s="41"/>
      <c r="J205" s="38"/>
      <c r="K205" s="41"/>
      <c r="L205" s="38"/>
      <c r="M205" s="41"/>
      <c r="N205" s="38"/>
      <c r="O205" s="41"/>
      <c r="P205" s="38"/>
      <c r="Q205" s="41"/>
      <c r="R205" s="38"/>
      <c r="S205" s="41"/>
      <c r="T205" s="38"/>
      <c r="U205" s="41"/>
      <c r="V205" s="38"/>
      <c r="W205" s="41"/>
      <c r="X205" s="38"/>
      <c r="Y205" s="41"/>
      <c r="Z205" s="38"/>
      <c r="AA205" s="41"/>
      <c r="AB205" s="38"/>
      <c r="AC205" s="41"/>
      <c r="AD205" s="38"/>
      <c r="AE205" s="41"/>
      <c r="AF205" s="38"/>
      <c r="AG205" s="41"/>
      <c r="AH205" s="38"/>
      <c r="AI205" s="41"/>
      <c r="AJ205" s="38"/>
      <c r="AK205" s="41"/>
      <c r="AL205" s="38"/>
      <c r="AM205" s="180"/>
      <c r="AN205" s="198"/>
      <c r="AO205" s="181"/>
      <c r="AP205" s="38"/>
      <c r="AQ205" s="41"/>
      <c r="AR205" s="41"/>
      <c r="AS205" s="41"/>
      <c r="AT205" s="180"/>
      <c r="AU205" s="342"/>
      <c r="AV205" s="180"/>
      <c r="AW205" s="342"/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3284"/>
      <c r="B206" s="790" t="s">
        <v>213</v>
      </c>
      <c r="C206" s="355">
        <f t="shared" si="126"/>
        <v>2</v>
      </c>
      <c r="D206" s="356">
        <f>SUM(F206+H206+J206+L206+N206+P206+R206+T206+V206+X206+Z206+AB206+AD206+AF206+AH206+AJ206+AL206)</f>
        <v>0</v>
      </c>
      <c r="E206" s="790">
        <f t="shared" si="127"/>
        <v>2</v>
      </c>
      <c r="F206" s="22">
        <v>0</v>
      </c>
      <c r="G206" s="43">
        <v>0</v>
      </c>
      <c r="H206" s="22">
        <v>0</v>
      </c>
      <c r="I206" s="43">
        <v>0</v>
      </c>
      <c r="J206" s="22">
        <v>0</v>
      </c>
      <c r="K206" s="43">
        <v>1</v>
      </c>
      <c r="L206" s="22">
        <v>0</v>
      </c>
      <c r="M206" s="43">
        <v>1</v>
      </c>
      <c r="N206" s="22">
        <v>0</v>
      </c>
      <c r="O206" s="43">
        <v>0</v>
      </c>
      <c r="P206" s="22">
        <v>0</v>
      </c>
      <c r="Q206" s="43">
        <v>0</v>
      </c>
      <c r="R206" s="22">
        <v>0</v>
      </c>
      <c r="S206" s="43">
        <v>0</v>
      </c>
      <c r="T206" s="22">
        <v>0</v>
      </c>
      <c r="U206" s="43">
        <v>0</v>
      </c>
      <c r="V206" s="22">
        <v>0</v>
      </c>
      <c r="W206" s="43">
        <v>0</v>
      </c>
      <c r="X206" s="22">
        <v>0</v>
      </c>
      <c r="Y206" s="43">
        <v>0</v>
      </c>
      <c r="Z206" s="22">
        <v>0</v>
      </c>
      <c r="AA206" s="43">
        <v>0</v>
      </c>
      <c r="AB206" s="22">
        <v>0</v>
      </c>
      <c r="AC206" s="43">
        <v>0</v>
      </c>
      <c r="AD206" s="22">
        <v>0</v>
      </c>
      <c r="AE206" s="43">
        <v>0</v>
      </c>
      <c r="AF206" s="22">
        <v>0</v>
      </c>
      <c r="AG206" s="43">
        <v>0</v>
      </c>
      <c r="AH206" s="22">
        <v>0</v>
      </c>
      <c r="AI206" s="43">
        <v>0</v>
      </c>
      <c r="AJ206" s="22">
        <v>0</v>
      </c>
      <c r="AK206" s="43">
        <v>0</v>
      </c>
      <c r="AL206" s="22">
        <v>0</v>
      </c>
      <c r="AM206" s="141">
        <v>0</v>
      </c>
      <c r="AN206" s="200">
        <v>0</v>
      </c>
      <c r="AO206" s="186">
        <v>0</v>
      </c>
      <c r="AP206" s="22">
        <v>0</v>
      </c>
      <c r="AQ206" s="43">
        <v>0</v>
      </c>
      <c r="AR206" s="43">
        <v>0</v>
      </c>
      <c r="AS206" s="43">
        <v>1</v>
      </c>
      <c r="AT206" s="141">
        <v>0</v>
      </c>
      <c r="AU206" s="26">
        <v>0</v>
      </c>
      <c r="AV206" s="141">
        <v>0</v>
      </c>
      <c r="AW206" s="26">
        <v>0</v>
      </c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3297" t="s">
        <v>214</v>
      </c>
      <c r="B207" s="1117" t="s">
        <v>215</v>
      </c>
      <c r="C207" s="1118">
        <f t="shared" si="126"/>
        <v>1</v>
      </c>
      <c r="D207" s="1119">
        <f>SUM(F207+H207+J207+L207+N207)</f>
        <v>0</v>
      </c>
      <c r="E207" s="1117">
        <f t="shared" ref="D207:E210" si="130">SUM(G207+I207+K207+M207+O207)</f>
        <v>1</v>
      </c>
      <c r="F207" s="1088">
        <v>0</v>
      </c>
      <c r="G207" s="1089">
        <v>0</v>
      </c>
      <c r="H207" s="1088">
        <v>0</v>
      </c>
      <c r="I207" s="1089">
        <v>0</v>
      </c>
      <c r="J207" s="1088">
        <v>0</v>
      </c>
      <c r="K207" s="1089">
        <v>1</v>
      </c>
      <c r="L207" s="1088"/>
      <c r="M207" s="1089"/>
      <c r="N207" s="1088"/>
      <c r="O207" s="1089"/>
      <c r="P207" s="1133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1134"/>
      <c r="AN207" s="1120">
        <v>0</v>
      </c>
      <c r="AO207" s="1135"/>
      <c r="AP207" s="1088">
        <v>0</v>
      </c>
      <c r="AQ207" s="353">
        <v>0</v>
      </c>
      <c r="AR207" s="353">
        <v>0</v>
      </c>
      <c r="AS207" s="353">
        <v>0</v>
      </c>
      <c r="AT207" s="354">
        <v>0</v>
      </c>
      <c r="AU207" s="1132">
        <v>0</v>
      </c>
      <c r="AV207" s="354">
        <v>0</v>
      </c>
      <c r="AW207" s="1132">
        <v>0</v>
      </c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2860"/>
      <c r="B208" s="789" t="s">
        <v>216</v>
      </c>
      <c r="C208" s="340">
        <f t="shared" si="126"/>
        <v>0</v>
      </c>
      <c r="D208" s="341">
        <f>SUM(F208+H208+J208+L208+N208)</f>
        <v>0</v>
      </c>
      <c r="E208" s="789">
        <f t="shared" si="130"/>
        <v>0</v>
      </c>
      <c r="F208" s="16"/>
      <c r="G208" s="37"/>
      <c r="H208" s="16"/>
      <c r="I208" s="37"/>
      <c r="J208" s="16"/>
      <c r="K208" s="37"/>
      <c r="L208" s="16"/>
      <c r="M208" s="37"/>
      <c r="N208" s="16"/>
      <c r="O208" s="37"/>
      <c r="P208" s="358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/>
      <c r="AO208" s="361"/>
      <c r="AP208" s="16"/>
      <c r="AQ208" s="41"/>
      <c r="AR208" s="41"/>
      <c r="AS208" s="41"/>
      <c r="AT208" s="180"/>
      <c r="AU208" s="342"/>
      <c r="AV208" s="180"/>
      <c r="AW208" s="342"/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2860"/>
      <c r="B209" s="789" t="s">
        <v>217</v>
      </c>
      <c r="C209" s="340">
        <f t="shared" si="126"/>
        <v>0</v>
      </c>
      <c r="D209" s="341">
        <f t="shared" si="130"/>
        <v>0</v>
      </c>
      <c r="E209" s="789">
        <f t="shared" si="130"/>
        <v>0</v>
      </c>
      <c r="F209" s="16"/>
      <c r="G209" s="37"/>
      <c r="H209" s="16"/>
      <c r="I209" s="37"/>
      <c r="J209" s="16"/>
      <c r="K209" s="37"/>
      <c r="L209" s="16"/>
      <c r="M209" s="37"/>
      <c r="N209" s="16"/>
      <c r="O209" s="37"/>
      <c r="P209" s="358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/>
      <c r="AO209" s="361"/>
      <c r="AP209" s="16"/>
      <c r="AQ209" s="41"/>
      <c r="AR209" s="41"/>
      <c r="AS209" s="41"/>
      <c r="AT209" s="180"/>
      <c r="AU209" s="342"/>
      <c r="AV209" s="180"/>
      <c r="AW209" s="342"/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3284"/>
      <c r="B210" s="790" t="s">
        <v>218</v>
      </c>
      <c r="C210" s="355">
        <f t="shared" si="126"/>
        <v>5</v>
      </c>
      <c r="D210" s="356">
        <f t="shared" si="130"/>
        <v>1</v>
      </c>
      <c r="E210" s="790">
        <f t="shared" si="130"/>
        <v>4</v>
      </c>
      <c r="F210" s="22">
        <v>0</v>
      </c>
      <c r="G210" s="43">
        <v>0</v>
      </c>
      <c r="H210" s="22">
        <v>1</v>
      </c>
      <c r="I210" s="43">
        <v>0</v>
      </c>
      <c r="J210" s="22">
        <v>0</v>
      </c>
      <c r="K210" s="43">
        <v>2</v>
      </c>
      <c r="L210" s="22">
        <v>0</v>
      </c>
      <c r="M210" s="43">
        <v>2</v>
      </c>
      <c r="N210" s="22">
        <v>0</v>
      </c>
      <c r="O210" s="43">
        <v>0</v>
      </c>
      <c r="P210" s="698"/>
      <c r="Q210" s="699"/>
      <c r="R210" s="699"/>
      <c r="S210" s="699"/>
      <c r="T210" s="699"/>
      <c r="U210" s="699"/>
      <c r="V210" s="699"/>
      <c r="W210" s="699"/>
      <c r="X210" s="699"/>
      <c r="Y210" s="699"/>
      <c r="Z210" s="699"/>
      <c r="AA210" s="699"/>
      <c r="AB210" s="699"/>
      <c r="AC210" s="699"/>
      <c r="AD210" s="699"/>
      <c r="AE210" s="699"/>
      <c r="AF210" s="699"/>
      <c r="AG210" s="699"/>
      <c r="AH210" s="699"/>
      <c r="AI210" s="699"/>
      <c r="AJ210" s="699"/>
      <c r="AK210" s="699"/>
      <c r="AL210" s="699"/>
      <c r="AM210" s="550"/>
      <c r="AN210" s="200">
        <v>0</v>
      </c>
      <c r="AO210" s="1037"/>
      <c r="AP210" s="22">
        <v>0</v>
      </c>
      <c r="AQ210" s="43">
        <v>0</v>
      </c>
      <c r="AR210" s="43">
        <v>0</v>
      </c>
      <c r="AS210" s="43">
        <v>2</v>
      </c>
      <c r="AT210" s="141">
        <v>0</v>
      </c>
      <c r="AU210" s="26">
        <v>0</v>
      </c>
      <c r="AV210" s="141">
        <v>0</v>
      </c>
      <c r="AW210" s="26"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3302" t="s">
        <v>219</v>
      </c>
      <c r="B211" s="1136" t="s">
        <v>220</v>
      </c>
      <c r="C211" s="335">
        <f t="shared" si="126"/>
        <v>4</v>
      </c>
      <c r="D211" s="336">
        <f t="shared" ref="D211:E230" si="131">SUM(F211+H211+J211+L211+N211+P211+R211+T211+V211+X211+Z211+AB211+AD211+AF211+AH211+AJ211+AL211)</f>
        <v>0</v>
      </c>
      <c r="E211" s="795">
        <f t="shared" si="131"/>
        <v>4</v>
      </c>
      <c r="F211" s="32">
        <v>0</v>
      </c>
      <c r="G211" s="35">
        <v>0</v>
      </c>
      <c r="H211" s="32">
        <v>0</v>
      </c>
      <c r="I211" s="35">
        <v>0</v>
      </c>
      <c r="J211" s="32">
        <v>0</v>
      </c>
      <c r="K211" s="35">
        <v>2</v>
      </c>
      <c r="L211" s="32">
        <v>0</v>
      </c>
      <c r="M211" s="35">
        <v>1</v>
      </c>
      <c r="N211" s="32">
        <v>0</v>
      </c>
      <c r="O211" s="35">
        <v>0</v>
      </c>
      <c r="P211" s="32">
        <v>0</v>
      </c>
      <c r="Q211" s="35">
        <v>0</v>
      </c>
      <c r="R211" s="32">
        <v>0</v>
      </c>
      <c r="S211" s="35">
        <v>1</v>
      </c>
      <c r="T211" s="32">
        <v>0</v>
      </c>
      <c r="U211" s="35">
        <v>0</v>
      </c>
      <c r="V211" s="32">
        <v>0</v>
      </c>
      <c r="W211" s="35">
        <v>0</v>
      </c>
      <c r="X211" s="32">
        <v>0</v>
      </c>
      <c r="Y211" s="35">
        <v>0</v>
      </c>
      <c r="Z211" s="32">
        <v>0</v>
      </c>
      <c r="AA211" s="35">
        <v>0</v>
      </c>
      <c r="AB211" s="32">
        <v>0</v>
      </c>
      <c r="AC211" s="35">
        <v>0</v>
      </c>
      <c r="AD211" s="32">
        <v>0</v>
      </c>
      <c r="AE211" s="35">
        <v>0</v>
      </c>
      <c r="AF211" s="32">
        <v>0</v>
      </c>
      <c r="AG211" s="35">
        <v>0</v>
      </c>
      <c r="AH211" s="32">
        <v>0</v>
      </c>
      <c r="AI211" s="35">
        <v>0</v>
      </c>
      <c r="AJ211" s="32">
        <v>0</v>
      </c>
      <c r="AK211" s="35">
        <v>0</v>
      </c>
      <c r="AL211" s="32">
        <v>0</v>
      </c>
      <c r="AM211" s="33">
        <v>0</v>
      </c>
      <c r="AN211" s="35">
        <v>0</v>
      </c>
      <c r="AO211" s="1121">
        <v>0</v>
      </c>
      <c r="AP211" s="1137">
        <v>0</v>
      </c>
      <c r="AQ211" s="35">
        <v>0</v>
      </c>
      <c r="AR211" s="35">
        <v>0</v>
      </c>
      <c r="AS211" s="35">
        <v>3</v>
      </c>
      <c r="AT211" s="271">
        <v>0</v>
      </c>
      <c r="AU211" s="291">
        <v>0</v>
      </c>
      <c r="AV211" s="290">
        <v>0</v>
      </c>
      <c r="AW211" s="291"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2950"/>
      <c r="B212" s="794" t="s">
        <v>221</v>
      </c>
      <c r="C212" s="340">
        <f t="shared" si="126"/>
        <v>0</v>
      </c>
      <c r="D212" s="341">
        <f t="shared" si="131"/>
        <v>0</v>
      </c>
      <c r="E212" s="789">
        <f t="shared" si="131"/>
        <v>0</v>
      </c>
      <c r="F212" s="16">
        <v>0</v>
      </c>
      <c r="G212" s="37">
        <v>0</v>
      </c>
      <c r="H212" s="16">
        <v>0</v>
      </c>
      <c r="I212" s="37">
        <v>0</v>
      </c>
      <c r="J212" s="16">
        <v>0</v>
      </c>
      <c r="K212" s="37">
        <v>0</v>
      </c>
      <c r="L212" s="16">
        <v>0</v>
      </c>
      <c r="M212" s="37">
        <v>0</v>
      </c>
      <c r="N212" s="16">
        <v>0</v>
      </c>
      <c r="O212" s="37">
        <v>0</v>
      </c>
      <c r="P212" s="16">
        <v>0</v>
      </c>
      <c r="Q212" s="37">
        <v>0</v>
      </c>
      <c r="R212" s="16">
        <v>0</v>
      </c>
      <c r="S212" s="37">
        <v>0</v>
      </c>
      <c r="T212" s="16">
        <v>0</v>
      </c>
      <c r="U212" s="37">
        <v>0</v>
      </c>
      <c r="V212" s="16">
        <v>0</v>
      </c>
      <c r="W212" s="37">
        <v>0</v>
      </c>
      <c r="X212" s="16">
        <v>0</v>
      </c>
      <c r="Y212" s="37">
        <v>0</v>
      </c>
      <c r="Z212" s="16">
        <v>0</v>
      </c>
      <c r="AA212" s="37">
        <v>0</v>
      </c>
      <c r="AB212" s="16">
        <v>0</v>
      </c>
      <c r="AC212" s="37">
        <v>0</v>
      </c>
      <c r="AD212" s="16">
        <v>0</v>
      </c>
      <c r="AE212" s="37">
        <v>0</v>
      </c>
      <c r="AF212" s="16">
        <v>0</v>
      </c>
      <c r="AG212" s="37">
        <v>0</v>
      </c>
      <c r="AH212" s="16">
        <v>0</v>
      </c>
      <c r="AI212" s="37">
        <v>0</v>
      </c>
      <c r="AJ212" s="16">
        <v>0</v>
      </c>
      <c r="AK212" s="37">
        <v>0</v>
      </c>
      <c r="AL212" s="16">
        <v>0</v>
      </c>
      <c r="AM212" s="19">
        <v>0</v>
      </c>
      <c r="AN212" s="37">
        <v>0</v>
      </c>
      <c r="AO212" s="137">
        <v>0</v>
      </c>
      <c r="AP212" s="36">
        <v>0</v>
      </c>
      <c r="AQ212" s="37">
        <v>0</v>
      </c>
      <c r="AR212" s="37">
        <v>0</v>
      </c>
      <c r="AS212" s="37">
        <v>0</v>
      </c>
      <c r="AT212" s="134">
        <v>0</v>
      </c>
      <c r="AU212" s="20">
        <v>0</v>
      </c>
      <c r="AV212" s="136">
        <v>0</v>
      </c>
      <c r="AW212" s="20">
        <v>0</v>
      </c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2950"/>
      <c r="B213" s="344" t="s">
        <v>222</v>
      </c>
      <c r="C213" s="340">
        <f t="shared" si="126"/>
        <v>0</v>
      </c>
      <c r="D213" s="341">
        <f t="shared" si="131"/>
        <v>0</v>
      </c>
      <c r="E213" s="789">
        <f t="shared" si="131"/>
        <v>0</v>
      </c>
      <c r="F213" s="16">
        <v>0</v>
      </c>
      <c r="G213" s="37">
        <v>0</v>
      </c>
      <c r="H213" s="16">
        <v>0</v>
      </c>
      <c r="I213" s="37">
        <v>0</v>
      </c>
      <c r="J213" s="16">
        <v>0</v>
      </c>
      <c r="K213" s="37">
        <v>0</v>
      </c>
      <c r="L213" s="16">
        <v>0</v>
      </c>
      <c r="M213" s="37">
        <v>0</v>
      </c>
      <c r="N213" s="16">
        <v>0</v>
      </c>
      <c r="O213" s="37">
        <v>0</v>
      </c>
      <c r="P213" s="16">
        <v>0</v>
      </c>
      <c r="Q213" s="37">
        <v>0</v>
      </c>
      <c r="R213" s="16">
        <v>0</v>
      </c>
      <c r="S213" s="37">
        <v>0</v>
      </c>
      <c r="T213" s="16">
        <v>0</v>
      </c>
      <c r="U213" s="37">
        <v>0</v>
      </c>
      <c r="V213" s="16">
        <v>0</v>
      </c>
      <c r="W213" s="37">
        <v>0</v>
      </c>
      <c r="X213" s="16">
        <v>0</v>
      </c>
      <c r="Y213" s="37">
        <v>0</v>
      </c>
      <c r="Z213" s="16">
        <v>0</v>
      </c>
      <c r="AA213" s="37">
        <v>0</v>
      </c>
      <c r="AB213" s="16">
        <v>0</v>
      </c>
      <c r="AC213" s="37">
        <v>0</v>
      </c>
      <c r="AD213" s="16">
        <v>0</v>
      </c>
      <c r="AE213" s="37">
        <v>0</v>
      </c>
      <c r="AF213" s="16">
        <v>0</v>
      </c>
      <c r="AG213" s="37">
        <v>0</v>
      </c>
      <c r="AH213" s="16">
        <v>0</v>
      </c>
      <c r="AI213" s="37">
        <v>0</v>
      </c>
      <c r="AJ213" s="16">
        <v>0</v>
      </c>
      <c r="AK213" s="37">
        <v>0</v>
      </c>
      <c r="AL213" s="16">
        <v>0</v>
      </c>
      <c r="AM213" s="19">
        <v>0</v>
      </c>
      <c r="AN213" s="37">
        <v>0</v>
      </c>
      <c r="AO213" s="137">
        <v>0</v>
      </c>
      <c r="AP213" s="36">
        <v>0</v>
      </c>
      <c r="AQ213" s="37">
        <v>0</v>
      </c>
      <c r="AR213" s="37">
        <v>0</v>
      </c>
      <c r="AS213" s="37">
        <v>0</v>
      </c>
      <c r="AT213" s="134">
        <v>0</v>
      </c>
      <c r="AU213" s="20">
        <v>0</v>
      </c>
      <c r="AV213" s="136">
        <v>0</v>
      </c>
      <c r="AW213" s="20">
        <v>0</v>
      </c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2950"/>
      <c r="B214" s="344" t="s">
        <v>223</v>
      </c>
      <c r="C214" s="340">
        <f t="shared" si="126"/>
        <v>1</v>
      </c>
      <c r="D214" s="341">
        <f t="shared" si="131"/>
        <v>0</v>
      </c>
      <c r="E214" s="789">
        <f t="shared" si="131"/>
        <v>1</v>
      </c>
      <c r="F214" s="16">
        <v>0</v>
      </c>
      <c r="G214" s="37">
        <v>0</v>
      </c>
      <c r="H214" s="16">
        <v>0</v>
      </c>
      <c r="I214" s="37">
        <v>0</v>
      </c>
      <c r="J214" s="16">
        <v>0</v>
      </c>
      <c r="K214" s="37">
        <v>0</v>
      </c>
      <c r="L214" s="16">
        <v>0</v>
      </c>
      <c r="M214" s="37">
        <v>1</v>
      </c>
      <c r="N214" s="16">
        <v>0</v>
      </c>
      <c r="O214" s="37">
        <v>0</v>
      </c>
      <c r="P214" s="16">
        <v>0</v>
      </c>
      <c r="Q214" s="37">
        <v>0</v>
      </c>
      <c r="R214" s="16">
        <v>0</v>
      </c>
      <c r="S214" s="37">
        <v>0</v>
      </c>
      <c r="T214" s="16">
        <v>0</v>
      </c>
      <c r="U214" s="37">
        <v>0</v>
      </c>
      <c r="V214" s="16">
        <v>0</v>
      </c>
      <c r="W214" s="37">
        <v>0</v>
      </c>
      <c r="X214" s="16">
        <v>0</v>
      </c>
      <c r="Y214" s="37">
        <v>0</v>
      </c>
      <c r="Z214" s="16">
        <v>0</v>
      </c>
      <c r="AA214" s="37">
        <v>0</v>
      </c>
      <c r="AB214" s="16">
        <v>0</v>
      </c>
      <c r="AC214" s="37">
        <v>0</v>
      </c>
      <c r="AD214" s="16">
        <v>0</v>
      </c>
      <c r="AE214" s="37">
        <v>0</v>
      </c>
      <c r="AF214" s="16">
        <v>0</v>
      </c>
      <c r="AG214" s="37">
        <v>0</v>
      </c>
      <c r="AH214" s="16">
        <v>0</v>
      </c>
      <c r="AI214" s="37">
        <v>0</v>
      </c>
      <c r="AJ214" s="16">
        <v>0</v>
      </c>
      <c r="AK214" s="37">
        <v>0</v>
      </c>
      <c r="AL214" s="16">
        <v>0</v>
      </c>
      <c r="AM214" s="19">
        <v>0</v>
      </c>
      <c r="AN214" s="37">
        <v>0</v>
      </c>
      <c r="AO214" s="137">
        <v>0</v>
      </c>
      <c r="AP214" s="36">
        <v>0</v>
      </c>
      <c r="AQ214" s="37">
        <v>0</v>
      </c>
      <c r="AR214" s="37">
        <v>0</v>
      </c>
      <c r="AS214" s="37">
        <v>1</v>
      </c>
      <c r="AT214" s="134">
        <v>0</v>
      </c>
      <c r="AU214" s="20">
        <v>0</v>
      </c>
      <c r="AV214" s="136">
        <v>0</v>
      </c>
      <c r="AW214" s="20">
        <v>0</v>
      </c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3303"/>
      <c r="B215" s="702" t="s">
        <v>224</v>
      </c>
      <c r="C215" s="325">
        <f t="shared" si="126"/>
        <v>1</v>
      </c>
      <c r="D215" s="326">
        <f t="shared" si="131"/>
        <v>1</v>
      </c>
      <c r="E215" s="308">
        <f t="shared" si="131"/>
        <v>0</v>
      </c>
      <c r="F215" s="16">
        <v>0</v>
      </c>
      <c r="G215" s="37">
        <v>0</v>
      </c>
      <c r="H215" s="16">
        <v>0</v>
      </c>
      <c r="I215" s="37">
        <v>0</v>
      </c>
      <c r="J215" s="16">
        <v>0</v>
      </c>
      <c r="K215" s="37">
        <v>0</v>
      </c>
      <c r="L215" s="16">
        <v>0</v>
      </c>
      <c r="M215" s="37">
        <v>0</v>
      </c>
      <c r="N215" s="16">
        <v>0</v>
      </c>
      <c r="O215" s="37">
        <v>0</v>
      </c>
      <c r="P215" s="16">
        <v>0</v>
      </c>
      <c r="Q215" s="37">
        <v>0</v>
      </c>
      <c r="R215" s="16">
        <v>0</v>
      </c>
      <c r="S215" s="37">
        <v>0</v>
      </c>
      <c r="T215" s="16">
        <v>0</v>
      </c>
      <c r="U215" s="37">
        <v>0</v>
      </c>
      <c r="V215" s="16">
        <v>0</v>
      </c>
      <c r="W215" s="37">
        <v>0</v>
      </c>
      <c r="X215" s="16">
        <v>1</v>
      </c>
      <c r="Y215" s="37">
        <v>0</v>
      </c>
      <c r="Z215" s="16">
        <v>0</v>
      </c>
      <c r="AA215" s="37">
        <v>0</v>
      </c>
      <c r="AB215" s="16">
        <v>0</v>
      </c>
      <c r="AC215" s="37">
        <v>0</v>
      </c>
      <c r="AD215" s="16">
        <v>0</v>
      </c>
      <c r="AE215" s="37">
        <v>0</v>
      </c>
      <c r="AF215" s="16">
        <v>0</v>
      </c>
      <c r="AG215" s="37">
        <v>0</v>
      </c>
      <c r="AH215" s="16">
        <v>0</v>
      </c>
      <c r="AI215" s="37">
        <v>0</v>
      </c>
      <c r="AJ215" s="16">
        <v>0</v>
      </c>
      <c r="AK215" s="37">
        <v>0</v>
      </c>
      <c r="AL215" s="22">
        <v>0</v>
      </c>
      <c r="AM215" s="25">
        <v>0</v>
      </c>
      <c r="AN215" s="43">
        <v>0</v>
      </c>
      <c r="AO215" s="186">
        <v>0</v>
      </c>
      <c r="AP215" s="42">
        <v>0</v>
      </c>
      <c r="AQ215" s="43">
        <v>0</v>
      </c>
      <c r="AR215" s="43">
        <v>0</v>
      </c>
      <c r="AS215" s="43">
        <v>0</v>
      </c>
      <c r="AT215" s="141">
        <v>0</v>
      </c>
      <c r="AU215" s="26">
        <v>0</v>
      </c>
      <c r="AV215" s="143">
        <v>0</v>
      </c>
      <c r="AW215" s="26">
        <v>0</v>
      </c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3297" t="s">
        <v>225</v>
      </c>
      <c r="B216" s="1131" t="s">
        <v>226</v>
      </c>
      <c r="C216" s="1118">
        <f t="shared" si="126"/>
        <v>0</v>
      </c>
      <c r="D216" s="1119">
        <f t="shared" si="131"/>
        <v>0</v>
      </c>
      <c r="E216" s="1117">
        <f t="shared" si="131"/>
        <v>0</v>
      </c>
      <c r="F216" s="1088"/>
      <c r="G216" s="1089"/>
      <c r="H216" s="1088"/>
      <c r="I216" s="1089"/>
      <c r="J216" s="1088"/>
      <c r="K216" s="1089"/>
      <c r="L216" s="1088"/>
      <c r="M216" s="1089"/>
      <c r="N216" s="1088"/>
      <c r="O216" s="1089"/>
      <c r="P216" s="1088"/>
      <c r="Q216" s="1089"/>
      <c r="R216" s="1088"/>
      <c r="S216" s="1089"/>
      <c r="T216" s="1088"/>
      <c r="U216" s="1089"/>
      <c r="V216" s="1088"/>
      <c r="W216" s="1089"/>
      <c r="X216" s="1088"/>
      <c r="Y216" s="1089"/>
      <c r="Z216" s="1088"/>
      <c r="AA216" s="1089"/>
      <c r="AB216" s="1088"/>
      <c r="AC216" s="1089"/>
      <c r="AD216" s="1088"/>
      <c r="AE216" s="1089"/>
      <c r="AF216" s="1088"/>
      <c r="AG216" s="1089"/>
      <c r="AH216" s="1088"/>
      <c r="AI216" s="1089"/>
      <c r="AJ216" s="1088"/>
      <c r="AK216" s="1089"/>
      <c r="AL216" s="1088"/>
      <c r="AM216" s="1104"/>
      <c r="AN216" s="1138"/>
      <c r="AO216" s="367"/>
      <c r="AP216" s="1137"/>
      <c r="AQ216" s="353"/>
      <c r="AR216" s="353"/>
      <c r="AS216" s="353"/>
      <c r="AT216" s="354"/>
      <c r="AU216" s="1132"/>
      <c r="AV216" s="354"/>
      <c r="AW216" s="1132"/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2860"/>
      <c r="B217" s="344" t="s">
        <v>227</v>
      </c>
      <c r="C217" s="340">
        <f t="shared" si="126"/>
        <v>0</v>
      </c>
      <c r="D217" s="341">
        <f>SUM(F217+H217+J217+L217+N217+P217+R217+T217+V217+X217+Z217+AB217+AD217+AF217+AH217+AJ217+AL217)</f>
        <v>0</v>
      </c>
      <c r="E217" s="789">
        <f t="shared" si="131"/>
        <v>0</v>
      </c>
      <c r="F217" s="16"/>
      <c r="G217" s="37"/>
      <c r="H217" s="16"/>
      <c r="I217" s="37"/>
      <c r="J217" s="16"/>
      <c r="K217" s="37"/>
      <c r="L217" s="16"/>
      <c r="M217" s="37"/>
      <c r="N217" s="16"/>
      <c r="O217" s="37"/>
      <c r="P217" s="16"/>
      <c r="Q217" s="37"/>
      <c r="R217" s="16"/>
      <c r="S217" s="37"/>
      <c r="T217" s="16"/>
      <c r="U217" s="37"/>
      <c r="V217" s="16"/>
      <c r="W217" s="37"/>
      <c r="X217" s="16"/>
      <c r="Y217" s="37"/>
      <c r="Z217" s="16"/>
      <c r="AA217" s="37"/>
      <c r="AB217" s="16"/>
      <c r="AC217" s="37"/>
      <c r="AD217" s="16"/>
      <c r="AE217" s="37"/>
      <c r="AF217" s="16"/>
      <c r="AG217" s="37"/>
      <c r="AH217" s="16"/>
      <c r="AI217" s="37"/>
      <c r="AJ217" s="16"/>
      <c r="AK217" s="37"/>
      <c r="AL217" s="16"/>
      <c r="AM217" s="19"/>
      <c r="AN217" s="368"/>
      <c r="AO217" s="369"/>
      <c r="AP217" s="16"/>
      <c r="AQ217" s="41"/>
      <c r="AR217" s="41"/>
      <c r="AS217" s="41"/>
      <c r="AT217" s="180"/>
      <c r="AU217" s="342"/>
      <c r="AV217" s="180"/>
      <c r="AW217" s="342"/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3284"/>
      <c r="B218" s="370" t="s">
        <v>228</v>
      </c>
      <c r="C218" s="355">
        <f t="shared" si="126"/>
        <v>0</v>
      </c>
      <c r="D218" s="356">
        <f t="shared" si="131"/>
        <v>0</v>
      </c>
      <c r="E218" s="790">
        <f t="shared" si="131"/>
        <v>0</v>
      </c>
      <c r="F218" s="22"/>
      <c r="G218" s="43"/>
      <c r="H218" s="22"/>
      <c r="I218" s="43"/>
      <c r="J218" s="22"/>
      <c r="K218" s="43"/>
      <c r="L218" s="22"/>
      <c r="M218" s="43"/>
      <c r="N218" s="22"/>
      <c r="O218" s="43"/>
      <c r="P218" s="22"/>
      <c r="Q218" s="43"/>
      <c r="R218" s="22"/>
      <c r="S218" s="43"/>
      <c r="T218" s="22"/>
      <c r="U218" s="43"/>
      <c r="V218" s="22"/>
      <c r="W218" s="43"/>
      <c r="X218" s="22"/>
      <c r="Y218" s="43"/>
      <c r="Z218" s="22"/>
      <c r="AA218" s="43"/>
      <c r="AB218" s="22"/>
      <c r="AC218" s="43"/>
      <c r="AD218" s="22"/>
      <c r="AE218" s="43"/>
      <c r="AF218" s="22"/>
      <c r="AG218" s="43"/>
      <c r="AH218" s="22"/>
      <c r="AI218" s="43"/>
      <c r="AJ218" s="22"/>
      <c r="AK218" s="43"/>
      <c r="AL218" s="22"/>
      <c r="AM218" s="25"/>
      <c r="AN218" s="371"/>
      <c r="AO218" s="551"/>
      <c r="AP218" s="22"/>
      <c r="AQ218" s="43"/>
      <c r="AR218" s="43"/>
      <c r="AS218" s="43"/>
      <c r="AT218" s="141"/>
      <c r="AU218" s="26"/>
      <c r="AV218" s="141"/>
      <c r="AW218" s="26"/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3304" t="s">
        <v>229</v>
      </c>
      <c r="B219" s="3305"/>
      <c r="C219" s="1139">
        <f>SUM(D219+E219)</f>
        <v>1</v>
      </c>
      <c r="D219" s="1140">
        <f>SUM(F219+H219+J219+L219+N219+P219+R219+T219+V219+X219+Z219+AB219+AD219+AF219+AH219+AJ219+AL219)</f>
        <v>1</v>
      </c>
      <c r="E219" s="1141">
        <f>SUM(G219+I219+K219+M219+O219+Q219+S219+U219+W219+Y219+AA219+AC219+AE219+AG219+AI219+AK219+AM219)</f>
        <v>0</v>
      </c>
      <c r="F219" s="1007">
        <v>0</v>
      </c>
      <c r="G219" s="1011">
        <v>0</v>
      </c>
      <c r="H219" s="1007">
        <v>0</v>
      </c>
      <c r="I219" s="1011">
        <v>0</v>
      </c>
      <c r="J219" s="1007">
        <v>0</v>
      </c>
      <c r="K219" s="1011">
        <v>0</v>
      </c>
      <c r="L219" s="1007">
        <v>0</v>
      </c>
      <c r="M219" s="1011">
        <v>0</v>
      </c>
      <c r="N219" s="1007">
        <v>0</v>
      </c>
      <c r="O219" s="1011">
        <v>0</v>
      </c>
      <c r="P219" s="1007">
        <v>1</v>
      </c>
      <c r="Q219" s="1011">
        <v>0</v>
      </c>
      <c r="R219" s="1007">
        <v>0</v>
      </c>
      <c r="S219" s="1011">
        <v>0</v>
      </c>
      <c r="T219" s="1007">
        <v>0</v>
      </c>
      <c r="U219" s="1011">
        <v>0</v>
      </c>
      <c r="V219" s="1007">
        <v>0</v>
      </c>
      <c r="W219" s="1011">
        <v>0</v>
      </c>
      <c r="X219" s="1007">
        <v>0</v>
      </c>
      <c r="Y219" s="1011">
        <v>0</v>
      </c>
      <c r="Z219" s="1007">
        <v>0</v>
      </c>
      <c r="AA219" s="1011">
        <v>0</v>
      </c>
      <c r="AB219" s="1007">
        <v>0</v>
      </c>
      <c r="AC219" s="1011">
        <v>0</v>
      </c>
      <c r="AD219" s="1007">
        <v>0</v>
      </c>
      <c r="AE219" s="1011">
        <v>0</v>
      </c>
      <c r="AF219" s="1007">
        <v>0</v>
      </c>
      <c r="AG219" s="1011">
        <v>0</v>
      </c>
      <c r="AH219" s="1007">
        <v>0</v>
      </c>
      <c r="AI219" s="1011">
        <v>0</v>
      </c>
      <c r="AJ219" s="1007">
        <v>0</v>
      </c>
      <c r="AK219" s="1011">
        <v>0</v>
      </c>
      <c r="AL219" s="1007">
        <v>0</v>
      </c>
      <c r="AM219" s="997">
        <v>0</v>
      </c>
      <c r="AN219" s="195">
        <v>0</v>
      </c>
      <c r="AO219" s="137">
        <v>0</v>
      </c>
      <c r="AP219" s="1007">
        <v>0</v>
      </c>
      <c r="AQ219" s="1011">
        <v>0</v>
      </c>
      <c r="AR219" s="1011">
        <v>0</v>
      </c>
      <c r="AS219" s="1011">
        <v>0</v>
      </c>
      <c r="AT219" s="1033">
        <v>0</v>
      </c>
      <c r="AU219" s="998">
        <v>0</v>
      </c>
      <c r="AV219" s="1033">
        <v>0</v>
      </c>
      <c r="AW219" s="998">
        <v>0</v>
      </c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0</v>
      </c>
      <c r="D220" s="336">
        <f>SUM(F220+H220+J220+L220+N220+P220+R220+T220+V220+X220+Z220+AB220+AD220+AF220+AH220+AJ220+AL220)</f>
        <v>0</v>
      </c>
      <c r="E220" s="795">
        <f>SUM(G220+I220+K220+M220+O220+Q220+S220+U220+W220+Y220+AA220+AC220+AE220+AG220+AI220+AK220+AM220)</f>
        <v>0</v>
      </c>
      <c r="F220" s="32">
        <v>0</v>
      </c>
      <c r="G220" s="35">
        <v>0</v>
      </c>
      <c r="H220" s="32">
        <v>0</v>
      </c>
      <c r="I220" s="35">
        <v>0</v>
      </c>
      <c r="J220" s="32">
        <v>0</v>
      </c>
      <c r="K220" s="35">
        <v>0</v>
      </c>
      <c r="L220" s="32">
        <v>0</v>
      </c>
      <c r="M220" s="35">
        <v>0</v>
      </c>
      <c r="N220" s="32">
        <v>0</v>
      </c>
      <c r="O220" s="35">
        <v>0</v>
      </c>
      <c r="P220" s="32">
        <v>0</v>
      </c>
      <c r="Q220" s="35">
        <v>0</v>
      </c>
      <c r="R220" s="32">
        <v>0</v>
      </c>
      <c r="S220" s="35">
        <v>0</v>
      </c>
      <c r="T220" s="32">
        <v>0</v>
      </c>
      <c r="U220" s="35">
        <v>0</v>
      </c>
      <c r="V220" s="32">
        <v>0</v>
      </c>
      <c r="W220" s="35">
        <v>0</v>
      </c>
      <c r="X220" s="32">
        <v>0</v>
      </c>
      <c r="Y220" s="35">
        <v>0</v>
      </c>
      <c r="Z220" s="32">
        <v>0</v>
      </c>
      <c r="AA220" s="35">
        <v>0</v>
      </c>
      <c r="AB220" s="32">
        <v>0</v>
      </c>
      <c r="AC220" s="35">
        <v>0</v>
      </c>
      <c r="AD220" s="32">
        <v>0</v>
      </c>
      <c r="AE220" s="35">
        <v>0</v>
      </c>
      <c r="AF220" s="32">
        <v>0</v>
      </c>
      <c r="AG220" s="35">
        <v>0</v>
      </c>
      <c r="AH220" s="32">
        <v>0</v>
      </c>
      <c r="AI220" s="35">
        <v>0</v>
      </c>
      <c r="AJ220" s="32">
        <v>0</v>
      </c>
      <c r="AK220" s="35">
        <v>0</v>
      </c>
      <c r="AL220" s="32">
        <v>0</v>
      </c>
      <c r="AM220" s="271">
        <v>0</v>
      </c>
      <c r="AN220" s="195">
        <v>0</v>
      </c>
      <c r="AO220" s="137">
        <v>0</v>
      </c>
      <c r="AP220" s="16">
        <v>0</v>
      </c>
      <c r="AQ220" s="37">
        <v>0</v>
      </c>
      <c r="AR220" s="37">
        <v>0</v>
      </c>
      <c r="AS220" s="37">
        <v>0</v>
      </c>
      <c r="AT220" s="134">
        <v>0</v>
      </c>
      <c r="AU220" s="20">
        <v>0</v>
      </c>
      <c r="AV220" s="134">
        <v>0</v>
      </c>
      <c r="AW220" s="20"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0</v>
      </c>
      <c r="D221" s="341">
        <f t="shared" si="131"/>
        <v>0</v>
      </c>
      <c r="E221" s="789">
        <f t="shared" si="131"/>
        <v>0</v>
      </c>
      <c r="F221" s="16">
        <v>0</v>
      </c>
      <c r="G221" s="37">
        <v>0</v>
      </c>
      <c r="H221" s="16">
        <v>0</v>
      </c>
      <c r="I221" s="37">
        <v>0</v>
      </c>
      <c r="J221" s="16">
        <v>0</v>
      </c>
      <c r="K221" s="37">
        <v>0</v>
      </c>
      <c r="L221" s="16">
        <v>0</v>
      </c>
      <c r="M221" s="37">
        <v>0</v>
      </c>
      <c r="N221" s="16">
        <v>0</v>
      </c>
      <c r="O221" s="37">
        <v>0</v>
      </c>
      <c r="P221" s="16">
        <v>0</v>
      </c>
      <c r="Q221" s="37">
        <v>0</v>
      </c>
      <c r="R221" s="16">
        <v>0</v>
      </c>
      <c r="S221" s="37">
        <v>0</v>
      </c>
      <c r="T221" s="16">
        <v>0</v>
      </c>
      <c r="U221" s="37">
        <v>0</v>
      </c>
      <c r="V221" s="16">
        <v>0</v>
      </c>
      <c r="W221" s="37">
        <v>0</v>
      </c>
      <c r="X221" s="16">
        <v>0</v>
      </c>
      <c r="Y221" s="37">
        <v>0</v>
      </c>
      <c r="Z221" s="16">
        <v>0</v>
      </c>
      <c r="AA221" s="37">
        <v>0</v>
      </c>
      <c r="AB221" s="16">
        <v>0</v>
      </c>
      <c r="AC221" s="37">
        <v>0</v>
      </c>
      <c r="AD221" s="16">
        <v>0</v>
      </c>
      <c r="AE221" s="37">
        <v>0</v>
      </c>
      <c r="AF221" s="16">
        <v>0</v>
      </c>
      <c r="AG221" s="37">
        <v>0</v>
      </c>
      <c r="AH221" s="16">
        <v>0</v>
      </c>
      <c r="AI221" s="37">
        <v>0</v>
      </c>
      <c r="AJ221" s="16">
        <v>0</v>
      </c>
      <c r="AK221" s="37">
        <v>0</v>
      </c>
      <c r="AL221" s="16">
        <v>0</v>
      </c>
      <c r="AM221" s="134">
        <v>0</v>
      </c>
      <c r="AN221" s="195">
        <v>0</v>
      </c>
      <c r="AO221" s="137">
        <v>0</v>
      </c>
      <c r="AP221" s="16">
        <v>0</v>
      </c>
      <c r="AQ221" s="37">
        <v>0</v>
      </c>
      <c r="AR221" s="37">
        <v>0</v>
      </c>
      <c r="AS221" s="37">
        <v>0</v>
      </c>
      <c r="AT221" s="134">
        <v>0</v>
      </c>
      <c r="AU221" s="20">
        <v>0</v>
      </c>
      <c r="AV221" s="134">
        <v>0</v>
      </c>
      <c r="AW221" s="20"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2</v>
      </c>
      <c r="D222" s="341">
        <f t="shared" si="131"/>
        <v>0</v>
      </c>
      <c r="E222" s="789">
        <f t="shared" si="131"/>
        <v>2</v>
      </c>
      <c r="F222" s="16">
        <v>0</v>
      </c>
      <c r="G222" s="37">
        <v>0</v>
      </c>
      <c r="H222" s="16">
        <v>0</v>
      </c>
      <c r="I222" s="37">
        <v>0</v>
      </c>
      <c r="J222" s="16">
        <v>0</v>
      </c>
      <c r="K222" s="37">
        <v>0</v>
      </c>
      <c r="L222" s="16">
        <v>0</v>
      </c>
      <c r="M222" s="37">
        <v>0</v>
      </c>
      <c r="N222" s="16">
        <v>0</v>
      </c>
      <c r="O222" s="37">
        <v>0</v>
      </c>
      <c r="P222" s="16">
        <v>0</v>
      </c>
      <c r="Q222" s="37">
        <v>0</v>
      </c>
      <c r="R222" s="16">
        <v>0</v>
      </c>
      <c r="S222" s="37">
        <v>0</v>
      </c>
      <c r="T222" s="16">
        <v>0</v>
      </c>
      <c r="U222" s="37">
        <v>0</v>
      </c>
      <c r="V222" s="16">
        <v>0</v>
      </c>
      <c r="W222" s="37">
        <v>0</v>
      </c>
      <c r="X222" s="16">
        <v>0</v>
      </c>
      <c r="Y222" s="37">
        <v>2</v>
      </c>
      <c r="Z222" s="16">
        <v>0</v>
      </c>
      <c r="AA222" s="37">
        <v>0</v>
      </c>
      <c r="AB222" s="16">
        <v>0</v>
      </c>
      <c r="AC222" s="37">
        <v>0</v>
      </c>
      <c r="AD222" s="16">
        <v>0</v>
      </c>
      <c r="AE222" s="37">
        <v>0</v>
      </c>
      <c r="AF222" s="16">
        <v>0</v>
      </c>
      <c r="AG222" s="37">
        <v>0</v>
      </c>
      <c r="AH222" s="16">
        <v>0</v>
      </c>
      <c r="AI222" s="37">
        <v>0</v>
      </c>
      <c r="AJ222" s="16">
        <v>0</v>
      </c>
      <c r="AK222" s="37">
        <v>0</v>
      </c>
      <c r="AL222" s="16">
        <v>0</v>
      </c>
      <c r="AM222" s="134">
        <v>0</v>
      </c>
      <c r="AN222" s="195">
        <v>0</v>
      </c>
      <c r="AO222" s="137">
        <v>0</v>
      </c>
      <c r="AP222" s="16">
        <v>0</v>
      </c>
      <c r="AQ222" s="37">
        <v>0</v>
      </c>
      <c r="AR222" s="37">
        <v>0</v>
      </c>
      <c r="AS222" s="37">
        <v>0</v>
      </c>
      <c r="AT222" s="134">
        <v>0</v>
      </c>
      <c r="AU222" s="20">
        <v>0</v>
      </c>
      <c r="AV222" s="134">
        <v>0</v>
      </c>
      <c r="AW222" s="20"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1</v>
      </c>
      <c r="D223" s="343">
        <f t="shared" si="131"/>
        <v>0</v>
      </c>
      <c r="E223" s="351">
        <f t="shared" si="131"/>
        <v>1</v>
      </c>
      <c r="F223" s="22">
        <v>0</v>
      </c>
      <c r="G223" s="43">
        <v>0</v>
      </c>
      <c r="H223" s="22">
        <v>0</v>
      </c>
      <c r="I223" s="43">
        <v>0</v>
      </c>
      <c r="J223" s="22">
        <v>0</v>
      </c>
      <c r="K223" s="43">
        <v>0</v>
      </c>
      <c r="L223" s="22">
        <v>0</v>
      </c>
      <c r="M223" s="43">
        <v>0</v>
      </c>
      <c r="N223" s="22">
        <v>0</v>
      </c>
      <c r="O223" s="43">
        <v>0</v>
      </c>
      <c r="P223" s="22">
        <v>0</v>
      </c>
      <c r="Q223" s="43">
        <v>0</v>
      </c>
      <c r="R223" s="22">
        <v>0</v>
      </c>
      <c r="S223" s="43">
        <v>0</v>
      </c>
      <c r="T223" s="22">
        <v>0</v>
      </c>
      <c r="U223" s="43">
        <v>0</v>
      </c>
      <c r="V223" s="22">
        <v>0</v>
      </c>
      <c r="W223" s="43">
        <v>0</v>
      </c>
      <c r="X223" s="22">
        <v>0</v>
      </c>
      <c r="Y223" s="43">
        <v>1</v>
      </c>
      <c r="Z223" s="22">
        <v>0</v>
      </c>
      <c r="AA223" s="43">
        <v>0</v>
      </c>
      <c r="AB223" s="22">
        <v>0</v>
      </c>
      <c r="AC223" s="43">
        <v>0</v>
      </c>
      <c r="AD223" s="22">
        <v>0</v>
      </c>
      <c r="AE223" s="43">
        <v>0</v>
      </c>
      <c r="AF223" s="22">
        <v>0</v>
      </c>
      <c r="AG223" s="43">
        <v>0</v>
      </c>
      <c r="AH223" s="22">
        <v>0</v>
      </c>
      <c r="AI223" s="43">
        <v>0</v>
      </c>
      <c r="AJ223" s="22">
        <v>0</v>
      </c>
      <c r="AK223" s="43">
        <v>0</v>
      </c>
      <c r="AL223" s="22">
        <v>0</v>
      </c>
      <c r="AM223" s="141">
        <v>0</v>
      </c>
      <c r="AN223" s="200">
        <v>0</v>
      </c>
      <c r="AO223" s="186">
        <v>0</v>
      </c>
      <c r="AP223" s="22">
        <v>0</v>
      </c>
      <c r="AQ223" s="43">
        <v>0</v>
      </c>
      <c r="AR223" s="43">
        <v>0</v>
      </c>
      <c r="AS223" s="43">
        <v>0</v>
      </c>
      <c r="AT223" s="141">
        <v>0</v>
      </c>
      <c r="AU223" s="26">
        <v>0</v>
      </c>
      <c r="AV223" s="141">
        <v>0</v>
      </c>
      <c r="AW223" s="26">
        <v>0</v>
      </c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3297" t="s">
        <v>234</v>
      </c>
      <c r="B224" s="1142" t="s">
        <v>235</v>
      </c>
      <c r="C224" s="1139">
        <f t="shared" si="126"/>
        <v>2</v>
      </c>
      <c r="D224" s="1140">
        <f t="shared" si="131"/>
        <v>2</v>
      </c>
      <c r="E224" s="1143">
        <f t="shared" si="131"/>
        <v>0</v>
      </c>
      <c r="F224" s="329">
        <v>0</v>
      </c>
      <c r="G224" s="75">
        <v>0</v>
      </c>
      <c r="H224" s="329">
        <v>0</v>
      </c>
      <c r="I224" s="75">
        <v>0</v>
      </c>
      <c r="J224" s="329">
        <v>1</v>
      </c>
      <c r="K224" s="75">
        <v>0</v>
      </c>
      <c r="L224" s="329">
        <v>1</v>
      </c>
      <c r="M224" s="75">
        <v>0</v>
      </c>
      <c r="N224" s="329">
        <v>0</v>
      </c>
      <c r="O224" s="75">
        <v>0</v>
      </c>
      <c r="P224" s="329">
        <v>0</v>
      </c>
      <c r="Q224" s="75">
        <v>0</v>
      </c>
      <c r="R224" s="329">
        <v>0</v>
      </c>
      <c r="S224" s="75">
        <v>0</v>
      </c>
      <c r="T224" s="329">
        <v>0</v>
      </c>
      <c r="U224" s="75">
        <v>0</v>
      </c>
      <c r="V224" s="329">
        <v>0</v>
      </c>
      <c r="W224" s="75">
        <v>0</v>
      </c>
      <c r="X224" s="329">
        <v>0</v>
      </c>
      <c r="Y224" s="75">
        <v>0</v>
      </c>
      <c r="Z224" s="329">
        <v>0</v>
      </c>
      <c r="AA224" s="75">
        <v>0</v>
      </c>
      <c r="AB224" s="329">
        <v>0</v>
      </c>
      <c r="AC224" s="75">
        <v>0</v>
      </c>
      <c r="AD224" s="329">
        <v>0</v>
      </c>
      <c r="AE224" s="75">
        <v>0</v>
      </c>
      <c r="AF224" s="329">
        <v>0</v>
      </c>
      <c r="AG224" s="75">
        <v>0</v>
      </c>
      <c r="AH224" s="329">
        <v>0</v>
      </c>
      <c r="AI224" s="75">
        <v>0</v>
      </c>
      <c r="AJ224" s="329">
        <v>0</v>
      </c>
      <c r="AK224" s="75">
        <v>0</v>
      </c>
      <c r="AL224" s="329">
        <v>0</v>
      </c>
      <c r="AM224" s="292">
        <v>0</v>
      </c>
      <c r="AN224" s="373">
        <v>0</v>
      </c>
      <c r="AO224" s="309">
        <v>0</v>
      </c>
      <c r="AP224" s="329">
        <v>0</v>
      </c>
      <c r="AQ224" s="75">
        <v>0</v>
      </c>
      <c r="AR224" s="75">
        <v>0</v>
      </c>
      <c r="AS224" s="75">
        <v>0</v>
      </c>
      <c r="AT224" s="292">
        <v>0</v>
      </c>
      <c r="AU224" s="338">
        <v>0</v>
      </c>
      <c r="AV224" s="292">
        <v>0</v>
      </c>
      <c r="AW224" s="338">
        <v>0</v>
      </c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2860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/>
      <c r="G225" s="41"/>
      <c r="H225" s="38"/>
      <c r="I225" s="41"/>
      <c r="J225" s="38"/>
      <c r="K225" s="41"/>
      <c r="L225" s="38"/>
      <c r="M225" s="41"/>
      <c r="N225" s="38"/>
      <c r="O225" s="41"/>
      <c r="P225" s="38"/>
      <c r="Q225" s="41"/>
      <c r="R225" s="38"/>
      <c r="S225" s="41"/>
      <c r="T225" s="38"/>
      <c r="U225" s="41"/>
      <c r="V225" s="38"/>
      <c r="W225" s="41"/>
      <c r="X225" s="38"/>
      <c r="Y225" s="41"/>
      <c r="Z225" s="38"/>
      <c r="AA225" s="41"/>
      <c r="AB225" s="38"/>
      <c r="AC225" s="41"/>
      <c r="AD225" s="38"/>
      <c r="AE225" s="41"/>
      <c r="AF225" s="38"/>
      <c r="AG225" s="41"/>
      <c r="AH225" s="38"/>
      <c r="AI225" s="41"/>
      <c r="AJ225" s="38"/>
      <c r="AK225" s="41"/>
      <c r="AL225" s="38"/>
      <c r="AM225" s="180"/>
      <c r="AN225" s="198"/>
      <c r="AO225" s="181"/>
      <c r="AP225" s="38"/>
      <c r="AQ225" s="41"/>
      <c r="AR225" s="41"/>
      <c r="AS225" s="41"/>
      <c r="AT225" s="180"/>
      <c r="AU225" s="342"/>
      <c r="AV225" s="180"/>
      <c r="AW225" s="342"/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2860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/>
      <c r="G226" s="41"/>
      <c r="H226" s="38"/>
      <c r="I226" s="41"/>
      <c r="J226" s="38"/>
      <c r="K226" s="41"/>
      <c r="L226" s="38"/>
      <c r="M226" s="41"/>
      <c r="N226" s="38"/>
      <c r="O226" s="41"/>
      <c r="P226" s="38"/>
      <c r="Q226" s="41"/>
      <c r="R226" s="38"/>
      <c r="S226" s="41"/>
      <c r="T226" s="38"/>
      <c r="U226" s="41"/>
      <c r="V226" s="38"/>
      <c r="W226" s="41"/>
      <c r="X226" s="38"/>
      <c r="Y226" s="41"/>
      <c r="Z226" s="38"/>
      <c r="AA226" s="41"/>
      <c r="AB226" s="38"/>
      <c r="AC226" s="41"/>
      <c r="AD226" s="38"/>
      <c r="AE226" s="41"/>
      <c r="AF226" s="38"/>
      <c r="AG226" s="41"/>
      <c r="AH226" s="38"/>
      <c r="AI226" s="41"/>
      <c r="AJ226" s="38"/>
      <c r="AK226" s="41"/>
      <c r="AL226" s="38"/>
      <c r="AM226" s="180"/>
      <c r="AN226" s="198"/>
      <c r="AO226" s="181"/>
      <c r="AP226" s="38"/>
      <c r="AQ226" s="41"/>
      <c r="AR226" s="41"/>
      <c r="AS226" s="41"/>
      <c r="AT226" s="180"/>
      <c r="AU226" s="342"/>
      <c r="AV226" s="180"/>
      <c r="AW226" s="342"/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2860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/>
      <c r="G227" s="41"/>
      <c r="H227" s="38"/>
      <c r="I227" s="41"/>
      <c r="J227" s="38"/>
      <c r="K227" s="41"/>
      <c r="L227" s="38"/>
      <c r="M227" s="41"/>
      <c r="N227" s="38"/>
      <c r="O227" s="41"/>
      <c r="P227" s="38"/>
      <c r="Q227" s="41"/>
      <c r="R227" s="38"/>
      <c r="S227" s="41"/>
      <c r="T227" s="38"/>
      <c r="U227" s="41"/>
      <c r="V227" s="38"/>
      <c r="W227" s="41"/>
      <c r="X227" s="38"/>
      <c r="Y227" s="41"/>
      <c r="Z227" s="38"/>
      <c r="AA227" s="41"/>
      <c r="AB227" s="38"/>
      <c r="AC227" s="41"/>
      <c r="AD227" s="38"/>
      <c r="AE227" s="41"/>
      <c r="AF227" s="38"/>
      <c r="AG227" s="41"/>
      <c r="AH227" s="38"/>
      <c r="AI227" s="41"/>
      <c r="AJ227" s="38"/>
      <c r="AK227" s="41"/>
      <c r="AL227" s="38"/>
      <c r="AM227" s="180"/>
      <c r="AN227" s="198"/>
      <c r="AO227" s="181"/>
      <c r="AP227" s="38"/>
      <c r="AQ227" s="41"/>
      <c r="AR227" s="41"/>
      <c r="AS227" s="41"/>
      <c r="AT227" s="180"/>
      <c r="AU227" s="342"/>
      <c r="AV227" s="180"/>
      <c r="AW227" s="342"/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3284"/>
      <c r="B228" s="375" t="s">
        <v>239</v>
      </c>
      <c r="C228" s="355">
        <f t="shared" si="126"/>
        <v>0</v>
      </c>
      <c r="D228" s="356">
        <f t="shared" si="131"/>
        <v>0</v>
      </c>
      <c r="E228" s="376">
        <f t="shared" si="131"/>
        <v>0</v>
      </c>
      <c r="F228" s="22"/>
      <c r="G228" s="43"/>
      <c r="H228" s="22"/>
      <c r="I228" s="43"/>
      <c r="J228" s="22"/>
      <c r="K228" s="43"/>
      <c r="L228" s="22"/>
      <c r="M228" s="43"/>
      <c r="N228" s="22"/>
      <c r="O228" s="43"/>
      <c r="P228" s="22"/>
      <c r="Q228" s="43"/>
      <c r="R228" s="22"/>
      <c r="S228" s="43"/>
      <c r="T228" s="22"/>
      <c r="U228" s="43"/>
      <c r="V228" s="22"/>
      <c r="W228" s="43"/>
      <c r="X228" s="22"/>
      <c r="Y228" s="43"/>
      <c r="Z228" s="22"/>
      <c r="AA228" s="43"/>
      <c r="AB228" s="22"/>
      <c r="AC228" s="43"/>
      <c r="AD228" s="22"/>
      <c r="AE228" s="43"/>
      <c r="AF228" s="22"/>
      <c r="AG228" s="43"/>
      <c r="AH228" s="22"/>
      <c r="AI228" s="43"/>
      <c r="AJ228" s="22"/>
      <c r="AK228" s="43"/>
      <c r="AL228" s="22"/>
      <c r="AM228" s="141"/>
      <c r="AN228" s="200"/>
      <c r="AO228" s="186"/>
      <c r="AP228" s="22"/>
      <c r="AQ228" s="43"/>
      <c r="AR228" s="43"/>
      <c r="AS228" s="43"/>
      <c r="AT228" s="141"/>
      <c r="AU228" s="26"/>
      <c r="AV228" s="141"/>
      <c r="AW228" s="26"/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325">
        <f t="shared" si="126"/>
        <v>0</v>
      </c>
      <c r="D229" s="326">
        <f t="shared" si="131"/>
        <v>0</v>
      </c>
      <c r="E229" s="308">
        <f t="shared" si="131"/>
        <v>0</v>
      </c>
      <c r="F229" s="329"/>
      <c r="G229" s="75"/>
      <c r="H229" s="329"/>
      <c r="I229" s="75"/>
      <c r="J229" s="329"/>
      <c r="K229" s="75"/>
      <c r="L229" s="329"/>
      <c r="M229" s="75"/>
      <c r="N229" s="329"/>
      <c r="O229" s="75"/>
      <c r="P229" s="329"/>
      <c r="Q229" s="75"/>
      <c r="R229" s="329"/>
      <c r="S229" s="75"/>
      <c r="T229" s="329"/>
      <c r="U229" s="75"/>
      <c r="V229" s="329"/>
      <c r="W229" s="75"/>
      <c r="X229" s="329"/>
      <c r="Y229" s="75"/>
      <c r="Z229" s="329"/>
      <c r="AA229" s="75"/>
      <c r="AB229" s="329"/>
      <c r="AC229" s="75"/>
      <c r="AD229" s="329"/>
      <c r="AE229" s="75"/>
      <c r="AF229" s="329"/>
      <c r="AG229" s="75"/>
      <c r="AH229" s="329"/>
      <c r="AI229" s="75"/>
      <c r="AJ229" s="329"/>
      <c r="AK229" s="75"/>
      <c r="AL229" s="329"/>
      <c r="AM229" s="292"/>
      <c r="AN229" s="373"/>
      <c r="AO229" s="309"/>
      <c r="AP229" s="329"/>
      <c r="AQ229" s="75"/>
      <c r="AR229" s="75"/>
      <c r="AS229" s="75"/>
      <c r="AT229" s="292"/>
      <c r="AU229" s="338"/>
      <c r="AV229" s="292"/>
      <c r="AW229" s="338"/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0</v>
      </c>
      <c r="D230" s="356">
        <f t="shared" si="131"/>
        <v>0</v>
      </c>
      <c r="E230" s="790">
        <f t="shared" si="131"/>
        <v>0</v>
      </c>
      <c r="F230" s="22"/>
      <c r="G230" s="43"/>
      <c r="H230" s="22"/>
      <c r="I230" s="43"/>
      <c r="J230" s="22"/>
      <c r="K230" s="43"/>
      <c r="L230" s="22"/>
      <c r="M230" s="43"/>
      <c r="N230" s="22"/>
      <c r="O230" s="43"/>
      <c r="P230" s="22"/>
      <c r="Q230" s="43"/>
      <c r="R230" s="22"/>
      <c r="S230" s="43"/>
      <c r="T230" s="22"/>
      <c r="U230" s="43"/>
      <c r="V230" s="22"/>
      <c r="W230" s="43"/>
      <c r="X230" s="22"/>
      <c r="Y230" s="43"/>
      <c r="Z230" s="22"/>
      <c r="AA230" s="43"/>
      <c r="AB230" s="22"/>
      <c r="AC230" s="43"/>
      <c r="AD230" s="22"/>
      <c r="AE230" s="43"/>
      <c r="AF230" s="22"/>
      <c r="AG230" s="43"/>
      <c r="AH230" s="22"/>
      <c r="AI230" s="43"/>
      <c r="AJ230" s="22"/>
      <c r="AK230" s="43"/>
      <c r="AL230" s="22"/>
      <c r="AM230" s="141"/>
      <c r="AN230" s="380"/>
      <c r="AO230" s="381"/>
      <c r="AP230" s="22"/>
      <c r="AQ230" s="43"/>
      <c r="AR230" s="43"/>
      <c r="AS230" s="43"/>
      <c r="AT230" s="141"/>
      <c r="AU230" s="26"/>
      <c r="AV230" s="141"/>
      <c r="AW230" s="26"/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3250" t="s">
        <v>243</v>
      </c>
      <c r="B232" s="2847"/>
      <c r="C232" s="3292" t="s">
        <v>76</v>
      </c>
      <c r="D232" s="3292"/>
      <c r="E232" s="3292"/>
      <c r="F232" s="3292" t="s">
        <v>178</v>
      </c>
      <c r="G232" s="3292"/>
      <c r="H232" s="3292" t="s">
        <v>179</v>
      </c>
      <c r="I232" s="3292"/>
      <c r="J232" s="3292" t="s">
        <v>180</v>
      </c>
      <c r="K232" s="3292"/>
      <c r="L232" s="3292" t="s">
        <v>12</v>
      </c>
      <c r="M232" s="3292"/>
      <c r="N232" s="3293" t="s">
        <v>13</v>
      </c>
      <c r="O232" s="3294"/>
      <c r="P232" s="3295" t="s">
        <v>14</v>
      </c>
      <c r="Q232" s="3295"/>
      <c r="R232" s="3295" t="s">
        <v>15</v>
      </c>
      <c r="S232" s="3295"/>
      <c r="T232" s="3295" t="s">
        <v>16</v>
      </c>
      <c r="U232" s="3295"/>
      <c r="V232" s="3295" t="s">
        <v>17</v>
      </c>
      <c r="W232" s="3295"/>
      <c r="X232" s="3295" t="s">
        <v>18</v>
      </c>
      <c r="Y232" s="3295"/>
      <c r="Z232" s="3295" t="s">
        <v>19</v>
      </c>
      <c r="AA232" s="3295"/>
      <c r="AB232" s="3295" t="s">
        <v>48</v>
      </c>
      <c r="AC232" s="3295"/>
      <c r="AD232" s="3295" t="s">
        <v>49</v>
      </c>
      <c r="AE232" s="3295"/>
      <c r="AF232" s="3295" t="s">
        <v>50</v>
      </c>
      <c r="AG232" s="3295"/>
      <c r="AH232" s="3295" t="s">
        <v>126</v>
      </c>
      <c r="AI232" s="3295"/>
      <c r="AJ232" s="3295" t="s">
        <v>127</v>
      </c>
      <c r="AK232" s="3295"/>
      <c r="AL232" s="3295" t="s">
        <v>128</v>
      </c>
      <c r="AM232" s="3312"/>
      <c r="AN232" s="3313" t="s">
        <v>244</v>
      </c>
      <c r="AO232" s="3314"/>
      <c r="AP232" s="3315"/>
      <c r="AQ232" s="3316" t="s">
        <v>181</v>
      </c>
      <c r="AR232" s="3317" t="s">
        <v>182</v>
      </c>
      <c r="AS232" s="3295" t="s">
        <v>7</v>
      </c>
      <c r="AT232" s="3295"/>
      <c r="AU232" s="3243" t="s">
        <v>183</v>
      </c>
      <c r="AV232" s="3243" t="s">
        <v>245</v>
      </c>
      <c r="AW232" s="3243" t="s">
        <v>8</v>
      </c>
      <c r="AX232" s="3243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3089"/>
      <c r="B233" s="3073"/>
      <c r="C233" s="1056" t="s">
        <v>96</v>
      </c>
      <c r="D233" s="1144" t="s">
        <v>65</v>
      </c>
      <c r="E233" s="797" t="s">
        <v>97</v>
      </c>
      <c r="F233" s="1145" t="s">
        <v>65</v>
      </c>
      <c r="G233" s="797" t="s">
        <v>97</v>
      </c>
      <c r="H233" s="1145" t="s">
        <v>65</v>
      </c>
      <c r="I233" s="797" t="s">
        <v>97</v>
      </c>
      <c r="J233" s="1145" t="s">
        <v>65</v>
      </c>
      <c r="K233" s="797" t="s">
        <v>97</v>
      </c>
      <c r="L233" s="1145" t="s">
        <v>65</v>
      </c>
      <c r="M233" s="797" t="s">
        <v>97</v>
      </c>
      <c r="N233" s="1145" t="s">
        <v>65</v>
      </c>
      <c r="O233" s="797" t="s">
        <v>97</v>
      </c>
      <c r="P233" s="1145" t="s">
        <v>65</v>
      </c>
      <c r="Q233" s="797" t="s">
        <v>97</v>
      </c>
      <c r="R233" s="1145" t="s">
        <v>65</v>
      </c>
      <c r="S233" s="797" t="s">
        <v>97</v>
      </c>
      <c r="T233" s="1145" t="s">
        <v>65</v>
      </c>
      <c r="U233" s="797" t="s">
        <v>97</v>
      </c>
      <c r="V233" s="1145" t="s">
        <v>65</v>
      </c>
      <c r="W233" s="797" t="s">
        <v>97</v>
      </c>
      <c r="X233" s="1145" t="s">
        <v>65</v>
      </c>
      <c r="Y233" s="797" t="s">
        <v>97</v>
      </c>
      <c r="Z233" s="1145" t="s">
        <v>65</v>
      </c>
      <c r="AA233" s="797" t="s">
        <v>97</v>
      </c>
      <c r="AB233" s="1145" t="s">
        <v>65</v>
      </c>
      <c r="AC233" s="797" t="s">
        <v>97</v>
      </c>
      <c r="AD233" s="1145" t="s">
        <v>65</v>
      </c>
      <c r="AE233" s="797" t="s">
        <v>97</v>
      </c>
      <c r="AF233" s="1145" t="s">
        <v>65</v>
      </c>
      <c r="AG233" s="797" t="s">
        <v>97</v>
      </c>
      <c r="AH233" s="1145" t="s">
        <v>65</v>
      </c>
      <c r="AI233" s="797" t="s">
        <v>97</v>
      </c>
      <c r="AJ233" s="1145" t="s">
        <v>65</v>
      </c>
      <c r="AK233" s="797" t="s">
        <v>97</v>
      </c>
      <c r="AL233" s="1145" t="s">
        <v>65</v>
      </c>
      <c r="AM233" s="810" t="s">
        <v>97</v>
      </c>
      <c r="AN233" s="1146" t="s">
        <v>141</v>
      </c>
      <c r="AO233" s="1147" t="s">
        <v>143</v>
      </c>
      <c r="AP233" s="1148" t="s">
        <v>247</v>
      </c>
      <c r="AQ233" s="2964"/>
      <c r="AR233" s="2966"/>
      <c r="AS233" s="1145" t="s">
        <v>65</v>
      </c>
      <c r="AT233" s="797" t="s">
        <v>97</v>
      </c>
      <c r="AU233" s="3283"/>
      <c r="AV233" s="3283"/>
      <c r="AW233" s="3283"/>
      <c r="AX233" s="3283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3310" t="s">
        <v>248</v>
      </c>
      <c r="B234" s="3311"/>
      <c r="C234" s="1149">
        <f>SUM(D234+E234)</f>
        <v>13</v>
      </c>
      <c r="D234" s="1150">
        <f>SUM(F234+H234+J234+L234+N234+P234+R234+T234+V234+X234+Z234+AB234+AD234+AF234+AH234+AJ234+AL234)</f>
        <v>3</v>
      </c>
      <c r="E234" s="308">
        <f>SUM(G234+I234+K234+M234+O234+Q234+S234+U234+W234+Y234+AA234+AC234+AE234+AG234+AI234+AK234+AM234)</f>
        <v>10</v>
      </c>
      <c r="F234" s="1151">
        <v>0</v>
      </c>
      <c r="G234" s="1152">
        <v>0</v>
      </c>
      <c r="H234" s="1151">
        <v>0</v>
      </c>
      <c r="I234" s="1152">
        <v>0</v>
      </c>
      <c r="J234" s="1151">
        <v>0</v>
      </c>
      <c r="K234" s="1152">
        <v>5</v>
      </c>
      <c r="L234" s="1151">
        <v>1</v>
      </c>
      <c r="M234" s="1152">
        <v>4</v>
      </c>
      <c r="N234" s="1151">
        <v>0</v>
      </c>
      <c r="O234" s="1152">
        <v>0</v>
      </c>
      <c r="P234" s="1151">
        <v>0</v>
      </c>
      <c r="Q234" s="1152">
        <v>0</v>
      </c>
      <c r="R234" s="1151">
        <v>0</v>
      </c>
      <c r="S234" s="1152">
        <v>0</v>
      </c>
      <c r="T234" s="1151">
        <v>0</v>
      </c>
      <c r="U234" s="1152">
        <v>0</v>
      </c>
      <c r="V234" s="1151">
        <v>0</v>
      </c>
      <c r="W234" s="1152">
        <v>0</v>
      </c>
      <c r="X234" s="1151">
        <v>0</v>
      </c>
      <c r="Y234" s="1152">
        <v>1</v>
      </c>
      <c r="Z234" s="1151">
        <v>0</v>
      </c>
      <c r="AA234" s="1152">
        <v>0</v>
      </c>
      <c r="AB234" s="1151">
        <v>0</v>
      </c>
      <c r="AC234" s="1152">
        <v>0</v>
      </c>
      <c r="AD234" s="1151">
        <v>1</v>
      </c>
      <c r="AE234" s="1152">
        <v>0</v>
      </c>
      <c r="AF234" s="1151">
        <v>0</v>
      </c>
      <c r="AG234" s="1152">
        <v>0</v>
      </c>
      <c r="AH234" s="1151">
        <v>0</v>
      </c>
      <c r="AI234" s="1152">
        <v>0</v>
      </c>
      <c r="AJ234" s="1151">
        <v>0</v>
      </c>
      <c r="AK234" s="1152">
        <v>0</v>
      </c>
      <c r="AL234" s="1151">
        <v>1</v>
      </c>
      <c r="AM234" s="1153">
        <v>0</v>
      </c>
      <c r="AN234" s="384">
        <v>0</v>
      </c>
      <c r="AO234" s="591">
        <v>1</v>
      </c>
      <c r="AP234" s="142">
        <v>11</v>
      </c>
      <c r="AQ234" s="1152">
        <v>0</v>
      </c>
      <c r="AR234" s="1154">
        <v>0</v>
      </c>
      <c r="AS234" s="1151">
        <v>0</v>
      </c>
      <c r="AT234" s="1152">
        <v>0</v>
      </c>
      <c r="AU234" s="1152">
        <v>0</v>
      </c>
      <c r="AV234" s="1152">
        <v>6</v>
      </c>
      <c r="AW234" s="1152">
        <v>0</v>
      </c>
      <c r="AX234" s="1152">
        <v>0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3306" t="s">
        <v>190</v>
      </c>
      <c r="B235" s="3307"/>
      <c r="C235" s="1155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1156"/>
      <c r="AN235" s="1156"/>
      <c r="AO235" s="1156"/>
      <c r="AP235" s="1157"/>
      <c r="AQ235" s="1156"/>
      <c r="AR235" s="1156"/>
      <c r="AS235" s="1156"/>
      <c r="AT235" s="1156"/>
      <c r="AU235" s="1156"/>
      <c r="AV235" s="1156"/>
      <c r="AW235" s="1156"/>
      <c r="AX235" s="1158"/>
    </row>
    <row r="236" spans="1:89" x14ac:dyDescent="0.25">
      <c r="A236" s="3297" t="s">
        <v>191</v>
      </c>
      <c r="B236" s="1141" t="s">
        <v>192</v>
      </c>
      <c r="C236" s="1139">
        <f>SUM(D236+E236)</f>
        <v>2</v>
      </c>
      <c r="D236" s="1140">
        <f t="shared" ref="D236:E244" si="135">SUM(F236+H236+J236+L236+N236+P236+R236+T236+V236+X236+Z236+AB236+AD236+AF236+AH236+AJ236+AL236)</f>
        <v>0</v>
      </c>
      <c r="E236" s="1141">
        <f t="shared" si="135"/>
        <v>2</v>
      </c>
      <c r="F236" s="1007">
        <v>0</v>
      </c>
      <c r="G236" s="1011">
        <v>0</v>
      </c>
      <c r="H236" s="1007">
        <v>0</v>
      </c>
      <c r="I236" s="1011">
        <v>0</v>
      </c>
      <c r="J236" s="1007">
        <v>0</v>
      </c>
      <c r="K236" s="1011">
        <v>2</v>
      </c>
      <c r="L236" s="1007">
        <v>0</v>
      </c>
      <c r="M236" s="1011">
        <v>0</v>
      </c>
      <c r="N236" s="1007">
        <v>0</v>
      </c>
      <c r="O236" s="1011">
        <v>0</v>
      </c>
      <c r="P236" s="1007">
        <v>0</v>
      </c>
      <c r="Q236" s="1011">
        <v>0</v>
      </c>
      <c r="R236" s="1007">
        <v>0</v>
      </c>
      <c r="S236" s="1011">
        <v>0</v>
      </c>
      <c r="T236" s="1007">
        <v>0</v>
      </c>
      <c r="U236" s="1011">
        <v>0</v>
      </c>
      <c r="V236" s="1007">
        <v>0</v>
      </c>
      <c r="W236" s="1011">
        <v>0</v>
      </c>
      <c r="X236" s="1007">
        <v>0</v>
      </c>
      <c r="Y236" s="1011">
        <v>0</v>
      </c>
      <c r="Z236" s="1007">
        <v>0</v>
      </c>
      <c r="AA236" s="1011">
        <v>0</v>
      </c>
      <c r="AB236" s="1007">
        <v>0</v>
      </c>
      <c r="AC236" s="1011">
        <v>0</v>
      </c>
      <c r="AD236" s="1007">
        <v>0</v>
      </c>
      <c r="AE236" s="1011">
        <v>0</v>
      </c>
      <c r="AF236" s="1007">
        <v>0</v>
      </c>
      <c r="AG236" s="1011">
        <v>0</v>
      </c>
      <c r="AH236" s="1007">
        <v>0</v>
      </c>
      <c r="AI236" s="1011">
        <v>0</v>
      </c>
      <c r="AJ236" s="1007">
        <v>0</v>
      </c>
      <c r="AK236" s="1011">
        <v>0</v>
      </c>
      <c r="AL236" s="1007">
        <v>0</v>
      </c>
      <c r="AM236" s="1033">
        <v>0</v>
      </c>
      <c r="AN236" s="1159">
        <v>0</v>
      </c>
      <c r="AO236" s="1016">
        <v>0</v>
      </c>
      <c r="AP236" s="1034">
        <v>2</v>
      </c>
      <c r="AQ236" s="1152">
        <v>0</v>
      </c>
      <c r="AR236" s="1154">
        <v>0</v>
      </c>
      <c r="AS236" s="1151">
        <v>0</v>
      </c>
      <c r="AT236" s="1152">
        <v>0</v>
      </c>
      <c r="AU236" s="1152">
        <v>0</v>
      </c>
      <c r="AV236" s="1152">
        <v>1</v>
      </c>
      <c r="AW236" s="1152">
        <v>0</v>
      </c>
      <c r="AX236" s="1152">
        <v>0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3284"/>
      <c r="B237" s="790" t="s">
        <v>193</v>
      </c>
      <c r="C237" s="355">
        <f>SUM(D237+E237)</f>
        <v>0</v>
      </c>
      <c r="D237" s="356">
        <f t="shared" si="135"/>
        <v>0</v>
      </c>
      <c r="E237" s="790">
        <f t="shared" si="135"/>
        <v>0</v>
      </c>
      <c r="F237" s="22">
        <v>0</v>
      </c>
      <c r="G237" s="43">
        <v>0</v>
      </c>
      <c r="H237" s="22">
        <v>0</v>
      </c>
      <c r="I237" s="43">
        <v>0</v>
      </c>
      <c r="J237" s="22">
        <v>0</v>
      </c>
      <c r="K237" s="43">
        <v>0</v>
      </c>
      <c r="L237" s="22">
        <v>0</v>
      </c>
      <c r="M237" s="43">
        <v>0</v>
      </c>
      <c r="N237" s="22">
        <v>0</v>
      </c>
      <c r="O237" s="43">
        <v>0</v>
      </c>
      <c r="P237" s="22">
        <v>0</v>
      </c>
      <c r="Q237" s="43">
        <v>0</v>
      </c>
      <c r="R237" s="22">
        <v>0</v>
      </c>
      <c r="S237" s="43">
        <v>0</v>
      </c>
      <c r="T237" s="22">
        <v>0</v>
      </c>
      <c r="U237" s="43">
        <v>0</v>
      </c>
      <c r="V237" s="22">
        <v>0</v>
      </c>
      <c r="W237" s="43">
        <v>0</v>
      </c>
      <c r="X237" s="22">
        <v>0</v>
      </c>
      <c r="Y237" s="43">
        <v>0</v>
      </c>
      <c r="Z237" s="22">
        <v>0</v>
      </c>
      <c r="AA237" s="43">
        <v>0</v>
      </c>
      <c r="AB237" s="22">
        <v>0</v>
      </c>
      <c r="AC237" s="43">
        <v>0</v>
      </c>
      <c r="AD237" s="22">
        <v>0</v>
      </c>
      <c r="AE237" s="43">
        <v>0</v>
      </c>
      <c r="AF237" s="22">
        <v>0</v>
      </c>
      <c r="AG237" s="43">
        <v>0</v>
      </c>
      <c r="AH237" s="22">
        <v>0</v>
      </c>
      <c r="AI237" s="43">
        <v>0</v>
      </c>
      <c r="AJ237" s="38">
        <v>0</v>
      </c>
      <c r="AK237" s="41">
        <v>0</v>
      </c>
      <c r="AL237" s="1007">
        <v>0</v>
      </c>
      <c r="AM237" s="1033">
        <v>0</v>
      </c>
      <c r="AN237" s="1159">
        <v>0</v>
      </c>
      <c r="AO237" s="1016">
        <v>0</v>
      </c>
      <c r="AP237" s="1034">
        <v>0</v>
      </c>
      <c r="AQ237" s="1152">
        <v>0</v>
      </c>
      <c r="AR237" s="1154">
        <v>0</v>
      </c>
      <c r="AS237" s="1151">
        <v>0</v>
      </c>
      <c r="AT237" s="1152">
        <v>0</v>
      </c>
      <c r="AU237" s="1152">
        <v>0</v>
      </c>
      <c r="AV237" s="1152">
        <v>0</v>
      </c>
      <c r="AW237" s="1152">
        <v>0</v>
      </c>
      <c r="AX237" s="1152">
        <v>0</v>
      </c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3308" t="s">
        <v>194</v>
      </c>
      <c r="B238" s="3309"/>
      <c r="C238" s="1160">
        <f t="shared" ref="C238:C277" si="152">SUM(D238+E238)</f>
        <v>3</v>
      </c>
      <c r="D238" s="1150">
        <f t="shared" si="135"/>
        <v>0</v>
      </c>
      <c r="E238" s="1161">
        <f t="shared" si="135"/>
        <v>3</v>
      </c>
      <c r="F238" s="1151">
        <v>0</v>
      </c>
      <c r="G238" s="1152">
        <v>0</v>
      </c>
      <c r="H238" s="1151">
        <v>0</v>
      </c>
      <c r="I238" s="1152">
        <v>0</v>
      </c>
      <c r="J238" s="1151">
        <v>0</v>
      </c>
      <c r="K238" s="1152">
        <v>1</v>
      </c>
      <c r="L238" s="1151">
        <v>0</v>
      </c>
      <c r="M238" s="1152">
        <v>2</v>
      </c>
      <c r="N238" s="1151">
        <v>0</v>
      </c>
      <c r="O238" s="1152">
        <v>0</v>
      </c>
      <c r="P238" s="1151">
        <v>0</v>
      </c>
      <c r="Q238" s="1152">
        <v>0</v>
      </c>
      <c r="R238" s="1151">
        <v>0</v>
      </c>
      <c r="S238" s="1152">
        <v>0</v>
      </c>
      <c r="T238" s="1151">
        <v>0</v>
      </c>
      <c r="U238" s="1152">
        <v>0</v>
      </c>
      <c r="V238" s="1151">
        <v>0</v>
      </c>
      <c r="W238" s="1152">
        <v>0</v>
      </c>
      <c r="X238" s="1151">
        <v>0</v>
      </c>
      <c r="Y238" s="1152">
        <v>0</v>
      </c>
      <c r="Z238" s="1151">
        <v>0</v>
      </c>
      <c r="AA238" s="1152">
        <v>0</v>
      </c>
      <c r="AB238" s="1151">
        <v>0</v>
      </c>
      <c r="AC238" s="1152">
        <v>0</v>
      </c>
      <c r="AD238" s="1151">
        <v>0</v>
      </c>
      <c r="AE238" s="1152">
        <v>0</v>
      </c>
      <c r="AF238" s="1151">
        <v>0</v>
      </c>
      <c r="AG238" s="1152">
        <v>0</v>
      </c>
      <c r="AH238" s="1151">
        <v>0</v>
      </c>
      <c r="AI238" s="1152">
        <v>0</v>
      </c>
      <c r="AJ238" s="1151">
        <v>0</v>
      </c>
      <c r="AK238" s="1152">
        <v>0</v>
      </c>
      <c r="AL238" s="1007">
        <v>0</v>
      </c>
      <c r="AM238" s="1033">
        <v>0</v>
      </c>
      <c r="AN238" s="1159">
        <v>0</v>
      </c>
      <c r="AO238" s="1016">
        <v>0</v>
      </c>
      <c r="AP238" s="1034">
        <v>3</v>
      </c>
      <c r="AQ238" s="1152">
        <v>0</v>
      </c>
      <c r="AR238" s="1154">
        <v>0</v>
      </c>
      <c r="AS238" s="1151">
        <v>0</v>
      </c>
      <c r="AT238" s="1152">
        <v>0</v>
      </c>
      <c r="AU238" s="1152">
        <v>0</v>
      </c>
      <c r="AV238" s="1152">
        <v>3</v>
      </c>
      <c r="AW238" s="1152">
        <v>0</v>
      </c>
      <c r="AX238" s="1152">
        <v>0</v>
      </c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3297" t="s">
        <v>195</v>
      </c>
      <c r="B239" s="1141" t="s">
        <v>196</v>
      </c>
      <c r="C239" s="1139">
        <f t="shared" si="152"/>
        <v>0</v>
      </c>
      <c r="D239" s="1140">
        <f>SUM(H239+J239+L239+N239+P239+R239+T239+V239+X239+Z239+AB239+AD239+AF239+AH239+AJ239+AL239)</f>
        <v>0</v>
      </c>
      <c r="E239" s="1141">
        <f>SUM(I239+K239+M239+O239+Q239+S239+U239+W239+Y239+AA239+AC239+AE239+AG239+AI239+AK239+AM239)</f>
        <v>0</v>
      </c>
      <c r="F239" s="1162"/>
      <c r="G239" s="1163"/>
      <c r="H239" s="1007"/>
      <c r="I239" s="1011"/>
      <c r="J239" s="1007"/>
      <c r="K239" s="1011"/>
      <c r="L239" s="1007"/>
      <c r="M239" s="1011"/>
      <c r="N239" s="1007"/>
      <c r="O239" s="1011"/>
      <c r="P239" s="1007"/>
      <c r="Q239" s="1011"/>
      <c r="R239" s="1007"/>
      <c r="S239" s="1011"/>
      <c r="T239" s="1007"/>
      <c r="U239" s="1011"/>
      <c r="V239" s="1007"/>
      <c r="W239" s="1011"/>
      <c r="X239" s="1007"/>
      <c r="Y239" s="1011"/>
      <c r="Z239" s="1007"/>
      <c r="AA239" s="1011"/>
      <c r="AB239" s="1007"/>
      <c r="AC239" s="1011"/>
      <c r="AD239" s="1007"/>
      <c r="AE239" s="1011"/>
      <c r="AF239" s="1007"/>
      <c r="AG239" s="1011"/>
      <c r="AH239" s="1007"/>
      <c r="AI239" s="1011"/>
      <c r="AJ239" s="1007"/>
      <c r="AK239" s="1011"/>
      <c r="AL239" s="1007"/>
      <c r="AM239" s="1033"/>
      <c r="AN239" s="1159"/>
      <c r="AO239" s="1016"/>
      <c r="AP239" s="1034"/>
      <c r="AQ239" s="1152"/>
      <c r="AR239" s="1154"/>
      <c r="AS239" s="1151"/>
      <c r="AT239" s="1152"/>
      <c r="AU239" s="1152"/>
      <c r="AV239" s="1152"/>
      <c r="AW239" s="1152"/>
      <c r="AX239" s="1152"/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3284"/>
      <c r="B240" s="790" t="s">
        <v>197</v>
      </c>
      <c r="C240" s="325">
        <f t="shared" si="152"/>
        <v>4</v>
      </c>
      <c r="D240" s="326">
        <f>SUM(H240+J240+L240+N240+P240+R240+T240+V240+X240+Z240+AB240+AD240+AF240+AH240+AJ240+AL240)</f>
        <v>1</v>
      </c>
      <c r="E240" s="308">
        <f>SUM(I240+K240+M240+O240+Q240+S240+U240+W240+Y240+AA240+AC240+AE240+AG240+AI240+AK240+AM240)</f>
        <v>3</v>
      </c>
      <c r="F240" s="327"/>
      <c r="G240" s="328"/>
      <c r="H240" s="329">
        <v>0</v>
      </c>
      <c r="I240" s="75">
        <v>0</v>
      </c>
      <c r="J240" s="329">
        <v>0</v>
      </c>
      <c r="K240" s="75">
        <v>1</v>
      </c>
      <c r="L240" s="329">
        <v>1</v>
      </c>
      <c r="M240" s="75">
        <v>2</v>
      </c>
      <c r="N240" s="329">
        <v>0</v>
      </c>
      <c r="O240" s="75">
        <v>0</v>
      </c>
      <c r="P240" s="329">
        <v>0</v>
      </c>
      <c r="Q240" s="75">
        <v>0</v>
      </c>
      <c r="R240" s="329">
        <v>0</v>
      </c>
      <c r="S240" s="75">
        <v>0</v>
      </c>
      <c r="T240" s="329">
        <v>0</v>
      </c>
      <c r="U240" s="75">
        <v>0</v>
      </c>
      <c r="V240" s="329">
        <v>0</v>
      </c>
      <c r="W240" s="75">
        <v>0</v>
      </c>
      <c r="X240" s="329">
        <v>0</v>
      </c>
      <c r="Y240" s="75">
        <v>0</v>
      </c>
      <c r="Z240" s="329">
        <v>0</v>
      </c>
      <c r="AA240" s="75">
        <v>0</v>
      </c>
      <c r="AB240" s="329">
        <v>0</v>
      </c>
      <c r="AC240" s="75">
        <v>0</v>
      </c>
      <c r="AD240" s="329">
        <v>0</v>
      </c>
      <c r="AE240" s="75">
        <v>0</v>
      </c>
      <c r="AF240" s="329">
        <v>0</v>
      </c>
      <c r="AG240" s="75">
        <v>0</v>
      </c>
      <c r="AH240" s="329">
        <v>0</v>
      </c>
      <c r="AI240" s="75">
        <v>0</v>
      </c>
      <c r="AJ240" s="210">
        <v>0</v>
      </c>
      <c r="AK240" s="542">
        <v>0</v>
      </c>
      <c r="AL240" s="1007">
        <v>0</v>
      </c>
      <c r="AM240" s="1033">
        <v>0</v>
      </c>
      <c r="AN240" s="1159">
        <v>0</v>
      </c>
      <c r="AO240" s="1016">
        <v>0</v>
      </c>
      <c r="AP240" s="1034">
        <v>4</v>
      </c>
      <c r="AQ240" s="1152">
        <v>0</v>
      </c>
      <c r="AR240" s="1154">
        <v>0</v>
      </c>
      <c r="AS240" s="1151">
        <v>0</v>
      </c>
      <c r="AT240" s="1152">
        <v>0</v>
      </c>
      <c r="AU240" s="1152">
        <v>0</v>
      </c>
      <c r="AV240" s="1152">
        <v>2</v>
      </c>
      <c r="AW240" s="1152">
        <v>0</v>
      </c>
      <c r="AX240" s="1152">
        <v>0</v>
      </c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1164" t="s">
        <v>198</v>
      </c>
      <c r="B241" s="1165"/>
      <c r="C241" s="1060">
        <f t="shared" si="152"/>
        <v>13</v>
      </c>
      <c r="D241" s="1052">
        <f t="shared" si="135"/>
        <v>3</v>
      </c>
      <c r="E241" s="1166">
        <f t="shared" si="135"/>
        <v>10</v>
      </c>
      <c r="F241" s="1167">
        <v>0</v>
      </c>
      <c r="G241" s="1168">
        <v>0</v>
      </c>
      <c r="H241" s="1167">
        <v>0</v>
      </c>
      <c r="I241" s="1168">
        <v>0</v>
      </c>
      <c r="J241" s="1167">
        <v>0</v>
      </c>
      <c r="K241" s="1168">
        <v>5</v>
      </c>
      <c r="L241" s="1167">
        <v>1</v>
      </c>
      <c r="M241" s="1168">
        <v>4</v>
      </c>
      <c r="N241" s="1167">
        <v>0</v>
      </c>
      <c r="O241" s="1168">
        <v>0</v>
      </c>
      <c r="P241" s="1167">
        <v>0</v>
      </c>
      <c r="Q241" s="1168">
        <v>0</v>
      </c>
      <c r="R241" s="1167">
        <v>0</v>
      </c>
      <c r="S241" s="1168">
        <v>0</v>
      </c>
      <c r="T241" s="1167">
        <v>0</v>
      </c>
      <c r="U241" s="1168">
        <v>0</v>
      </c>
      <c r="V241" s="1167">
        <v>0</v>
      </c>
      <c r="W241" s="1168">
        <v>0</v>
      </c>
      <c r="X241" s="1167">
        <v>0</v>
      </c>
      <c r="Y241" s="1168">
        <v>1</v>
      </c>
      <c r="Z241" s="1167">
        <v>0</v>
      </c>
      <c r="AA241" s="1168">
        <v>0</v>
      </c>
      <c r="AB241" s="1167">
        <v>0</v>
      </c>
      <c r="AC241" s="1168">
        <v>0</v>
      </c>
      <c r="AD241" s="1167">
        <v>1</v>
      </c>
      <c r="AE241" s="1168">
        <v>0</v>
      </c>
      <c r="AF241" s="1167">
        <v>0</v>
      </c>
      <c r="AG241" s="1168">
        <v>0</v>
      </c>
      <c r="AH241" s="1167">
        <v>0</v>
      </c>
      <c r="AI241" s="1168">
        <v>0</v>
      </c>
      <c r="AJ241" s="1167">
        <v>0</v>
      </c>
      <c r="AK241" s="1168">
        <v>0</v>
      </c>
      <c r="AL241" s="1007">
        <v>1</v>
      </c>
      <c r="AM241" s="1033">
        <v>0</v>
      </c>
      <c r="AN241" s="1159">
        <v>0</v>
      </c>
      <c r="AO241" s="1016">
        <v>1</v>
      </c>
      <c r="AP241" s="1034">
        <v>11</v>
      </c>
      <c r="AQ241" s="1152">
        <v>0</v>
      </c>
      <c r="AR241" s="1154">
        <v>0</v>
      </c>
      <c r="AS241" s="1151">
        <v>0</v>
      </c>
      <c r="AT241" s="1152">
        <v>0</v>
      </c>
      <c r="AU241" s="1152">
        <v>0</v>
      </c>
      <c r="AV241" s="1152">
        <v>6</v>
      </c>
      <c r="AW241" s="1152">
        <v>0</v>
      </c>
      <c r="AX241" s="1152">
        <v>0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3297" t="s">
        <v>199</v>
      </c>
      <c r="B242" s="795" t="s">
        <v>200</v>
      </c>
      <c r="C242" s="335">
        <f t="shared" si="152"/>
        <v>0</v>
      </c>
      <c r="D242" s="336">
        <f t="shared" si="135"/>
        <v>0</v>
      </c>
      <c r="E242" s="795">
        <f t="shared" si="135"/>
        <v>0</v>
      </c>
      <c r="F242" s="32">
        <v>0</v>
      </c>
      <c r="G242" s="35">
        <v>0</v>
      </c>
      <c r="H242" s="32">
        <v>0</v>
      </c>
      <c r="I242" s="35">
        <v>0</v>
      </c>
      <c r="J242" s="32">
        <v>0</v>
      </c>
      <c r="K242" s="35">
        <v>0</v>
      </c>
      <c r="L242" s="32">
        <v>0</v>
      </c>
      <c r="M242" s="35">
        <v>0</v>
      </c>
      <c r="N242" s="32">
        <v>0</v>
      </c>
      <c r="O242" s="35">
        <v>0</v>
      </c>
      <c r="P242" s="32">
        <v>0</v>
      </c>
      <c r="Q242" s="35">
        <v>0</v>
      </c>
      <c r="R242" s="32">
        <v>0</v>
      </c>
      <c r="S242" s="35">
        <v>0</v>
      </c>
      <c r="T242" s="32">
        <v>0</v>
      </c>
      <c r="U242" s="35">
        <v>0</v>
      </c>
      <c r="V242" s="32">
        <v>0</v>
      </c>
      <c r="W242" s="35">
        <v>0</v>
      </c>
      <c r="X242" s="32">
        <v>0</v>
      </c>
      <c r="Y242" s="35">
        <v>0</v>
      </c>
      <c r="Z242" s="32">
        <v>0</v>
      </c>
      <c r="AA242" s="35">
        <v>0</v>
      </c>
      <c r="AB242" s="32">
        <v>0</v>
      </c>
      <c r="AC242" s="35">
        <v>0</v>
      </c>
      <c r="AD242" s="32">
        <v>0</v>
      </c>
      <c r="AE242" s="35">
        <v>0</v>
      </c>
      <c r="AF242" s="32">
        <v>0</v>
      </c>
      <c r="AG242" s="35">
        <v>0</v>
      </c>
      <c r="AH242" s="32">
        <v>0</v>
      </c>
      <c r="AI242" s="35">
        <v>0</v>
      </c>
      <c r="AJ242" s="32">
        <v>0</v>
      </c>
      <c r="AK242" s="35">
        <v>0</v>
      </c>
      <c r="AL242" s="1007">
        <v>0</v>
      </c>
      <c r="AM242" s="1033">
        <v>0</v>
      </c>
      <c r="AN242" s="1159">
        <v>0</v>
      </c>
      <c r="AO242" s="1016">
        <v>0</v>
      </c>
      <c r="AP242" s="1034">
        <v>0</v>
      </c>
      <c r="AQ242" s="1152">
        <v>0</v>
      </c>
      <c r="AR242" s="1154">
        <v>0</v>
      </c>
      <c r="AS242" s="1151">
        <v>0</v>
      </c>
      <c r="AT242" s="1152">
        <v>0</v>
      </c>
      <c r="AU242" s="1152">
        <v>0</v>
      </c>
      <c r="AV242" s="1152">
        <v>0</v>
      </c>
      <c r="AW242" s="1152">
        <v>0</v>
      </c>
      <c r="AX242" s="1152">
        <v>0</v>
      </c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789" t="s">
        <v>201</v>
      </c>
      <c r="C243" s="340">
        <f t="shared" si="152"/>
        <v>1</v>
      </c>
      <c r="D243" s="341">
        <f t="shared" si="135"/>
        <v>0</v>
      </c>
      <c r="E243" s="789">
        <f t="shared" si="135"/>
        <v>1</v>
      </c>
      <c r="F243" s="16">
        <v>0</v>
      </c>
      <c r="G243" s="37">
        <v>0</v>
      </c>
      <c r="H243" s="16">
        <v>0</v>
      </c>
      <c r="I243" s="37">
        <v>0</v>
      </c>
      <c r="J243" s="16">
        <v>0</v>
      </c>
      <c r="K243" s="37">
        <v>0</v>
      </c>
      <c r="L243" s="16">
        <v>0</v>
      </c>
      <c r="M243" s="37">
        <v>0</v>
      </c>
      <c r="N243" s="16">
        <v>0</v>
      </c>
      <c r="O243" s="37">
        <v>0</v>
      </c>
      <c r="P243" s="16">
        <v>0</v>
      </c>
      <c r="Q243" s="37">
        <v>0</v>
      </c>
      <c r="R243" s="16">
        <v>0</v>
      </c>
      <c r="S243" s="37">
        <v>0</v>
      </c>
      <c r="T243" s="16">
        <v>0</v>
      </c>
      <c r="U243" s="37">
        <v>0</v>
      </c>
      <c r="V243" s="16">
        <v>0</v>
      </c>
      <c r="W243" s="37">
        <v>0</v>
      </c>
      <c r="X243" s="16">
        <v>0</v>
      </c>
      <c r="Y243" s="37">
        <v>1</v>
      </c>
      <c r="Z243" s="16">
        <v>0</v>
      </c>
      <c r="AA243" s="37">
        <v>0</v>
      </c>
      <c r="AB243" s="16">
        <v>0</v>
      </c>
      <c r="AC243" s="37">
        <v>0</v>
      </c>
      <c r="AD243" s="16">
        <v>0</v>
      </c>
      <c r="AE243" s="37">
        <v>0</v>
      </c>
      <c r="AF243" s="16">
        <v>0</v>
      </c>
      <c r="AG243" s="37">
        <v>0</v>
      </c>
      <c r="AH243" s="16">
        <v>0</v>
      </c>
      <c r="AI243" s="37">
        <v>0</v>
      </c>
      <c r="AJ243" s="16">
        <v>0</v>
      </c>
      <c r="AK243" s="37">
        <v>0</v>
      </c>
      <c r="AL243" s="1007">
        <v>0</v>
      </c>
      <c r="AM243" s="1033">
        <v>0</v>
      </c>
      <c r="AN243" s="1159">
        <v>0</v>
      </c>
      <c r="AO243" s="1016">
        <v>0</v>
      </c>
      <c r="AP243" s="1034">
        <v>0</v>
      </c>
      <c r="AQ243" s="1152">
        <v>0</v>
      </c>
      <c r="AR243" s="1154">
        <v>0</v>
      </c>
      <c r="AS243" s="1151">
        <v>0</v>
      </c>
      <c r="AT243" s="1152">
        <v>0</v>
      </c>
      <c r="AU243" s="1152">
        <v>0</v>
      </c>
      <c r="AV243" s="1152">
        <v>0</v>
      </c>
      <c r="AW243" s="1152">
        <v>0</v>
      </c>
      <c r="AX243" s="1152">
        <v>0</v>
      </c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789" t="s">
        <v>202</v>
      </c>
      <c r="C244" s="340">
        <f t="shared" si="152"/>
        <v>0</v>
      </c>
      <c r="D244" s="341">
        <f t="shared" si="135"/>
        <v>0</v>
      </c>
      <c r="E244" s="789">
        <f>SUM(G244+I244+K244+M244+O244+Q244+S244+U244+W244+Y244+AA244+AC244+AE244+AG244+AI244+AK244+AM244)</f>
        <v>0</v>
      </c>
      <c r="F244" s="16"/>
      <c r="G244" s="37"/>
      <c r="H244" s="16"/>
      <c r="I244" s="37"/>
      <c r="J244" s="16"/>
      <c r="K244" s="37"/>
      <c r="L244" s="16"/>
      <c r="M244" s="37"/>
      <c r="N244" s="16"/>
      <c r="O244" s="37"/>
      <c r="P244" s="16"/>
      <c r="Q244" s="37"/>
      <c r="R244" s="16"/>
      <c r="S244" s="37"/>
      <c r="T244" s="16"/>
      <c r="U244" s="37"/>
      <c r="V244" s="16"/>
      <c r="W244" s="37"/>
      <c r="X244" s="16"/>
      <c r="Y244" s="37"/>
      <c r="Z244" s="16"/>
      <c r="AA244" s="37"/>
      <c r="AB244" s="16"/>
      <c r="AC244" s="37"/>
      <c r="AD244" s="16"/>
      <c r="AE244" s="37"/>
      <c r="AF244" s="16"/>
      <c r="AG244" s="37"/>
      <c r="AH244" s="16"/>
      <c r="AI244" s="37"/>
      <c r="AJ244" s="16"/>
      <c r="AK244" s="37"/>
      <c r="AL244" s="1007"/>
      <c r="AM244" s="1033"/>
      <c r="AN244" s="1159"/>
      <c r="AO244" s="1016"/>
      <c r="AP244" s="1034"/>
      <c r="AQ244" s="1152"/>
      <c r="AR244" s="1154"/>
      <c r="AS244" s="1151"/>
      <c r="AT244" s="1152"/>
      <c r="AU244" s="1152"/>
      <c r="AV244" s="1152"/>
      <c r="AW244" s="1152"/>
      <c r="AX244" s="1152"/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789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/>
      <c r="AO245" s="34"/>
      <c r="AP245" s="226"/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789" t="s">
        <v>204</v>
      </c>
      <c r="C246" s="340">
        <f t="shared" si="152"/>
        <v>0</v>
      </c>
      <c r="D246" s="341">
        <f t="shared" ref="D246:E254" si="153">SUM(F246+H246+J246+L246+N246+P246+R246+T246+V246+X246+Z246+AB246+AD246+AF246+AH246+AJ246+AL246)</f>
        <v>0</v>
      </c>
      <c r="E246" s="789">
        <f t="shared" si="153"/>
        <v>0</v>
      </c>
      <c r="F246" s="16"/>
      <c r="G246" s="37"/>
      <c r="H246" s="16"/>
      <c r="I246" s="37"/>
      <c r="J246" s="16"/>
      <c r="K246" s="37"/>
      <c r="L246" s="16"/>
      <c r="M246" s="37"/>
      <c r="N246" s="16"/>
      <c r="O246" s="37"/>
      <c r="P246" s="16"/>
      <c r="Q246" s="37"/>
      <c r="R246" s="16"/>
      <c r="S246" s="37"/>
      <c r="T246" s="16"/>
      <c r="U246" s="37"/>
      <c r="V246" s="16"/>
      <c r="W246" s="37"/>
      <c r="X246" s="16"/>
      <c r="Y246" s="37"/>
      <c r="Z246" s="16"/>
      <c r="AA246" s="37"/>
      <c r="AB246" s="16"/>
      <c r="AC246" s="37"/>
      <c r="AD246" s="16"/>
      <c r="AE246" s="37"/>
      <c r="AF246" s="16"/>
      <c r="AG246" s="37"/>
      <c r="AH246" s="16"/>
      <c r="AI246" s="37"/>
      <c r="AJ246" s="16"/>
      <c r="AK246" s="37"/>
      <c r="AL246" s="16"/>
      <c r="AM246" s="134"/>
      <c r="AN246" s="272"/>
      <c r="AO246" s="34"/>
      <c r="AP246" s="226"/>
      <c r="AQ246" s="37"/>
      <c r="AR246" s="137"/>
      <c r="AS246" s="16"/>
      <c r="AT246" s="37"/>
      <c r="AU246" s="37"/>
      <c r="AV246" s="37"/>
      <c r="AW246" s="37"/>
      <c r="AX246" s="37"/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789">
        <f t="shared" si="153"/>
        <v>0</v>
      </c>
      <c r="F247" s="16"/>
      <c r="G247" s="37"/>
      <c r="H247" s="16"/>
      <c r="I247" s="37"/>
      <c r="J247" s="16"/>
      <c r="K247" s="37"/>
      <c r="L247" s="16"/>
      <c r="M247" s="37"/>
      <c r="N247" s="16"/>
      <c r="O247" s="37"/>
      <c r="P247" s="16"/>
      <c r="Q247" s="37"/>
      <c r="R247" s="16"/>
      <c r="S247" s="37"/>
      <c r="T247" s="16"/>
      <c r="U247" s="37"/>
      <c r="V247" s="16"/>
      <c r="W247" s="37"/>
      <c r="X247" s="16"/>
      <c r="Y247" s="37"/>
      <c r="Z247" s="16"/>
      <c r="AA247" s="37"/>
      <c r="AB247" s="16"/>
      <c r="AC247" s="37"/>
      <c r="AD247" s="16"/>
      <c r="AE247" s="37"/>
      <c r="AF247" s="16"/>
      <c r="AG247" s="37"/>
      <c r="AH247" s="16"/>
      <c r="AI247" s="37"/>
      <c r="AJ247" s="16"/>
      <c r="AK247" s="37"/>
      <c r="AL247" s="16"/>
      <c r="AM247" s="134"/>
      <c r="AN247" s="272"/>
      <c r="AO247" s="34"/>
      <c r="AP247" s="226"/>
      <c r="AQ247" s="37"/>
      <c r="AR247" s="137"/>
      <c r="AS247" s="16"/>
      <c r="AT247" s="37"/>
      <c r="AU247" s="37"/>
      <c r="AV247" s="37"/>
      <c r="AW247" s="37"/>
      <c r="AX247" s="37"/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1</v>
      </c>
      <c r="D248" s="341">
        <f t="shared" si="153"/>
        <v>0</v>
      </c>
      <c r="E248" s="789">
        <f t="shared" si="153"/>
        <v>1</v>
      </c>
      <c r="F248" s="16">
        <v>0</v>
      </c>
      <c r="G248" s="37">
        <v>0</v>
      </c>
      <c r="H248" s="16">
        <v>0</v>
      </c>
      <c r="I248" s="37">
        <v>0</v>
      </c>
      <c r="J248" s="16">
        <v>0</v>
      </c>
      <c r="K248" s="37">
        <v>1</v>
      </c>
      <c r="L248" s="16">
        <v>0</v>
      </c>
      <c r="M248" s="37">
        <v>0</v>
      </c>
      <c r="N248" s="16">
        <v>0</v>
      </c>
      <c r="O248" s="37">
        <v>0</v>
      </c>
      <c r="P248" s="16">
        <v>0</v>
      </c>
      <c r="Q248" s="37">
        <v>0</v>
      </c>
      <c r="R248" s="16">
        <v>0</v>
      </c>
      <c r="S248" s="37">
        <v>0</v>
      </c>
      <c r="T248" s="16">
        <v>0</v>
      </c>
      <c r="U248" s="37">
        <v>0</v>
      </c>
      <c r="V248" s="16">
        <v>0</v>
      </c>
      <c r="W248" s="37">
        <v>0</v>
      </c>
      <c r="X248" s="16">
        <v>0</v>
      </c>
      <c r="Y248" s="37">
        <v>0</v>
      </c>
      <c r="Z248" s="16">
        <v>0</v>
      </c>
      <c r="AA248" s="37">
        <v>0</v>
      </c>
      <c r="AB248" s="16">
        <v>0</v>
      </c>
      <c r="AC248" s="37">
        <v>0</v>
      </c>
      <c r="AD248" s="16">
        <v>0</v>
      </c>
      <c r="AE248" s="37">
        <v>0</v>
      </c>
      <c r="AF248" s="16">
        <v>0</v>
      </c>
      <c r="AG248" s="37">
        <v>0</v>
      </c>
      <c r="AH248" s="16">
        <v>0</v>
      </c>
      <c r="AI248" s="37">
        <v>0</v>
      </c>
      <c r="AJ248" s="16">
        <v>0</v>
      </c>
      <c r="AK248" s="37">
        <v>0</v>
      </c>
      <c r="AL248" s="16">
        <v>0</v>
      </c>
      <c r="AM248" s="134">
        <v>0</v>
      </c>
      <c r="AN248" s="272">
        <v>0</v>
      </c>
      <c r="AO248" s="34">
        <v>0</v>
      </c>
      <c r="AP248" s="226">
        <v>1</v>
      </c>
      <c r="AQ248" s="37">
        <v>0</v>
      </c>
      <c r="AR248" s="137">
        <v>0</v>
      </c>
      <c r="AS248" s="16">
        <v>0</v>
      </c>
      <c r="AT248" s="37">
        <v>0</v>
      </c>
      <c r="AU248" s="37">
        <v>0</v>
      </c>
      <c r="AV248" s="37">
        <v>1</v>
      </c>
      <c r="AW248" s="37">
        <v>0</v>
      </c>
      <c r="AX248" s="37">
        <v>0</v>
      </c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3284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/>
      <c r="G249" s="41"/>
      <c r="H249" s="38"/>
      <c r="I249" s="41"/>
      <c r="J249" s="38"/>
      <c r="K249" s="41"/>
      <c r="L249" s="38"/>
      <c r="M249" s="41"/>
      <c r="N249" s="38"/>
      <c r="O249" s="41"/>
      <c r="P249" s="38"/>
      <c r="Q249" s="41"/>
      <c r="R249" s="38"/>
      <c r="S249" s="41"/>
      <c r="T249" s="38"/>
      <c r="U249" s="41"/>
      <c r="V249" s="38"/>
      <c r="W249" s="41"/>
      <c r="X249" s="38"/>
      <c r="Y249" s="41"/>
      <c r="Z249" s="38"/>
      <c r="AA249" s="41"/>
      <c r="AB249" s="38"/>
      <c r="AC249" s="41"/>
      <c r="AD249" s="38"/>
      <c r="AE249" s="41"/>
      <c r="AF249" s="38"/>
      <c r="AG249" s="41"/>
      <c r="AH249" s="38"/>
      <c r="AI249" s="41"/>
      <c r="AJ249" s="38"/>
      <c r="AK249" s="41"/>
      <c r="AL249" s="38"/>
      <c r="AM249" s="180"/>
      <c r="AN249" s="391"/>
      <c r="AO249" s="42"/>
      <c r="AP249" s="142"/>
      <c r="AQ249" s="41"/>
      <c r="AR249" s="181"/>
      <c r="AS249" s="38"/>
      <c r="AT249" s="41"/>
      <c r="AU249" s="41"/>
      <c r="AV249" s="41"/>
      <c r="AW249" s="41"/>
      <c r="AX249" s="41"/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3297" t="s">
        <v>208</v>
      </c>
      <c r="B250" s="1169" t="s">
        <v>209</v>
      </c>
      <c r="C250" s="1139">
        <f t="shared" si="152"/>
        <v>0</v>
      </c>
      <c r="D250" s="1140">
        <f t="shared" si="153"/>
        <v>0</v>
      </c>
      <c r="E250" s="1141">
        <f t="shared" si="153"/>
        <v>0</v>
      </c>
      <c r="F250" s="1007"/>
      <c r="G250" s="1011"/>
      <c r="H250" s="1007"/>
      <c r="I250" s="1011"/>
      <c r="J250" s="1007"/>
      <c r="K250" s="1011"/>
      <c r="L250" s="1007"/>
      <c r="M250" s="1011"/>
      <c r="N250" s="1007"/>
      <c r="O250" s="1011"/>
      <c r="P250" s="1007"/>
      <c r="Q250" s="1011"/>
      <c r="R250" s="1007"/>
      <c r="S250" s="1011"/>
      <c r="T250" s="1007"/>
      <c r="U250" s="1011"/>
      <c r="V250" s="1007"/>
      <c r="W250" s="1011"/>
      <c r="X250" s="1007"/>
      <c r="Y250" s="1011"/>
      <c r="Z250" s="1007"/>
      <c r="AA250" s="1011"/>
      <c r="AB250" s="1007"/>
      <c r="AC250" s="1011"/>
      <c r="AD250" s="1007"/>
      <c r="AE250" s="1011"/>
      <c r="AF250" s="1007"/>
      <c r="AG250" s="1011"/>
      <c r="AH250" s="1007"/>
      <c r="AI250" s="1011"/>
      <c r="AJ250" s="1170"/>
      <c r="AK250" s="353"/>
      <c r="AL250" s="1007"/>
      <c r="AM250" s="1033"/>
      <c r="AN250" s="272"/>
      <c r="AO250" s="34"/>
      <c r="AP250" s="226"/>
      <c r="AQ250" s="1011"/>
      <c r="AR250" s="1036"/>
      <c r="AS250" s="1007"/>
      <c r="AT250" s="1011"/>
      <c r="AU250" s="1011"/>
      <c r="AV250" s="1011"/>
      <c r="AW250" s="1011"/>
      <c r="AX250" s="1011"/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789" t="s">
        <v>210</v>
      </c>
      <c r="C251" s="340">
        <f t="shared" si="152"/>
        <v>0</v>
      </c>
      <c r="D251" s="341">
        <f t="shared" si="153"/>
        <v>0</v>
      </c>
      <c r="E251" s="789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/>
      <c r="AR251" s="137"/>
      <c r="AS251" s="16"/>
      <c r="AT251" s="37"/>
      <c r="AU251" s="37"/>
      <c r="AV251" s="37"/>
      <c r="AW251" s="37"/>
      <c r="AX251" s="37"/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/>
      <c r="AR252" s="181"/>
      <c r="AS252" s="38"/>
      <c r="AT252" s="41"/>
      <c r="AU252" s="41"/>
      <c r="AV252" s="41"/>
      <c r="AW252" s="41"/>
      <c r="AX252" s="41"/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0</v>
      </c>
      <c r="D253" s="343">
        <f>SUM(F253+H253+J253+L253+N253+P253+R253+T253+V253+X253+Z253+AB253+AD253+AF253+AH253+AJ253+AL253)</f>
        <v>0</v>
      </c>
      <c r="E253" s="351">
        <f>SUM(G253+I253+K253+M253+O253+Q253+S253+U253+W253+Y253+AA253+AC253+AE253+AG253+AI253+AK253+AM253)</f>
        <v>0</v>
      </c>
      <c r="F253" s="38"/>
      <c r="G253" s="41"/>
      <c r="H253" s="38"/>
      <c r="I253" s="41"/>
      <c r="J253" s="38"/>
      <c r="K253" s="41"/>
      <c r="L253" s="38"/>
      <c r="M253" s="41"/>
      <c r="N253" s="38"/>
      <c r="O253" s="41"/>
      <c r="P253" s="38"/>
      <c r="Q253" s="41"/>
      <c r="R253" s="38"/>
      <c r="S253" s="41"/>
      <c r="T253" s="38"/>
      <c r="U253" s="41"/>
      <c r="V253" s="38"/>
      <c r="W253" s="41"/>
      <c r="X253" s="38"/>
      <c r="Y253" s="41"/>
      <c r="Z253" s="38"/>
      <c r="AA253" s="41"/>
      <c r="AB253" s="38"/>
      <c r="AC253" s="41"/>
      <c r="AD253" s="38"/>
      <c r="AE253" s="41"/>
      <c r="AF253" s="38"/>
      <c r="AG253" s="41"/>
      <c r="AH253" s="38"/>
      <c r="AI253" s="41"/>
      <c r="AJ253" s="38"/>
      <c r="AK253" s="41"/>
      <c r="AL253" s="38"/>
      <c r="AM253" s="180"/>
      <c r="AN253" s="392"/>
      <c r="AO253" s="393"/>
      <c r="AP253" s="394"/>
      <c r="AQ253" s="41"/>
      <c r="AR253" s="181"/>
      <c r="AS253" s="38"/>
      <c r="AT253" s="41"/>
      <c r="AU253" s="41"/>
      <c r="AV253" s="41"/>
      <c r="AW253" s="41"/>
      <c r="AX253" s="41"/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3284"/>
      <c r="B254" s="790" t="s">
        <v>213</v>
      </c>
      <c r="C254" s="355">
        <f t="shared" si="152"/>
        <v>2</v>
      </c>
      <c r="D254" s="356">
        <f t="shared" si="153"/>
        <v>0</v>
      </c>
      <c r="E254" s="790">
        <f t="shared" si="153"/>
        <v>2</v>
      </c>
      <c r="F254" s="22">
        <v>0</v>
      </c>
      <c r="G254" s="43">
        <v>0</v>
      </c>
      <c r="H254" s="22">
        <v>0</v>
      </c>
      <c r="I254" s="43">
        <v>0</v>
      </c>
      <c r="J254" s="22">
        <v>0</v>
      </c>
      <c r="K254" s="43">
        <v>1</v>
      </c>
      <c r="L254" s="22">
        <v>0</v>
      </c>
      <c r="M254" s="43">
        <v>1</v>
      </c>
      <c r="N254" s="22">
        <v>0</v>
      </c>
      <c r="O254" s="43">
        <v>0</v>
      </c>
      <c r="P254" s="22">
        <v>0</v>
      </c>
      <c r="Q254" s="43">
        <v>0</v>
      </c>
      <c r="R254" s="22">
        <v>0</v>
      </c>
      <c r="S254" s="43">
        <v>0</v>
      </c>
      <c r="T254" s="22">
        <v>0</v>
      </c>
      <c r="U254" s="43">
        <v>0</v>
      </c>
      <c r="V254" s="22">
        <v>0</v>
      </c>
      <c r="W254" s="43">
        <v>0</v>
      </c>
      <c r="X254" s="22">
        <v>0</v>
      </c>
      <c r="Y254" s="43">
        <v>0</v>
      </c>
      <c r="Z254" s="22">
        <v>0</v>
      </c>
      <c r="AA254" s="43">
        <v>0</v>
      </c>
      <c r="AB254" s="22">
        <v>0</v>
      </c>
      <c r="AC254" s="43">
        <v>0</v>
      </c>
      <c r="AD254" s="22">
        <v>0</v>
      </c>
      <c r="AE254" s="43">
        <v>0</v>
      </c>
      <c r="AF254" s="22">
        <v>0</v>
      </c>
      <c r="AG254" s="43">
        <v>0</v>
      </c>
      <c r="AH254" s="22">
        <v>0</v>
      </c>
      <c r="AI254" s="43">
        <v>0</v>
      </c>
      <c r="AJ254" s="22">
        <v>0</v>
      </c>
      <c r="AK254" s="43">
        <v>0</v>
      </c>
      <c r="AL254" s="22">
        <v>0</v>
      </c>
      <c r="AM254" s="141">
        <v>0</v>
      </c>
      <c r="AN254" s="391">
        <v>0</v>
      </c>
      <c r="AO254" s="42">
        <v>0</v>
      </c>
      <c r="AP254" s="142">
        <v>2</v>
      </c>
      <c r="AQ254" s="43">
        <v>0</v>
      </c>
      <c r="AR254" s="186">
        <v>0</v>
      </c>
      <c r="AS254" s="22">
        <v>0</v>
      </c>
      <c r="AT254" s="43">
        <v>0</v>
      </c>
      <c r="AU254" s="43">
        <v>0</v>
      </c>
      <c r="AV254" s="43">
        <v>1</v>
      </c>
      <c r="AW254" s="43">
        <v>0</v>
      </c>
      <c r="AX254" s="43">
        <v>0</v>
      </c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3297" t="s">
        <v>250</v>
      </c>
      <c r="B255" s="1141" t="s">
        <v>215</v>
      </c>
      <c r="C255" s="1139">
        <f t="shared" si="152"/>
        <v>0</v>
      </c>
      <c r="D255" s="1140">
        <f>SUM(F255+H255+J255+L255+N255)</f>
        <v>0</v>
      </c>
      <c r="E255" s="1141">
        <f>SUM(G255+I255+K255+M255+O255)</f>
        <v>0</v>
      </c>
      <c r="F255" s="1007"/>
      <c r="G255" s="1011"/>
      <c r="H255" s="1007"/>
      <c r="I255" s="1011"/>
      <c r="J255" s="1007"/>
      <c r="K255" s="1011"/>
      <c r="L255" s="1007"/>
      <c r="M255" s="1011"/>
      <c r="N255" s="1007"/>
      <c r="O255" s="1011"/>
      <c r="P255" s="1133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1134"/>
      <c r="AN255" s="1159"/>
      <c r="AO255" s="1016"/>
      <c r="AP255" s="1034"/>
      <c r="AQ255" s="1011"/>
      <c r="AR255" s="1135"/>
      <c r="AS255" s="1007"/>
      <c r="AT255" s="1011"/>
      <c r="AU255" s="1011"/>
      <c r="AV255" s="1011"/>
      <c r="AW255" s="1011"/>
      <c r="AX255" s="1011"/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789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789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/>
      <c r="AR256" s="361"/>
      <c r="AS256" s="16"/>
      <c r="AT256" s="37"/>
      <c r="AU256" s="37"/>
      <c r="AV256" s="37"/>
      <c r="AW256" s="37"/>
      <c r="AX256" s="37"/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789" t="s">
        <v>217</v>
      </c>
      <c r="C257" s="340">
        <f t="shared" si="152"/>
        <v>0</v>
      </c>
      <c r="D257" s="341">
        <f t="shared" si="154"/>
        <v>0</v>
      </c>
      <c r="E257" s="789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/>
      <c r="AR257" s="361"/>
      <c r="AS257" s="16"/>
      <c r="AT257" s="37"/>
      <c r="AU257" s="37"/>
      <c r="AV257" s="37"/>
      <c r="AW257" s="37"/>
      <c r="AX257" s="37"/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3284"/>
      <c r="B258" s="790" t="s">
        <v>218</v>
      </c>
      <c r="C258" s="355">
        <f t="shared" si="152"/>
        <v>2</v>
      </c>
      <c r="D258" s="356">
        <f t="shared" si="154"/>
        <v>0</v>
      </c>
      <c r="E258" s="790">
        <f t="shared" si="154"/>
        <v>2</v>
      </c>
      <c r="F258" s="22">
        <v>0</v>
      </c>
      <c r="G258" s="43">
        <v>0</v>
      </c>
      <c r="H258" s="22">
        <v>0</v>
      </c>
      <c r="I258" s="43">
        <v>0</v>
      </c>
      <c r="J258" s="22">
        <v>0</v>
      </c>
      <c r="K258" s="43">
        <v>2</v>
      </c>
      <c r="L258" s="22">
        <v>0</v>
      </c>
      <c r="M258" s="43">
        <v>0</v>
      </c>
      <c r="N258" s="22">
        <v>0</v>
      </c>
      <c r="O258" s="43">
        <v>0</v>
      </c>
      <c r="P258" s="698"/>
      <c r="Q258" s="699"/>
      <c r="R258" s="699"/>
      <c r="S258" s="699"/>
      <c r="T258" s="699"/>
      <c r="U258" s="699"/>
      <c r="V258" s="699"/>
      <c r="W258" s="699"/>
      <c r="X258" s="699"/>
      <c r="Y258" s="699"/>
      <c r="Z258" s="699"/>
      <c r="AA258" s="699"/>
      <c r="AB258" s="699"/>
      <c r="AC258" s="699"/>
      <c r="AD258" s="699"/>
      <c r="AE258" s="699"/>
      <c r="AF258" s="699"/>
      <c r="AG258" s="699"/>
      <c r="AH258" s="699"/>
      <c r="AI258" s="699"/>
      <c r="AJ258" s="699"/>
      <c r="AK258" s="699"/>
      <c r="AL258" s="699"/>
      <c r="AM258" s="550"/>
      <c r="AN258" s="272">
        <v>0</v>
      </c>
      <c r="AO258" s="34">
        <v>0</v>
      </c>
      <c r="AP258" s="25">
        <v>2</v>
      </c>
      <c r="AQ258" s="42">
        <v>0</v>
      </c>
      <c r="AR258" s="1037"/>
      <c r="AS258" s="22">
        <v>0</v>
      </c>
      <c r="AT258" s="43">
        <v>0</v>
      </c>
      <c r="AU258" s="43">
        <v>0</v>
      </c>
      <c r="AV258" s="43">
        <v>1</v>
      </c>
      <c r="AW258" s="43">
        <v>0</v>
      </c>
      <c r="AX258" s="43">
        <v>0</v>
      </c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3302" t="s">
        <v>251</v>
      </c>
      <c r="B259" s="1142" t="s">
        <v>220</v>
      </c>
      <c r="C259" s="335">
        <f t="shared" si="152"/>
        <v>1</v>
      </c>
      <c r="D259" s="336">
        <f t="shared" ref="D259:E277" si="155">SUM(F259+H259+J259+L259+N259+P259+R259+T259+V259+X259+Z259+AB259+AD259+AF259+AH259+AJ259+AL259)</f>
        <v>0</v>
      </c>
      <c r="E259" s="795">
        <f>SUM(G259+I259+K259+M259+O259+Q259+S259+U259+W259+Y259+AA259+AC259+AE259+AG259+AI259+AK259+AM259)</f>
        <v>1</v>
      </c>
      <c r="F259" s="32">
        <v>0</v>
      </c>
      <c r="G259" s="35">
        <v>0</v>
      </c>
      <c r="H259" s="32">
        <v>0</v>
      </c>
      <c r="I259" s="35">
        <v>0</v>
      </c>
      <c r="J259" s="32">
        <v>0</v>
      </c>
      <c r="K259" s="35">
        <v>0</v>
      </c>
      <c r="L259" s="32">
        <v>0</v>
      </c>
      <c r="M259" s="35">
        <v>1</v>
      </c>
      <c r="N259" s="32">
        <v>0</v>
      </c>
      <c r="O259" s="35">
        <v>0</v>
      </c>
      <c r="P259" s="32">
        <v>0</v>
      </c>
      <c r="Q259" s="35">
        <v>0</v>
      </c>
      <c r="R259" s="32">
        <v>0</v>
      </c>
      <c r="S259" s="35">
        <v>0</v>
      </c>
      <c r="T259" s="32">
        <v>0</v>
      </c>
      <c r="U259" s="35">
        <v>0</v>
      </c>
      <c r="V259" s="32">
        <v>0</v>
      </c>
      <c r="W259" s="35">
        <v>0</v>
      </c>
      <c r="X259" s="32">
        <v>0</v>
      </c>
      <c r="Y259" s="35">
        <v>0</v>
      </c>
      <c r="Z259" s="32">
        <v>0</v>
      </c>
      <c r="AA259" s="35">
        <v>0</v>
      </c>
      <c r="AB259" s="32">
        <v>0</v>
      </c>
      <c r="AC259" s="35">
        <v>0</v>
      </c>
      <c r="AD259" s="32">
        <v>0</v>
      </c>
      <c r="AE259" s="35">
        <v>0</v>
      </c>
      <c r="AF259" s="32">
        <v>0</v>
      </c>
      <c r="AG259" s="35">
        <v>0</v>
      </c>
      <c r="AH259" s="32">
        <v>0</v>
      </c>
      <c r="AI259" s="35">
        <v>0</v>
      </c>
      <c r="AJ259" s="32">
        <v>0</v>
      </c>
      <c r="AK259" s="35">
        <v>0</v>
      </c>
      <c r="AL259" s="32">
        <v>0</v>
      </c>
      <c r="AM259" s="997">
        <v>0</v>
      </c>
      <c r="AN259" s="1016">
        <v>0</v>
      </c>
      <c r="AO259" s="995">
        <v>0</v>
      </c>
      <c r="AP259" s="997">
        <v>1</v>
      </c>
      <c r="AQ259" s="35">
        <v>0</v>
      </c>
      <c r="AR259" s="35">
        <v>0</v>
      </c>
      <c r="AS259" s="1007">
        <v>0</v>
      </c>
      <c r="AT259" s="37">
        <v>0</v>
      </c>
      <c r="AU259" s="37">
        <v>0</v>
      </c>
      <c r="AV259" s="37">
        <v>1</v>
      </c>
      <c r="AW259" s="37">
        <v>0</v>
      </c>
      <c r="AX259" s="37">
        <v>0</v>
      </c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794" t="s">
        <v>221</v>
      </c>
      <c r="C260" s="340">
        <f t="shared" si="152"/>
        <v>0</v>
      </c>
      <c r="D260" s="341">
        <f t="shared" si="155"/>
        <v>0</v>
      </c>
      <c r="E260" s="789">
        <f t="shared" si="155"/>
        <v>0</v>
      </c>
      <c r="F260" s="16"/>
      <c r="G260" s="37"/>
      <c r="H260" s="16"/>
      <c r="I260" s="37"/>
      <c r="J260" s="16"/>
      <c r="K260" s="37"/>
      <c r="L260" s="16"/>
      <c r="M260" s="37"/>
      <c r="N260" s="16"/>
      <c r="O260" s="37"/>
      <c r="P260" s="16"/>
      <c r="Q260" s="37"/>
      <c r="R260" s="16"/>
      <c r="S260" s="37"/>
      <c r="T260" s="16"/>
      <c r="U260" s="37"/>
      <c r="V260" s="16"/>
      <c r="W260" s="37"/>
      <c r="X260" s="16"/>
      <c r="Y260" s="37"/>
      <c r="Z260" s="16"/>
      <c r="AA260" s="37"/>
      <c r="AB260" s="16"/>
      <c r="AC260" s="37"/>
      <c r="AD260" s="16"/>
      <c r="AE260" s="37"/>
      <c r="AF260" s="16"/>
      <c r="AG260" s="37"/>
      <c r="AH260" s="16"/>
      <c r="AI260" s="37"/>
      <c r="AJ260" s="16"/>
      <c r="AK260" s="37"/>
      <c r="AL260" s="16"/>
      <c r="AM260" s="19"/>
      <c r="AN260" s="36"/>
      <c r="AO260" s="17"/>
      <c r="AP260" s="19"/>
      <c r="AQ260" s="37"/>
      <c r="AR260" s="37"/>
      <c r="AS260" s="16"/>
      <c r="AT260" s="37"/>
      <c r="AU260" s="37"/>
      <c r="AV260" s="37"/>
      <c r="AW260" s="37"/>
      <c r="AX260" s="37"/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789">
        <f t="shared" si="155"/>
        <v>0</v>
      </c>
      <c r="F261" s="16"/>
      <c r="G261" s="37"/>
      <c r="H261" s="16"/>
      <c r="I261" s="37"/>
      <c r="J261" s="16"/>
      <c r="K261" s="37"/>
      <c r="L261" s="16"/>
      <c r="M261" s="37"/>
      <c r="N261" s="16"/>
      <c r="O261" s="37"/>
      <c r="P261" s="16"/>
      <c r="Q261" s="37"/>
      <c r="R261" s="16"/>
      <c r="S261" s="37"/>
      <c r="T261" s="16"/>
      <c r="U261" s="37"/>
      <c r="V261" s="16"/>
      <c r="W261" s="37"/>
      <c r="X261" s="16"/>
      <c r="Y261" s="37"/>
      <c r="Z261" s="16"/>
      <c r="AA261" s="37"/>
      <c r="AB261" s="16"/>
      <c r="AC261" s="37"/>
      <c r="AD261" s="16"/>
      <c r="AE261" s="37"/>
      <c r="AF261" s="16"/>
      <c r="AG261" s="37"/>
      <c r="AH261" s="16"/>
      <c r="AI261" s="37"/>
      <c r="AJ261" s="16"/>
      <c r="AK261" s="37"/>
      <c r="AL261" s="16"/>
      <c r="AM261" s="19"/>
      <c r="AN261" s="36"/>
      <c r="AO261" s="17"/>
      <c r="AP261" s="19"/>
      <c r="AQ261" s="37"/>
      <c r="AR261" s="37"/>
      <c r="AS261" s="16"/>
      <c r="AT261" s="37"/>
      <c r="AU261" s="37"/>
      <c r="AV261" s="37"/>
      <c r="AW261" s="37"/>
      <c r="AX261" s="37"/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3</v>
      </c>
      <c r="D262" s="336">
        <f t="shared" si="155"/>
        <v>0</v>
      </c>
      <c r="E262" s="795">
        <f t="shared" si="155"/>
        <v>3</v>
      </c>
      <c r="F262" s="16">
        <v>0</v>
      </c>
      <c r="G262" s="37">
        <v>0</v>
      </c>
      <c r="H262" s="16">
        <v>0</v>
      </c>
      <c r="I262" s="37">
        <v>0</v>
      </c>
      <c r="J262" s="16">
        <v>0</v>
      </c>
      <c r="K262" s="37">
        <v>1</v>
      </c>
      <c r="L262" s="16">
        <v>0</v>
      </c>
      <c r="M262" s="37">
        <v>2</v>
      </c>
      <c r="N262" s="16">
        <v>0</v>
      </c>
      <c r="O262" s="37">
        <v>0</v>
      </c>
      <c r="P262" s="16">
        <v>0</v>
      </c>
      <c r="Q262" s="37">
        <v>0</v>
      </c>
      <c r="R262" s="16">
        <v>0</v>
      </c>
      <c r="S262" s="37">
        <v>0</v>
      </c>
      <c r="T262" s="16">
        <v>0</v>
      </c>
      <c r="U262" s="37">
        <v>0</v>
      </c>
      <c r="V262" s="16">
        <v>0</v>
      </c>
      <c r="W262" s="37">
        <v>0</v>
      </c>
      <c r="X262" s="16">
        <v>0</v>
      </c>
      <c r="Y262" s="37">
        <v>0</v>
      </c>
      <c r="Z262" s="16">
        <v>0</v>
      </c>
      <c r="AA262" s="37">
        <v>0</v>
      </c>
      <c r="AB262" s="16">
        <v>0</v>
      </c>
      <c r="AC262" s="37">
        <v>0</v>
      </c>
      <c r="AD262" s="16">
        <v>0</v>
      </c>
      <c r="AE262" s="37">
        <v>0</v>
      </c>
      <c r="AF262" s="16">
        <v>0</v>
      </c>
      <c r="AG262" s="37">
        <v>0</v>
      </c>
      <c r="AH262" s="16">
        <v>0</v>
      </c>
      <c r="AI262" s="37">
        <v>0</v>
      </c>
      <c r="AJ262" s="16">
        <v>0</v>
      </c>
      <c r="AK262" s="37">
        <v>0</v>
      </c>
      <c r="AL262" s="16">
        <v>0</v>
      </c>
      <c r="AM262" s="19">
        <v>0</v>
      </c>
      <c r="AN262" s="36">
        <v>0</v>
      </c>
      <c r="AO262" s="17">
        <v>0</v>
      </c>
      <c r="AP262" s="19">
        <v>3</v>
      </c>
      <c r="AQ262" s="37">
        <v>0</v>
      </c>
      <c r="AR262" s="37">
        <v>0</v>
      </c>
      <c r="AS262" s="16">
        <v>0</v>
      </c>
      <c r="AT262" s="37">
        <v>0</v>
      </c>
      <c r="AU262" s="37">
        <v>0</v>
      </c>
      <c r="AV262" s="37">
        <v>2</v>
      </c>
      <c r="AW262" s="37">
        <v>0</v>
      </c>
      <c r="AX262" s="37">
        <v>0</v>
      </c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3303"/>
      <c r="B263" s="702" t="s">
        <v>224</v>
      </c>
      <c r="C263" s="325">
        <f t="shared" si="152"/>
        <v>0</v>
      </c>
      <c r="D263" s="326">
        <f t="shared" si="155"/>
        <v>0</v>
      </c>
      <c r="E263" s="308">
        <f t="shared" si="155"/>
        <v>0</v>
      </c>
      <c r="F263" s="16"/>
      <c r="G263" s="37"/>
      <c r="H263" s="16"/>
      <c r="I263" s="37"/>
      <c r="J263" s="16"/>
      <c r="K263" s="37"/>
      <c r="L263" s="16"/>
      <c r="M263" s="37"/>
      <c r="N263" s="16"/>
      <c r="O263" s="37"/>
      <c r="P263" s="16"/>
      <c r="Q263" s="37"/>
      <c r="R263" s="16"/>
      <c r="S263" s="37"/>
      <c r="T263" s="16"/>
      <c r="U263" s="37"/>
      <c r="V263" s="16"/>
      <c r="W263" s="37"/>
      <c r="X263" s="16"/>
      <c r="Y263" s="37"/>
      <c r="Z263" s="16"/>
      <c r="AA263" s="37"/>
      <c r="AB263" s="16"/>
      <c r="AC263" s="37"/>
      <c r="AD263" s="16"/>
      <c r="AE263" s="37"/>
      <c r="AF263" s="16"/>
      <c r="AG263" s="37"/>
      <c r="AH263" s="16"/>
      <c r="AI263" s="37"/>
      <c r="AJ263" s="16"/>
      <c r="AK263" s="37"/>
      <c r="AL263" s="22"/>
      <c r="AM263" s="25"/>
      <c r="AN263" s="42"/>
      <c r="AO263" s="23"/>
      <c r="AP263" s="25"/>
      <c r="AQ263" s="43"/>
      <c r="AR263" s="43"/>
      <c r="AS263" s="16"/>
      <c r="AT263" s="37"/>
      <c r="AU263" s="37"/>
      <c r="AV263" s="37"/>
      <c r="AW263" s="37"/>
      <c r="AX263" s="37"/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3297" t="s">
        <v>225</v>
      </c>
      <c r="B264" s="1169" t="s">
        <v>226</v>
      </c>
      <c r="C264" s="1139">
        <f t="shared" si="152"/>
        <v>0</v>
      </c>
      <c r="D264" s="1140">
        <f t="shared" si="155"/>
        <v>0</v>
      </c>
      <c r="E264" s="1141">
        <f t="shared" si="155"/>
        <v>0</v>
      </c>
      <c r="F264" s="1007"/>
      <c r="G264" s="1011"/>
      <c r="H264" s="1007"/>
      <c r="I264" s="1011"/>
      <c r="J264" s="1007"/>
      <c r="K264" s="1011"/>
      <c r="L264" s="1007"/>
      <c r="M264" s="1011"/>
      <c r="N264" s="1007"/>
      <c r="O264" s="1011"/>
      <c r="P264" s="1007"/>
      <c r="Q264" s="1011"/>
      <c r="R264" s="1007"/>
      <c r="S264" s="1011"/>
      <c r="T264" s="1007"/>
      <c r="U264" s="1011"/>
      <c r="V264" s="1007"/>
      <c r="W264" s="1011"/>
      <c r="X264" s="1007"/>
      <c r="Y264" s="1011"/>
      <c r="Z264" s="1007"/>
      <c r="AA264" s="1011"/>
      <c r="AB264" s="1007"/>
      <c r="AC264" s="1011"/>
      <c r="AD264" s="1007"/>
      <c r="AE264" s="1011"/>
      <c r="AF264" s="1007"/>
      <c r="AG264" s="1011"/>
      <c r="AH264" s="1007"/>
      <c r="AI264" s="1011"/>
      <c r="AJ264" s="1007"/>
      <c r="AK264" s="1011"/>
      <c r="AL264" s="1007"/>
      <c r="AM264" s="1033"/>
      <c r="AN264" s="272"/>
      <c r="AO264" s="34"/>
      <c r="AP264" s="226"/>
      <c r="AQ264" s="357"/>
      <c r="AR264" s="367"/>
      <c r="AS264" s="1007"/>
      <c r="AT264" s="1011"/>
      <c r="AU264" s="1011"/>
      <c r="AV264" s="1011"/>
      <c r="AW264" s="1011"/>
      <c r="AX264" s="1011"/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0</v>
      </c>
      <c r="D265" s="336">
        <f t="shared" si="155"/>
        <v>0</v>
      </c>
      <c r="E265" s="795">
        <f t="shared" si="155"/>
        <v>0</v>
      </c>
      <c r="F265" s="32"/>
      <c r="G265" s="35"/>
      <c r="H265" s="32"/>
      <c r="I265" s="35"/>
      <c r="J265" s="32"/>
      <c r="K265" s="35"/>
      <c r="L265" s="32"/>
      <c r="M265" s="35"/>
      <c r="N265" s="32"/>
      <c r="O265" s="35"/>
      <c r="P265" s="32"/>
      <c r="Q265" s="35"/>
      <c r="R265" s="32"/>
      <c r="S265" s="35"/>
      <c r="T265" s="32"/>
      <c r="U265" s="35"/>
      <c r="V265" s="32"/>
      <c r="W265" s="35"/>
      <c r="X265" s="32"/>
      <c r="Y265" s="35"/>
      <c r="Z265" s="32"/>
      <c r="AA265" s="35"/>
      <c r="AB265" s="32"/>
      <c r="AC265" s="35"/>
      <c r="AD265" s="32"/>
      <c r="AE265" s="35"/>
      <c r="AF265" s="32"/>
      <c r="AG265" s="35"/>
      <c r="AH265" s="32"/>
      <c r="AI265" s="35"/>
      <c r="AJ265" s="32"/>
      <c r="AK265" s="35"/>
      <c r="AL265" s="32"/>
      <c r="AM265" s="271"/>
      <c r="AN265" s="272"/>
      <c r="AO265" s="34"/>
      <c r="AP265" s="226"/>
      <c r="AQ265" s="359"/>
      <c r="AR265" s="369"/>
      <c r="AS265" s="32"/>
      <c r="AT265" s="35"/>
      <c r="AU265" s="35"/>
      <c r="AV265" s="35"/>
      <c r="AW265" s="35"/>
      <c r="AX265" s="35"/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3284"/>
      <c r="B266" s="370" t="s">
        <v>228</v>
      </c>
      <c r="C266" s="319">
        <f t="shared" si="152"/>
        <v>1</v>
      </c>
      <c r="D266" s="320">
        <f t="shared" si="155"/>
        <v>1</v>
      </c>
      <c r="E266" s="541">
        <f t="shared" si="155"/>
        <v>0</v>
      </c>
      <c r="F266" s="210">
        <v>0</v>
      </c>
      <c r="G266" s="542">
        <v>0</v>
      </c>
      <c r="H266" s="210">
        <v>0</v>
      </c>
      <c r="I266" s="542">
        <v>0</v>
      </c>
      <c r="J266" s="210">
        <v>0</v>
      </c>
      <c r="K266" s="542">
        <v>0</v>
      </c>
      <c r="L266" s="210">
        <v>0</v>
      </c>
      <c r="M266" s="542">
        <v>0</v>
      </c>
      <c r="N266" s="210">
        <v>0</v>
      </c>
      <c r="O266" s="542">
        <v>0</v>
      </c>
      <c r="P266" s="210">
        <v>0</v>
      </c>
      <c r="Q266" s="542">
        <v>0</v>
      </c>
      <c r="R266" s="210">
        <v>0</v>
      </c>
      <c r="S266" s="542">
        <v>0</v>
      </c>
      <c r="T266" s="210">
        <v>0</v>
      </c>
      <c r="U266" s="542">
        <v>0</v>
      </c>
      <c r="V266" s="210">
        <v>0</v>
      </c>
      <c r="W266" s="542">
        <v>0</v>
      </c>
      <c r="X266" s="210">
        <v>0</v>
      </c>
      <c r="Y266" s="542">
        <v>0</v>
      </c>
      <c r="Z266" s="210">
        <v>0</v>
      </c>
      <c r="AA266" s="542">
        <v>0</v>
      </c>
      <c r="AB266" s="210">
        <v>0</v>
      </c>
      <c r="AC266" s="542">
        <v>0</v>
      </c>
      <c r="AD266" s="210">
        <v>0</v>
      </c>
      <c r="AE266" s="542">
        <v>0</v>
      </c>
      <c r="AF266" s="210">
        <v>0</v>
      </c>
      <c r="AG266" s="542">
        <v>0</v>
      </c>
      <c r="AH266" s="210">
        <v>0</v>
      </c>
      <c r="AI266" s="542">
        <v>0</v>
      </c>
      <c r="AJ266" s="210">
        <v>0</v>
      </c>
      <c r="AK266" s="542">
        <v>0</v>
      </c>
      <c r="AL266" s="210">
        <v>1</v>
      </c>
      <c r="AM266" s="526">
        <v>0</v>
      </c>
      <c r="AN266" s="384">
        <v>0</v>
      </c>
      <c r="AO266" s="591">
        <v>1</v>
      </c>
      <c r="AP266" s="543">
        <v>0</v>
      </c>
      <c r="AQ266" s="699"/>
      <c r="AR266" s="551"/>
      <c r="AS266" s="210">
        <v>0</v>
      </c>
      <c r="AT266" s="542">
        <v>0</v>
      </c>
      <c r="AU266" s="542">
        <v>0</v>
      </c>
      <c r="AV266" s="542">
        <v>0</v>
      </c>
      <c r="AW266" s="542">
        <v>0</v>
      </c>
      <c r="AX266" s="542">
        <v>0</v>
      </c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3304" t="s">
        <v>229</v>
      </c>
      <c r="B267" s="3305"/>
      <c r="C267" s="1139">
        <f>SUM(D267+E267)</f>
        <v>1</v>
      </c>
      <c r="D267" s="1140">
        <f>SUM(F267+H267+J267+L267+N267+P267+R267+T267+V267+X267+Z267+AB267+AD267+AF267+AH267+AJ267+AL267)</f>
        <v>1</v>
      </c>
      <c r="E267" s="1141">
        <f>SUM(G267+I267+K267+M267+O267+Q267+S267+U267+W267+Y267+AA267+AC267+AE267+AG267+AI267+AK267+AM267)</f>
        <v>0</v>
      </c>
      <c r="F267" s="1007">
        <v>0</v>
      </c>
      <c r="G267" s="1011">
        <v>0</v>
      </c>
      <c r="H267" s="1007">
        <v>0</v>
      </c>
      <c r="I267" s="1011">
        <v>0</v>
      </c>
      <c r="J267" s="1007">
        <v>0</v>
      </c>
      <c r="K267" s="1011">
        <v>0</v>
      </c>
      <c r="L267" s="1007">
        <v>0</v>
      </c>
      <c r="M267" s="1011">
        <v>0</v>
      </c>
      <c r="N267" s="1007">
        <v>0</v>
      </c>
      <c r="O267" s="1011">
        <v>0</v>
      </c>
      <c r="P267" s="1007">
        <v>0</v>
      </c>
      <c r="Q267" s="1011">
        <v>0</v>
      </c>
      <c r="R267" s="1007">
        <v>0</v>
      </c>
      <c r="S267" s="1011">
        <v>0</v>
      </c>
      <c r="T267" s="1007">
        <v>0</v>
      </c>
      <c r="U267" s="1011">
        <v>0</v>
      </c>
      <c r="V267" s="1007">
        <v>0</v>
      </c>
      <c r="W267" s="1011">
        <v>0</v>
      </c>
      <c r="X267" s="1007">
        <v>0</v>
      </c>
      <c r="Y267" s="1011">
        <v>0</v>
      </c>
      <c r="Z267" s="1007">
        <v>0</v>
      </c>
      <c r="AA267" s="1011">
        <v>0</v>
      </c>
      <c r="AB267" s="1007">
        <v>0</v>
      </c>
      <c r="AC267" s="1011">
        <v>0</v>
      </c>
      <c r="AD267" s="1007">
        <v>1</v>
      </c>
      <c r="AE267" s="1011">
        <v>0</v>
      </c>
      <c r="AF267" s="1007">
        <v>0</v>
      </c>
      <c r="AG267" s="1011">
        <v>0</v>
      </c>
      <c r="AH267" s="1007">
        <v>0</v>
      </c>
      <c r="AI267" s="1011">
        <v>0</v>
      </c>
      <c r="AJ267" s="1007">
        <v>0</v>
      </c>
      <c r="AK267" s="1011">
        <v>0</v>
      </c>
      <c r="AL267" s="1007">
        <v>0</v>
      </c>
      <c r="AM267" s="1033">
        <v>0</v>
      </c>
      <c r="AN267" s="1159">
        <v>0</v>
      </c>
      <c r="AO267" s="1016">
        <v>0</v>
      </c>
      <c r="AP267" s="1034">
        <v>1</v>
      </c>
      <c r="AQ267" s="1011">
        <v>0</v>
      </c>
      <c r="AR267" s="1011">
        <v>0</v>
      </c>
      <c r="AS267" s="1007">
        <v>0</v>
      </c>
      <c r="AT267" s="1011">
        <v>0</v>
      </c>
      <c r="AU267" s="1011">
        <v>0</v>
      </c>
      <c r="AV267" s="1011">
        <v>0</v>
      </c>
      <c r="AW267" s="1011">
        <v>0</v>
      </c>
      <c r="AX267" s="1011">
        <v>0</v>
      </c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0</v>
      </c>
      <c r="D268" s="341">
        <f>SUM(F268+H268+J268+L268+N268+P268+R268+T268+V268+X268+Z268+AB268+AD268+AF268+AH268+AJ268+AL268)</f>
        <v>0</v>
      </c>
      <c r="E268" s="789">
        <f>SUM(G268+I268+K268+M268+O268+Q268+S268+U268+W268+Y268+AA268+AC268+AE268+AG268+AI268+AK268+AM268)</f>
        <v>0</v>
      </c>
      <c r="F268" s="32"/>
      <c r="G268" s="35"/>
      <c r="H268" s="32"/>
      <c r="I268" s="35"/>
      <c r="J268" s="32"/>
      <c r="K268" s="35"/>
      <c r="L268" s="32"/>
      <c r="M268" s="35"/>
      <c r="N268" s="32"/>
      <c r="O268" s="35"/>
      <c r="P268" s="32"/>
      <c r="Q268" s="35"/>
      <c r="R268" s="32"/>
      <c r="S268" s="35"/>
      <c r="T268" s="32"/>
      <c r="U268" s="35"/>
      <c r="V268" s="32"/>
      <c r="W268" s="35"/>
      <c r="X268" s="32"/>
      <c r="Y268" s="35"/>
      <c r="Z268" s="32"/>
      <c r="AA268" s="35"/>
      <c r="AB268" s="32"/>
      <c r="AC268" s="35"/>
      <c r="AD268" s="32"/>
      <c r="AE268" s="35"/>
      <c r="AF268" s="32"/>
      <c r="AG268" s="35"/>
      <c r="AH268" s="32"/>
      <c r="AI268" s="35"/>
      <c r="AJ268" s="32"/>
      <c r="AK268" s="35"/>
      <c r="AL268" s="32"/>
      <c r="AM268" s="271"/>
      <c r="AN268" s="272"/>
      <c r="AO268" s="34"/>
      <c r="AP268" s="226"/>
      <c r="AQ268" s="35"/>
      <c r="AR268" s="35"/>
      <c r="AS268" s="32"/>
      <c r="AT268" s="35"/>
      <c r="AU268" s="35"/>
      <c r="AV268" s="35"/>
      <c r="AW268" s="35"/>
      <c r="AX268" s="35"/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0</v>
      </c>
      <c r="D269" s="341">
        <f t="shared" si="155"/>
        <v>0</v>
      </c>
      <c r="E269" s="789">
        <f t="shared" si="155"/>
        <v>0</v>
      </c>
      <c r="F269" s="16"/>
      <c r="G269" s="37"/>
      <c r="H269" s="16"/>
      <c r="I269" s="37"/>
      <c r="J269" s="16"/>
      <c r="K269" s="37"/>
      <c r="L269" s="16"/>
      <c r="M269" s="37"/>
      <c r="N269" s="16"/>
      <c r="O269" s="37"/>
      <c r="P269" s="16"/>
      <c r="Q269" s="37"/>
      <c r="R269" s="16"/>
      <c r="S269" s="37"/>
      <c r="T269" s="16"/>
      <c r="U269" s="37"/>
      <c r="V269" s="16"/>
      <c r="W269" s="37"/>
      <c r="X269" s="16"/>
      <c r="Y269" s="37"/>
      <c r="Z269" s="16"/>
      <c r="AA269" s="37"/>
      <c r="AB269" s="16"/>
      <c r="AC269" s="37"/>
      <c r="AD269" s="16"/>
      <c r="AE269" s="37"/>
      <c r="AF269" s="16"/>
      <c r="AG269" s="37"/>
      <c r="AH269" s="16"/>
      <c r="AI269" s="37"/>
      <c r="AJ269" s="16"/>
      <c r="AK269" s="37"/>
      <c r="AL269" s="16"/>
      <c r="AM269" s="134"/>
      <c r="AN269" s="272"/>
      <c r="AO269" s="34"/>
      <c r="AP269" s="226"/>
      <c r="AQ269" s="37"/>
      <c r="AR269" s="137"/>
      <c r="AS269" s="16"/>
      <c r="AT269" s="37"/>
      <c r="AU269" s="37"/>
      <c r="AV269" s="37"/>
      <c r="AW269" s="37"/>
      <c r="AX269" s="37"/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0</v>
      </c>
      <c r="D270" s="341">
        <f t="shared" si="155"/>
        <v>0</v>
      </c>
      <c r="E270" s="789">
        <f t="shared" si="155"/>
        <v>0</v>
      </c>
      <c r="F270" s="16"/>
      <c r="G270" s="37"/>
      <c r="H270" s="16"/>
      <c r="I270" s="37"/>
      <c r="J270" s="16"/>
      <c r="K270" s="37"/>
      <c r="L270" s="16"/>
      <c r="M270" s="37"/>
      <c r="N270" s="16"/>
      <c r="O270" s="37"/>
      <c r="P270" s="16"/>
      <c r="Q270" s="37"/>
      <c r="R270" s="16"/>
      <c r="S270" s="37"/>
      <c r="T270" s="16"/>
      <c r="U270" s="37"/>
      <c r="V270" s="16"/>
      <c r="W270" s="37"/>
      <c r="X270" s="16"/>
      <c r="Y270" s="37"/>
      <c r="Z270" s="16"/>
      <c r="AA270" s="37"/>
      <c r="AB270" s="16"/>
      <c r="AC270" s="37"/>
      <c r="AD270" s="16"/>
      <c r="AE270" s="37"/>
      <c r="AF270" s="16"/>
      <c r="AG270" s="37"/>
      <c r="AH270" s="16"/>
      <c r="AI270" s="37"/>
      <c r="AJ270" s="16"/>
      <c r="AK270" s="37"/>
      <c r="AL270" s="16"/>
      <c r="AM270" s="134"/>
      <c r="AN270" s="272"/>
      <c r="AO270" s="34"/>
      <c r="AP270" s="226"/>
      <c r="AQ270" s="37"/>
      <c r="AR270" s="137"/>
      <c r="AS270" s="16"/>
      <c r="AT270" s="37"/>
      <c r="AU270" s="37"/>
      <c r="AV270" s="37"/>
      <c r="AW270" s="37"/>
      <c r="AX270" s="37"/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0</v>
      </c>
      <c r="D271" s="356">
        <f t="shared" si="155"/>
        <v>0</v>
      </c>
      <c r="E271" s="790">
        <f t="shared" si="155"/>
        <v>0</v>
      </c>
      <c r="F271" s="16"/>
      <c r="G271" s="37"/>
      <c r="H271" s="16"/>
      <c r="I271" s="37"/>
      <c r="J271" s="16"/>
      <c r="K271" s="37"/>
      <c r="L271" s="16"/>
      <c r="M271" s="37"/>
      <c r="N271" s="16"/>
      <c r="O271" s="37"/>
      <c r="P271" s="16"/>
      <c r="Q271" s="37"/>
      <c r="R271" s="16"/>
      <c r="S271" s="37"/>
      <c r="T271" s="16"/>
      <c r="U271" s="37"/>
      <c r="V271" s="16"/>
      <c r="W271" s="37"/>
      <c r="X271" s="16"/>
      <c r="Y271" s="37"/>
      <c r="Z271" s="16"/>
      <c r="AA271" s="37"/>
      <c r="AB271" s="16"/>
      <c r="AC271" s="37"/>
      <c r="AD271" s="16"/>
      <c r="AE271" s="37"/>
      <c r="AF271" s="16"/>
      <c r="AG271" s="37"/>
      <c r="AH271" s="16"/>
      <c r="AI271" s="37"/>
      <c r="AJ271" s="16"/>
      <c r="AK271" s="37"/>
      <c r="AL271" s="16"/>
      <c r="AM271" s="134"/>
      <c r="AN271" s="272"/>
      <c r="AO271" s="34"/>
      <c r="AP271" s="226"/>
      <c r="AQ271" s="37"/>
      <c r="AR271" s="137"/>
      <c r="AS271" s="16"/>
      <c r="AT271" s="37"/>
      <c r="AU271" s="37"/>
      <c r="AV271" s="37"/>
      <c r="AW271" s="37"/>
      <c r="AX271" s="37"/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3297" t="s">
        <v>234</v>
      </c>
      <c r="B272" s="1142" t="s">
        <v>235</v>
      </c>
      <c r="C272" s="335">
        <f t="shared" si="152"/>
        <v>1</v>
      </c>
      <c r="D272" s="336">
        <f t="shared" si="155"/>
        <v>1</v>
      </c>
      <c r="E272" s="795">
        <f t="shared" si="155"/>
        <v>0</v>
      </c>
      <c r="F272" s="38">
        <v>0</v>
      </c>
      <c r="G272" s="41">
        <v>0</v>
      </c>
      <c r="H272" s="38">
        <v>0</v>
      </c>
      <c r="I272" s="41">
        <v>0</v>
      </c>
      <c r="J272" s="38">
        <v>0</v>
      </c>
      <c r="K272" s="41">
        <v>0</v>
      </c>
      <c r="L272" s="38">
        <v>1</v>
      </c>
      <c r="M272" s="41">
        <v>0</v>
      </c>
      <c r="N272" s="38">
        <v>0</v>
      </c>
      <c r="O272" s="41">
        <v>0</v>
      </c>
      <c r="P272" s="38">
        <v>0</v>
      </c>
      <c r="Q272" s="41">
        <v>0</v>
      </c>
      <c r="R272" s="38">
        <v>0</v>
      </c>
      <c r="S272" s="41">
        <v>0</v>
      </c>
      <c r="T272" s="38">
        <v>0</v>
      </c>
      <c r="U272" s="41">
        <v>0</v>
      </c>
      <c r="V272" s="38">
        <v>0</v>
      </c>
      <c r="W272" s="41">
        <v>0</v>
      </c>
      <c r="X272" s="38">
        <v>0</v>
      </c>
      <c r="Y272" s="41">
        <v>0</v>
      </c>
      <c r="Z272" s="38">
        <v>0</v>
      </c>
      <c r="AA272" s="41">
        <v>0</v>
      </c>
      <c r="AB272" s="38">
        <v>0</v>
      </c>
      <c r="AC272" s="41">
        <v>0</v>
      </c>
      <c r="AD272" s="38">
        <v>0</v>
      </c>
      <c r="AE272" s="41">
        <v>0</v>
      </c>
      <c r="AF272" s="38">
        <v>0</v>
      </c>
      <c r="AG272" s="41">
        <v>0</v>
      </c>
      <c r="AH272" s="38">
        <v>0</v>
      </c>
      <c r="AI272" s="41">
        <v>0</v>
      </c>
      <c r="AJ272" s="38">
        <v>0</v>
      </c>
      <c r="AK272" s="41">
        <v>0</v>
      </c>
      <c r="AL272" s="38">
        <v>0</v>
      </c>
      <c r="AM272" s="180">
        <v>0</v>
      </c>
      <c r="AN272" s="272">
        <v>0</v>
      </c>
      <c r="AO272" s="34">
        <v>0</v>
      </c>
      <c r="AP272" s="226">
        <v>1</v>
      </c>
      <c r="AQ272" s="41">
        <v>0</v>
      </c>
      <c r="AR272" s="181">
        <v>0</v>
      </c>
      <c r="AS272" s="38">
        <v>0</v>
      </c>
      <c r="AT272" s="41">
        <v>0</v>
      </c>
      <c r="AU272" s="41">
        <v>0</v>
      </c>
      <c r="AV272" s="41">
        <v>0</v>
      </c>
      <c r="AW272" s="41">
        <v>0</v>
      </c>
      <c r="AX272" s="41">
        <v>0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0</v>
      </c>
      <c r="D273" s="341">
        <f t="shared" si="155"/>
        <v>0</v>
      </c>
      <c r="E273" s="789">
        <f t="shared" si="155"/>
        <v>0</v>
      </c>
      <c r="F273" s="38"/>
      <c r="G273" s="41"/>
      <c r="H273" s="38"/>
      <c r="I273" s="41"/>
      <c r="J273" s="38"/>
      <c r="K273" s="41"/>
      <c r="L273" s="38"/>
      <c r="M273" s="41"/>
      <c r="N273" s="38"/>
      <c r="O273" s="41"/>
      <c r="P273" s="38"/>
      <c r="Q273" s="41"/>
      <c r="R273" s="38"/>
      <c r="S273" s="41"/>
      <c r="T273" s="38"/>
      <c r="U273" s="41"/>
      <c r="V273" s="38"/>
      <c r="W273" s="41"/>
      <c r="X273" s="38"/>
      <c r="Y273" s="41"/>
      <c r="Z273" s="38"/>
      <c r="AA273" s="41"/>
      <c r="AB273" s="38"/>
      <c r="AC273" s="41"/>
      <c r="AD273" s="38"/>
      <c r="AE273" s="41"/>
      <c r="AF273" s="38"/>
      <c r="AG273" s="41"/>
      <c r="AH273" s="38"/>
      <c r="AI273" s="41"/>
      <c r="AJ273" s="38"/>
      <c r="AK273" s="41"/>
      <c r="AL273" s="38"/>
      <c r="AM273" s="180"/>
      <c r="AN273" s="272"/>
      <c r="AO273" s="34"/>
      <c r="AP273" s="226"/>
      <c r="AQ273" s="41"/>
      <c r="AR273" s="181"/>
      <c r="AS273" s="38"/>
      <c r="AT273" s="41"/>
      <c r="AU273" s="41"/>
      <c r="AV273" s="41"/>
      <c r="AW273" s="41"/>
      <c r="AX273" s="41"/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789">
        <f t="shared" si="155"/>
        <v>0</v>
      </c>
      <c r="F274" s="38"/>
      <c r="G274" s="41"/>
      <c r="H274" s="38"/>
      <c r="I274" s="41"/>
      <c r="J274" s="38"/>
      <c r="K274" s="41"/>
      <c r="L274" s="38"/>
      <c r="M274" s="41"/>
      <c r="N274" s="38"/>
      <c r="O274" s="41"/>
      <c r="P274" s="38"/>
      <c r="Q274" s="41"/>
      <c r="R274" s="38"/>
      <c r="S274" s="41"/>
      <c r="T274" s="38"/>
      <c r="U274" s="41"/>
      <c r="V274" s="38"/>
      <c r="W274" s="41"/>
      <c r="X274" s="38"/>
      <c r="Y274" s="41"/>
      <c r="Z274" s="38"/>
      <c r="AA274" s="41"/>
      <c r="AB274" s="38"/>
      <c r="AC274" s="41"/>
      <c r="AD274" s="38"/>
      <c r="AE274" s="41"/>
      <c r="AF274" s="38"/>
      <c r="AG274" s="41"/>
      <c r="AH274" s="38"/>
      <c r="AI274" s="41"/>
      <c r="AJ274" s="38"/>
      <c r="AK274" s="41"/>
      <c r="AL274" s="38"/>
      <c r="AM274" s="180"/>
      <c r="AN274" s="272"/>
      <c r="AO274" s="34"/>
      <c r="AP274" s="226"/>
      <c r="AQ274" s="41"/>
      <c r="AR274" s="181"/>
      <c r="AS274" s="38"/>
      <c r="AT274" s="41"/>
      <c r="AU274" s="41"/>
      <c r="AV274" s="41"/>
      <c r="AW274" s="41"/>
      <c r="AX274" s="41"/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789">
        <f t="shared" si="155"/>
        <v>0</v>
      </c>
      <c r="F275" s="38"/>
      <c r="G275" s="41"/>
      <c r="H275" s="38"/>
      <c r="I275" s="41"/>
      <c r="J275" s="38"/>
      <c r="K275" s="41"/>
      <c r="L275" s="38"/>
      <c r="M275" s="41"/>
      <c r="N275" s="38"/>
      <c r="O275" s="41"/>
      <c r="P275" s="38"/>
      <c r="Q275" s="41"/>
      <c r="R275" s="38"/>
      <c r="S275" s="41"/>
      <c r="T275" s="38"/>
      <c r="U275" s="41"/>
      <c r="V275" s="38"/>
      <c r="W275" s="41"/>
      <c r="X275" s="38"/>
      <c r="Y275" s="41"/>
      <c r="Z275" s="38"/>
      <c r="AA275" s="41"/>
      <c r="AB275" s="38"/>
      <c r="AC275" s="41"/>
      <c r="AD275" s="38"/>
      <c r="AE275" s="41"/>
      <c r="AF275" s="38"/>
      <c r="AG275" s="41"/>
      <c r="AH275" s="38"/>
      <c r="AI275" s="41"/>
      <c r="AJ275" s="38"/>
      <c r="AK275" s="41"/>
      <c r="AL275" s="38"/>
      <c r="AM275" s="180"/>
      <c r="AN275" s="272"/>
      <c r="AO275" s="34"/>
      <c r="AP275" s="226"/>
      <c r="AQ275" s="41"/>
      <c r="AR275" s="181"/>
      <c r="AS275" s="38"/>
      <c r="AT275" s="41"/>
      <c r="AU275" s="41"/>
      <c r="AV275" s="41"/>
      <c r="AW275" s="41"/>
      <c r="AX275" s="41"/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3284"/>
      <c r="B276" s="375" t="s">
        <v>239</v>
      </c>
      <c r="C276" s="355">
        <f t="shared" si="152"/>
        <v>0</v>
      </c>
      <c r="D276" s="356">
        <f t="shared" si="155"/>
        <v>0</v>
      </c>
      <c r="E276" s="790">
        <f t="shared" si="155"/>
        <v>0</v>
      </c>
      <c r="F276" s="22"/>
      <c r="G276" s="43"/>
      <c r="H276" s="22"/>
      <c r="I276" s="43"/>
      <c r="J276" s="22"/>
      <c r="K276" s="43"/>
      <c r="L276" s="22"/>
      <c r="M276" s="43"/>
      <c r="N276" s="22"/>
      <c r="O276" s="43"/>
      <c r="P276" s="22"/>
      <c r="Q276" s="43"/>
      <c r="R276" s="22"/>
      <c r="S276" s="43"/>
      <c r="T276" s="22"/>
      <c r="U276" s="43"/>
      <c r="V276" s="22"/>
      <c r="W276" s="43"/>
      <c r="X276" s="22"/>
      <c r="Y276" s="43"/>
      <c r="Z276" s="22"/>
      <c r="AA276" s="43"/>
      <c r="AB276" s="22"/>
      <c r="AC276" s="43"/>
      <c r="AD276" s="22"/>
      <c r="AE276" s="43"/>
      <c r="AF276" s="22"/>
      <c r="AG276" s="43"/>
      <c r="AH276" s="22"/>
      <c r="AI276" s="43"/>
      <c r="AJ276" s="22"/>
      <c r="AK276" s="43"/>
      <c r="AL276" s="22"/>
      <c r="AM276" s="141"/>
      <c r="AN276" s="391"/>
      <c r="AO276" s="42"/>
      <c r="AP276" s="142"/>
      <c r="AQ276" s="43"/>
      <c r="AR276" s="186"/>
      <c r="AS276" s="22"/>
      <c r="AT276" s="43"/>
      <c r="AU276" s="43"/>
      <c r="AV276" s="43"/>
      <c r="AW276" s="43"/>
      <c r="AX276" s="43"/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/>
      <c r="G277" s="75"/>
      <c r="H277" s="329"/>
      <c r="I277" s="75"/>
      <c r="J277" s="329"/>
      <c r="K277" s="75"/>
      <c r="L277" s="329"/>
      <c r="M277" s="75"/>
      <c r="N277" s="329"/>
      <c r="O277" s="75"/>
      <c r="P277" s="329"/>
      <c r="Q277" s="75"/>
      <c r="R277" s="329"/>
      <c r="S277" s="75"/>
      <c r="T277" s="329"/>
      <c r="U277" s="75"/>
      <c r="V277" s="329"/>
      <c r="W277" s="75"/>
      <c r="X277" s="329"/>
      <c r="Y277" s="75"/>
      <c r="Z277" s="329"/>
      <c r="AA277" s="75"/>
      <c r="AB277" s="329"/>
      <c r="AC277" s="75"/>
      <c r="AD277" s="329"/>
      <c r="AE277" s="75"/>
      <c r="AF277" s="329"/>
      <c r="AG277" s="75"/>
      <c r="AH277" s="329"/>
      <c r="AI277" s="75"/>
      <c r="AJ277" s="329"/>
      <c r="AK277" s="75"/>
      <c r="AL277" s="329"/>
      <c r="AM277" s="292"/>
      <c r="AN277" s="272"/>
      <c r="AO277" s="34"/>
      <c r="AP277" s="226"/>
      <c r="AQ277" s="75"/>
      <c r="AR277" s="309"/>
      <c r="AS277" s="329"/>
      <c r="AT277" s="75"/>
      <c r="AU277" s="75"/>
      <c r="AV277" s="75"/>
      <c r="AW277" s="75"/>
      <c r="AX277" s="75"/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0</v>
      </c>
      <c r="D278" s="356">
        <f>SUM(F278+H278+J278+L278+N278+P278+R278+T278+V278+X278+Z278+AB278+AD278+AF278+AH278+AJ278+AL278)</f>
        <v>0</v>
      </c>
      <c r="E278" s="790">
        <f t="shared" ref="E278" si="156">SUM(G278+I278+K278+M278+O278+Q278+S278+U278+W278+Y278+AA278+AC278+AE278+AG278+AI278+AK278+AM278)</f>
        <v>0</v>
      </c>
      <c r="F278" s="22"/>
      <c r="G278" s="43"/>
      <c r="H278" s="22"/>
      <c r="I278" s="43"/>
      <c r="J278" s="22"/>
      <c r="K278" s="43"/>
      <c r="L278" s="22"/>
      <c r="M278" s="43"/>
      <c r="N278" s="22"/>
      <c r="O278" s="43"/>
      <c r="P278" s="22"/>
      <c r="Q278" s="43"/>
      <c r="R278" s="22"/>
      <c r="S278" s="43"/>
      <c r="T278" s="22"/>
      <c r="U278" s="43"/>
      <c r="V278" s="22"/>
      <c r="W278" s="43"/>
      <c r="X278" s="22"/>
      <c r="Y278" s="43"/>
      <c r="Z278" s="22"/>
      <c r="AA278" s="43"/>
      <c r="AB278" s="22"/>
      <c r="AC278" s="43"/>
      <c r="AD278" s="22"/>
      <c r="AE278" s="43"/>
      <c r="AF278" s="22"/>
      <c r="AG278" s="43"/>
      <c r="AH278" s="22"/>
      <c r="AI278" s="43"/>
      <c r="AJ278" s="22"/>
      <c r="AK278" s="43"/>
      <c r="AL278" s="22"/>
      <c r="AM278" s="141"/>
      <c r="AN278" s="384"/>
      <c r="AO278" s="591"/>
      <c r="AP278" s="543"/>
      <c r="AQ278" s="395"/>
      <c r="AR278" s="381"/>
      <c r="AS278" s="22"/>
      <c r="AT278" s="43"/>
      <c r="AU278" s="43"/>
      <c r="AV278" s="43"/>
      <c r="AW278" s="43"/>
      <c r="AX278" s="43"/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3298" t="s">
        <v>253</v>
      </c>
      <c r="B280" s="3300" t="s">
        <v>254</v>
      </c>
      <c r="C280" s="3250" t="s">
        <v>4</v>
      </c>
      <c r="D280" s="2869"/>
      <c r="E280" s="2847"/>
      <c r="F280" s="3289" t="s">
        <v>117</v>
      </c>
      <c r="G280" s="3290"/>
      <c r="H280" s="3290"/>
      <c r="I280" s="3290"/>
      <c r="J280" s="3290"/>
      <c r="K280" s="3290"/>
      <c r="L280" s="3290"/>
      <c r="M280" s="3290"/>
      <c r="N280" s="3290"/>
      <c r="O280" s="3290"/>
      <c r="P280" s="3290"/>
      <c r="Q280" s="3290"/>
      <c r="R280" s="3290"/>
      <c r="S280" s="3290"/>
      <c r="T280" s="3290"/>
      <c r="U280" s="3290"/>
      <c r="V280" s="3290"/>
      <c r="W280" s="3290"/>
      <c r="X280" s="3290"/>
      <c r="Y280" s="3290"/>
      <c r="Z280" s="3290"/>
      <c r="AA280" s="3290"/>
      <c r="AB280" s="3290"/>
      <c r="AC280" s="3290"/>
      <c r="AD280" s="3290"/>
      <c r="AE280" s="3290"/>
      <c r="AF280" s="3290"/>
      <c r="AG280" s="3290"/>
      <c r="AH280" s="3290"/>
      <c r="AI280" s="3290"/>
      <c r="AJ280" s="3290"/>
      <c r="AK280" s="3291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3089"/>
      <c r="D281" s="3090"/>
      <c r="E281" s="3073"/>
      <c r="F281" s="3292" t="s">
        <v>179</v>
      </c>
      <c r="G281" s="3292"/>
      <c r="H281" s="3292" t="s">
        <v>180</v>
      </c>
      <c r="I281" s="3292"/>
      <c r="J281" s="3292" t="s">
        <v>12</v>
      </c>
      <c r="K281" s="3292"/>
      <c r="L281" s="3293" t="s">
        <v>13</v>
      </c>
      <c r="M281" s="3294"/>
      <c r="N281" s="3295" t="s">
        <v>14</v>
      </c>
      <c r="O281" s="3295"/>
      <c r="P281" s="3295" t="s">
        <v>15</v>
      </c>
      <c r="Q281" s="3295"/>
      <c r="R281" s="3295" t="s">
        <v>16</v>
      </c>
      <c r="S281" s="3295"/>
      <c r="T281" s="3295" t="s">
        <v>17</v>
      </c>
      <c r="U281" s="3295"/>
      <c r="V281" s="3295" t="s">
        <v>18</v>
      </c>
      <c r="W281" s="3295"/>
      <c r="X281" s="3295" t="s">
        <v>19</v>
      </c>
      <c r="Y281" s="3295"/>
      <c r="Z281" s="3295" t="s">
        <v>48</v>
      </c>
      <c r="AA281" s="3295"/>
      <c r="AB281" s="3295" t="s">
        <v>49</v>
      </c>
      <c r="AC281" s="3295"/>
      <c r="AD281" s="3295" t="s">
        <v>50</v>
      </c>
      <c r="AE281" s="3295"/>
      <c r="AF281" s="3295" t="s">
        <v>126</v>
      </c>
      <c r="AG281" s="3295"/>
      <c r="AH281" s="3295" t="s">
        <v>127</v>
      </c>
      <c r="AI281" s="3295"/>
      <c r="AJ281" s="3295" t="s">
        <v>128</v>
      </c>
      <c r="AK281" s="3296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3299"/>
      <c r="B282" s="3301"/>
      <c r="C282" s="1171" t="s">
        <v>96</v>
      </c>
      <c r="D282" s="1172" t="s">
        <v>65</v>
      </c>
      <c r="E282" s="785" t="s">
        <v>97</v>
      </c>
      <c r="F282" s="1173" t="s">
        <v>65</v>
      </c>
      <c r="G282" s="400" t="s">
        <v>97</v>
      </c>
      <c r="H282" s="1173" t="s">
        <v>65</v>
      </c>
      <c r="I282" s="400" t="s">
        <v>97</v>
      </c>
      <c r="J282" s="1173" t="s">
        <v>65</v>
      </c>
      <c r="K282" s="400" t="s">
        <v>97</v>
      </c>
      <c r="L282" s="1173" t="s">
        <v>65</v>
      </c>
      <c r="M282" s="400" t="s">
        <v>97</v>
      </c>
      <c r="N282" s="1173" t="s">
        <v>65</v>
      </c>
      <c r="O282" s="400" t="s">
        <v>97</v>
      </c>
      <c r="P282" s="1173" t="s">
        <v>65</v>
      </c>
      <c r="Q282" s="400" t="s">
        <v>97</v>
      </c>
      <c r="R282" s="1173" t="s">
        <v>65</v>
      </c>
      <c r="S282" s="400" t="s">
        <v>97</v>
      </c>
      <c r="T282" s="1174" t="s">
        <v>65</v>
      </c>
      <c r="U282" s="1174" t="s">
        <v>97</v>
      </c>
      <c r="V282" s="1175" t="s">
        <v>65</v>
      </c>
      <c r="W282" s="400" t="s">
        <v>97</v>
      </c>
      <c r="X282" s="1173" t="s">
        <v>65</v>
      </c>
      <c r="Y282" s="400" t="s">
        <v>97</v>
      </c>
      <c r="Z282" s="1173" t="s">
        <v>65</v>
      </c>
      <c r="AA282" s="400" t="s">
        <v>97</v>
      </c>
      <c r="AB282" s="1173" t="s">
        <v>65</v>
      </c>
      <c r="AC282" s="400" t="s">
        <v>97</v>
      </c>
      <c r="AD282" s="1173" t="s">
        <v>65</v>
      </c>
      <c r="AE282" s="400" t="s">
        <v>97</v>
      </c>
      <c r="AF282" s="1173" t="s">
        <v>65</v>
      </c>
      <c r="AG282" s="400" t="s">
        <v>97</v>
      </c>
      <c r="AH282" s="1173" t="s">
        <v>65</v>
      </c>
      <c r="AI282" s="400" t="s">
        <v>97</v>
      </c>
      <c r="AJ282" s="1173" t="s">
        <v>65</v>
      </c>
      <c r="AK282" s="1176" t="s">
        <v>97</v>
      </c>
      <c r="AL282" s="3073"/>
      <c r="AM282" s="3073"/>
      <c r="AN282" s="3073"/>
      <c r="AO282" s="3073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3287" t="s">
        <v>255</v>
      </c>
      <c r="B283" s="1177" t="s">
        <v>77</v>
      </c>
      <c r="C283" s="1178">
        <f>SUM(D283+E283)</f>
        <v>0</v>
      </c>
      <c r="D283" s="1179">
        <f>SUM(F283+H283+J283+L283+N283+P283+R283+T283+V283+X283+Z283+AB283+AD283+AF283+AH283+AJ283)</f>
        <v>0</v>
      </c>
      <c r="E283" s="1180">
        <f>SUM(G283+I283+K283+M283+O283+Q283+S283+U283+W283+Y283+AA283+AC283+AE283+AG283+AI283+AK283)</f>
        <v>0</v>
      </c>
      <c r="F283" s="1007"/>
      <c r="G283" s="1011"/>
      <c r="H283" s="1007"/>
      <c r="I283" s="1011"/>
      <c r="J283" s="1007"/>
      <c r="K283" s="1011"/>
      <c r="L283" s="1007"/>
      <c r="M283" s="1011"/>
      <c r="N283" s="1007"/>
      <c r="O283" s="1011"/>
      <c r="P283" s="1007"/>
      <c r="Q283" s="1011"/>
      <c r="R283" s="1007"/>
      <c r="S283" s="1011"/>
      <c r="T283" s="1007"/>
      <c r="U283" s="1011"/>
      <c r="V283" s="1007"/>
      <c r="W283" s="1011"/>
      <c r="X283" s="1007"/>
      <c r="Y283" s="1011"/>
      <c r="Z283" s="1007"/>
      <c r="AA283" s="1011"/>
      <c r="AB283" s="1007"/>
      <c r="AC283" s="1011"/>
      <c r="AD283" s="1007"/>
      <c r="AE283" s="1011"/>
      <c r="AF283" s="1007"/>
      <c r="AG283" s="1011"/>
      <c r="AH283" s="1007"/>
      <c r="AI283" s="1011"/>
      <c r="AJ283" s="1007"/>
      <c r="AK283" s="1034"/>
      <c r="AL283" s="1011"/>
      <c r="AM283" s="1011"/>
      <c r="AN283" s="1011"/>
      <c r="AO283" s="1011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3288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3287" t="s">
        <v>256</v>
      </c>
      <c r="B285" s="1177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3288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1181"/>
    </row>
    <row r="288" spans="1:87" ht="15" customHeight="1" x14ac:dyDescent="0.25">
      <c r="A288" s="3088" t="s">
        <v>258</v>
      </c>
      <c r="B288" s="2847"/>
      <c r="C288" s="3095" t="s">
        <v>259</v>
      </c>
      <c r="D288" s="3095"/>
      <c r="E288" s="3095"/>
      <c r="F288" s="3100" t="s">
        <v>117</v>
      </c>
      <c r="G288" s="3102"/>
      <c r="H288" s="3102"/>
      <c r="I288" s="3102"/>
      <c r="J288" s="3102"/>
      <c r="K288" s="3102"/>
      <c r="L288" s="3102"/>
      <c r="M288" s="3102"/>
      <c r="N288" s="3102"/>
      <c r="O288" s="3102"/>
      <c r="P288" s="3102"/>
      <c r="Q288" s="3102"/>
      <c r="R288" s="3102"/>
      <c r="S288" s="3102"/>
      <c r="T288" s="3102"/>
      <c r="U288" s="3102"/>
      <c r="V288" s="3102"/>
      <c r="W288" s="3102"/>
      <c r="X288" s="3102"/>
      <c r="Y288" s="3102"/>
      <c r="Z288" s="3102"/>
      <c r="AA288" s="3102"/>
      <c r="AB288" s="3102"/>
      <c r="AC288" s="3102"/>
      <c r="AD288" s="3102"/>
      <c r="AE288" s="3102"/>
      <c r="AF288" s="3102"/>
      <c r="AG288" s="3102"/>
      <c r="AH288" s="3102"/>
      <c r="AI288" s="3102"/>
      <c r="AJ288" s="3102"/>
      <c r="AK288" s="3102"/>
      <c r="AL288" s="3102"/>
      <c r="AM288" s="3103"/>
      <c r="AN288" s="3078" t="s">
        <v>244</v>
      </c>
      <c r="AO288" s="3078"/>
      <c r="AP288" s="3077"/>
      <c r="AQ288" s="3088" t="s">
        <v>185</v>
      </c>
      <c r="AR288" s="2847"/>
      <c r="AS288" s="3074" t="s">
        <v>7</v>
      </c>
      <c r="AT288" s="3074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3095"/>
      <c r="D289" s="3095"/>
      <c r="E289" s="3095"/>
      <c r="F289" s="3095" t="s">
        <v>178</v>
      </c>
      <c r="G289" s="3095"/>
      <c r="H289" s="3095" t="s">
        <v>179</v>
      </c>
      <c r="I289" s="3095"/>
      <c r="J289" s="3095" t="s">
        <v>180</v>
      </c>
      <c r="K289" s="3095"/>
      <c r="L289" s="3095" t="s">
        <v>12</v>
      </c>
      <c r="M289" s="3095"/>
      <c r="N289" s="3100" t="s">
        <v>13</v>
      </c>
      <c r="O289" s="3101"/>
      <c r="P289" s="3070" t="s">
        <v>14</v>
      </c>
      <c r="Q289" s="3070"/>
      <c r="R289" s="3070" t="s">
        <v>15</v>
      </c>
      <c r="S289" s="3070"/>
      <c r="T289" s="3070" t="s">
        <v>16</v>
      </c>
      <c r="U289" s="3070"/>
      <c r="V289" s="3070" t="s">
        <v>17</v>
      </c>
      <c r="W289" s="3070"/>
      <c r="X289" s="3070" t="s">
        <v>18</v>
      </c>
      <c r="Y289" s="3070"/>
      <c r="Z289" s="3070" t="s">
        <v>19</v>
      </c>
      <c r="AA289" s="3070"/>
      <c r="AB289" s="3070" t="s">
        <v>48</v>
      </c>
      <c r="AC289" s="3070"/>
      <c r="AD289" s="3070" t="s">
        <v>49</v>
      </c>
      <c r="AE289" s="3070"/>
      <c r="AF289" s="3070" t="s">
        <v>50</v>
      </c>
      <c r="AG289" s="3070"/>
      <c r="AH289" s="3070" t="s">
        <v>126</v>
      </c>
      <c r="AI289" s="3070"/>
      <c r="AJ289" s="3070" t="s">
        <v>127</v>
      </c>
      <c r="AK289" s="3070"/>
      <c r="AL289" s="3070" t="s">
        <v>128</v>
      </c>
      <c r="AM289" s="3221"/>
      <c r="AN289" s="3097" t="s">
        <v>261</v>
      </c>
      <c r="AO289" s="3097" t="s">
        <v>262</v>
      </c>
      <c r="AP289" s="2847" t="s">
        <v>263</v>
      </c>
      <c r="AQ289" s="3089"/>
      <c r="AR289" s="3073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3089"/>
      <c r="B290" s="3073"/>
      <c r="C290" s="816" t="s">
        <v>96</v>
      </c>
      <c r="D290" s="844" t="s">
        <v>65</v>
      </c>
      <c r="E290" s="806" t="s">
        <v>97</v>
      </c>
      <c r="F290" s="816" t="s">
        <v>264</v>
      </c>
      <c r="G290" s="1182" t="s">
        <v>97</v>
      </c>
      <c r="H290" s="816" t="s">
        <v>264</v>
      </c>
      <c r="I290" s="1182" t="s">
        <v>97</v>
      </c>
      <c r="J290" s="816" t="s">
        <v>264</v>
      </c>
      <c r="K290" s="1182" t="s">
        <v>97</v>
      </c>
      <c r="L290" s="816" t="s">
        <v>264</v>
      </c>
      <c r="M290" s="1182" t="s">
        <v>97</v>
      </c>
      <c r="N290" s="816" t="s">
        <v>264</v>
      </c>
      <c r="O290" s="1182" t="s">
        <v>97</v>
      </c>
      <c r="P290" s="816" t="s">
        <v>264</v>
      </c>
      <c r="Q290" s="1182" t="s">
        <v>97</v>
      </c>
      <c r="R290" s="816" t="s">
        <v>264</v>
      </c>
      <c r="S290" s="1182" t="s">
        <v>97</v>
      </c>
      <c r="T290" s="816" t="s">
        <v>264</v>
      </c>
      <c r="U290" s="1182" t="s">
        <v>97</v>
      </c>
      <c r="V290" s="816" t="s">
        <v>264</v>
      </c>
      <c r="W290" s="1182" t="s">
        <v>97</v>
      </c>
      <c r="X290" s="816" t="s">
        <v>264</v>
      </c>
      <c r="Y290" s="1182" t="s">
        <v>97</v>
      </c>
      <c r="Z290" s="816" t="s">
        <v>264</v>
      </c>
      <c r="AA290" s="1182" t="s">
        <v>97</v>
      </c>
      <c r="AB290" s="816" t="s">
        <v>264</v>
      </c>
      <c r="AC290" s="1182" t="s">
        <v>97</v>
      </c>
      <c r="AD290" s="816" t="s">
        <v>264</v>
      </c>
      <c r="AE290" s="1182" t="s">
        <v>97</v>
      </c>
      <c r="AF290" s="816" t="s">
        <v>264</v>
      </c>
      <c r="AG290" s="1182" t="s">
        <v>97</v>
      </c>
      <c r="AH290" s="816" t="s">
        <v>264</v>
      </c>
      <c r="AI290" s="1182" t="s">
        <v>97</v>
      </c>
      <c r="AJ290" s="816" t="s">
        <v>264</v>
      </c>
      <c r="AK290" s="1182" t="s">
        <v>97</v>
      </c>
      <c r="AL290" s="816" t="s">
        <v>264</v>
      </c>
      <c r="AM290" s="830" t="s">
        <v>97</v>
      </c>
      <c r="AN290" s="3113"/>
      <c r="AO290" s="3113"/>
      <c r="AP290" s="3073"/>
      <c r="AQ290" s="816" t="s">
        <v>187</v>
      </c>
      <c r="AR290" s="799" t="s">
        <v>188</v>
      </c>
      <c r="AS290" s="3283"/>
      <c r="AT290" s="3283"/>
      <c r="AU290" s="3073"/>
      <c r="AV290" s="3073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3076" t="s">
        <v>265</v>
      </c>
      <c r="B291" s="3077"/>
      <c r="C291" s="913">
        <f>SUM(D291+E291)</f>
        <v>9</v>
      </c>
      <c r="D291" s="940">
        <f>SUM(F291+H291+J291+L291+N291+P291+R291+T291+V291+X291+Z291+AB291+AD291+AF291+AH291+AJ291+AL291)</f>
        <v>2</v>
      </c>
      <c r="E291" s="809">
        <f>SUM(G291+I291+K291+M291+O291+Q291+S291+U291+W291+Y291+AA291+AC291+AE291+AG291+AI291+AK291+AM291)</f>
        <v>7</v>
      </c>
      <c r="F291" s="913">
        <f>SUM(F301:F309)</f>
        <v>0</v>
      </c>
      <c r="G291" s="1183">
        <f>SUM(G301:G309)</f>
        <v>0</v>
      </c>
      <c r="H291" s="913">
        <f>SUM(H301:H309)</f>
        <v>0</v>
      </c>
      <c r="I291" s="1183">
        <f>SUM(I301:I309)</f>
        <v>0</v>
      </c>
      <c r="J291" s="913">
        <f>SUM(J301:J309)</f>
        <v>0</v>
      </c>
      <c r="K291" s="1183">
        <f>SUM(K292:K309)</f>
        <v>0</v>
      </c>
      <c r="L291" s="913">
        <f>SUM(L301:L309)</f>
        <v>0</v>
      </c>
      <c r="M291" s="1183">
        <f>SUM(M292:M309)</f>
        <v>0</v>
      </c>
      <c r="N291" s="913">
        <f>SUM(N301:N309)</f>
        <v>0</v>
      </c>
      <c r="O291" s="1183">
        <f>SUM(O292:O309)</f>
        <v>2</v>
      </c>
      <c r="P291" s="913">
        <f>SUM(P301:P309)</f>
        <v>0</v>
      </c>
      <c r="Q291" s="1183">
        <f>SUM(Q292:Q309)</f>
        <v>1</v>
      </c>
      <c r="R291" s="913">
        <f>SUM(R301:R309)</f>
        <v>0</v>
      </c>
      <c r="S291" s="1183">
        <f>SUM(S292:S309)</f>
        <v>2</v>
      </c>
      <c r="T291" s="913">
        <f>SUM(T301:T309)</f>
        <v>2</v>
      </c>
      <c r="U291" s="1183">
        <f>SUM(U292:U309)</f>
        <v>0</v>
      </c>
      <c r="V291" s="913">
        <f>SUM(V301:V309)</f>
        <v>0</v>
      </c>
      <c r="W291" s="1183">
        <f>SUM(W292:W309)</f>
        <v>0</v>
      </c>
      <c r="X291" s="913">
        <f>SUM(X301:X309)</f>
        <v>0</v>
      </c>
      <c r="Y291" s="1183">
        <f>SUM(Y292:Y309)</f>
        <v>0</v>
      </c>
      <c r="Z291" s="913">
        <f>SUM(Z301:Z309)</f>
        <v>0</v>
      </c>
      <c r="AA291" s="1183">
        <f>SUM(AA292:AA309)</f>
        <v>0</v>
      </c>
      <c r="AB291" s="913">
        <f t="shared" ref="AB291:AM291" si="167">SUM(AB301:AB309)</f>
        <v>0</v>
      </c>
      <c r="AC291" s="1183">
        <f>SUM(AC292:AC309)</f>
        <v>1</v>
      </c>
      <c r="AD291" s="913">
        <f t="shared" si="167"/>
        <v>0</v>
      </c>
      <c r="AE291" s="1183">
        <f t="shared" si="167"/>
        <v>1</v>
      </c>
      <c r="AF291" s="913">
        <f t="shared" si="167"/>
        <v>0</v>
      </c>
      <c r="AG291" s="1183">
        <f t="shared" si="167"/>
        <v>0</v>
      </c>
      <c r="AH291" s="913">
        <f t="shared" si="167"/>
        <v>0</v>
      </c>
      <c r="AI291" s="1183">
        <f t="shared" si="167"/>
        <v>0</v>
      </c>
      <c r="AJ291" s="913">
        <f t="shared" si="167"/>
        <v>0</v>
      </c>
      <c r="AK291" s="1183">
        <f t="shared" si="167"/>
        <v>0</v>
      </c>
      <c r="AL291" s="913">
        <f>SUM(AL301:AL309)</f>
        <v>0</v>
      </c>
      <c r="AM291" s="1184">
        <f t="shared" si="167"/>
        <v>0</v>
      </c>
      <c r="AN291" s="713">
        <f t="shared" ref="AN291:AU291" si="168">SUM(AN292:AN309)</f>
        <v>3</v>
      </c>
      <c r="AO291" s="713">
        <f t="shared" si="168"/>
        <v>3</v>
      </c>
      <c r="AP291" s="740">
        <f t="shared" si="168"/>
        <v>0</v>
      </c>
      <c r="AQ291" s="913">
        <f t="shared" si="168"/>
        <v>0</v>
      </c>
      <c r="AR291" s="740">
        <f t="shared" si="168"/>
        <v>0</v>
      </c>
      <c r="AS291" s="811">
        <f t="shared" si="168"/>
        <v>0</v>
      </c>
      <c r="AT291" s="811">
        <f t="shared" si="168"/>
        <v>0</v>
      </c>
      <c r="AU291" s="809">
        <f t="shared" si="168"/>
        <v>0</v>
      </c>
      <c r="AV291" s="809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0</v>
      </c>
      <c r="D292" s="426"/>
      <c r="E292" s="795">
        <f t="shared" ref="E292:E300" si="169">SUM(K292+M292+O292+Q292+S292+U292+W292+Y292+AA292+AC292)</f>
        <v>0</v>
      </c>
      <c r="F292" s="358"/>
      <c r="G292" s="359"/>
      <c r="H292" s="359"/>
      <c r="I292" s="359"/>
      <c r="J292" s="427"/>
      <c r="K292" s="35"/>
      <c r="L292" s="742"/>
      <c r="M292" s="35"/>
      <c r="N292" s="742"/>
      <c r="O292" s="35"/>
      <c r="P292" s="742"/>
      <c r="Q292" s="35"/>
      <c r="R292" s="742"/>
      <c r="S292" s="35"/>
      <c r="T292" s="742"/>
      <c r="U292" s="35"/>
      <c r="V292" s="742"/>
      <c r="W292" s="35"/>
      <c r="X292" s="742"/>
      <c r="Y292" s="35"/>
      <c r="Z292" s="742"/>
      <c r="AA292" s="35"/>
      <c r="AB292" s="742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/>
      <c r="AO292" s="34"/>
      <c r="AP292" s="35"/>
      <c r="AQ292" s="32"/>
      <c r="AR292" s="359"/>
      <c r="AS292" s="337"/>
      <c r="AT292" s="337"/>
      <c r="AU292" s="35"/>
      <c r="AV292" s="35"/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789">
        <f t="shared" si="169"/>
        <v>0</v>
      </c>
      <c r="F293" s="358"/>
      <c r="G293" s="359"/>
      <c r="H293" s="359"/>
      <c r="I293" s="359"/>
      <c r="J293" s="427"/>
      <c r="K293" s="35"/>
      <c r="L293" s="742"/>
      <c r="M293" s="35"/>
      <c r="N293" s="742"/>
      <c r="O293" s="35"/>
      <c r="P293" s="742"/>
      <c r="Q293" s="35"/>
      <c r="R293" s="742"/>
      <c r="S293" s="35"/>
      <c r="T293" s="742"/>
      <c r="U293" s="35"/>
      <c r="V293" s="742"/>
      <c r="W293" s="35"/>
      <c r="X293" s="742"/>
      <c r="Y293" s="35"/>
      <c r="Z293" s="742"/>
      <c r="AA293" s="35"/>
      <c r="AB293" s="742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0</v>
      </c>
      <c r="D294" s="426"/>
      <c r="E294" s="789">
        <f t="shared" si="169"/>
        <v>0</v>
      </c>
      <c r="F294" s="358"/>
      <c r="G294" s="359"/>
      <c r="H294" s="359"/>
      <c r="I294" s="359"/>
      <c r="J294" s="427"/>
      <c r="K294" s="37"/>
      <c r="L294" s="742"/>
      <c r="M294" s="37"/>
      <c r="N294" s="742"/>
      <c r="O294" s="37"/>
      <c r="P294" s="742"/>
      <c r="Q294" s="37"/>
      <c r="R294" s="742"/>
      <c r="S294" s="37"/>
      <c r="T294" s="742"/>
      <c r="U294" s="37"/>
      <c r="V294" s="742"/>
      <c r="W294" s="37"/>
      <c r="X294" s="742"/>
      <c r="Y294" s="37"/>
      <c r="Z294" s="742"/>
      <c r="AA294" s="37"/>
      <c r="AB294" s="742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/>
      <c r="AO294" s="36"/>
      <c r="AP294" s="37"/>
      <c r="AQ294" s="16"/>
      <c r="AR294" s="359"/>
      <c r="AS294" s="137"/>
      <c r="AT294" s="137"/>
      <c r="AU294" s="37"/>
      <c r="AV294" s="37"/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789">
        <f t="shared" si="169"/>
        <v>0</v>
      </c>
      <c r="F295" s="358"/>
      <c r="G295" s="359"/>
      <c r="H295" s="359"/>
      <c r="I295" s="359"/>
      <c r="J295" s="427"/>
      <c r="K295" s="37"/>
      <c r="L295" s="742"/>
      <c r="M295" s="37"/>
      <c r="N295" s="742"/>
      <c r="O295" s="37"/>
      <c r="P295" s="742"/>
      <c r="Q295" s="37"/>
      <c r="R295" s="742"/>
      <c r="S295" s="37"/>
      <c r="T295" s="742"/>
      <c r="U295" s="37"/>
      <c r="V295" s="742"/>
      <c r="W295" s="37"/>
      <c r="X295" s="742"/>
      <c r="Y295" s="37"/>
      <c r="Z295" s="742"/>
      <c r="AA295" s="37"/>
      <c r="AB295" s="742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789">
        <f t="shared" si="169"/>
        <v>0</v>
      </c>
      <c r="F296" s="358"/>
      <c r="G296" s="359"/>
      <c r="H296" s="359"/>
      <c r="I296" s="359"/>
      <c r="J296" s="427"/>
      <c r="K296" s="37"/>
      <c r="L296" s="742"/>
      <c r="M296" s="37"/>
      <c r="N296" s="742"/>
      <c r="O296" s="37"/>
      <c r="P296" s="742"/>
      <c r="Q296" s="37"/>
      <c r="R296" s="742"/>
      <c r="S296" s="37"/>
      <c r="T296" s="742"/>
      <c r="U296" s="37"/>
      <c r="V296" s="742"/>
      <c r="W296" s="37"/>
      <c r="X296" s="742"/>
      <c r="Y296" s="37"/>
      <c r="Z296" s="742"/>
      <c r="AA296" s="37"/>
      <c r="AB296" s="742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789">
        <f t="shared" si="169"/>
        <v>0</v>
      </c>
      <c r="F297" s="358"/>
      <c r="G297" s="359"/>
      <c r="H297" s="359"/>
      <c r="I297" s="359"/>
      <c r="J297" s="427"/>
      <c r="K297" s="37"/>
      <c r="L297" s="742"/>
      <c r="M297" s="37"/>
      <c r="N297" s="742"/>
      <c r="O297" s="37"/>
      <c r="P297" s="742"/>
      <c r="Q297" s="37"/>
      <c r="R297" s="742"/>
      <c r="S297" s="37"/>
      <c r="T297" s="742"/>
      <c r="U297" s="37"/>
      <c r="V297" s="742"/>
      <c r="W297" s="37"/>
      <c r="X297" s="742"/>
      <c r="Y297" s="37"/>
      <c r="Z297" s="742"/>
      <c r="AA297" s="37"/>
      <c r="AB297" s="742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789">
        <f t="shared" si="169"/>
        <v>0</v>
      </c>
      <c r="F298" s="358"/>
      <c r="G298" s="359"/>
      <c r="H298" s="359"/>
      <c r="I298" s="359"/>
      <c r="J298" s="427"/>
      <c r="K298" s="37"/>
      <c r="L298" s="742"/>
      <c r="M298" s="37"/>
      <c r="N298" s="742"/>
      <c r="O298" s="37"/>
      <c r="P298" s="742"/>
      <c r="Q298" s="37"/>
      <c r="R298" s="742"/>
      <c r="S298" s="37"/>
      <c r="T298" s="742"/>
      <c r="U298" s="37"/>
      <c r="V298" s="742"/>
      <c r="W298" s="37"/>
      <c r="X298" s="742"/>
      <c r="Y298" s="37"/>
      <c r="Z298" s="742"/>
      <c r="AA298" s="37"/>
      <c r="AB298" s="742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789">
        <f t="shared" si="169"/>
        <v>0</v>
      </c>
      <c r="F299" s="358"/>
      <c r="G299" s="359"/>
      <c r="H299" s="359"/>
      <c r="I299" s="359"/>
      <c r="J299" s="427"/>
      <c r="K299" s="37"/>
      <c r="L299" s="742"/>
      <c r="M299" s="37"/>
      <c r="N299" s="742"/>
      <c r="O299" s="37"/>
      <c r="P299" s="742"/>
      <c r="Q299" s="37"/>
      <c r="R299" s="742"/>
      <c r="S299" s="37"/>
      <c r="T299" s="742"/>
      <c r="U299" s="37"/>
      <c r="V299" s="742"/>
      <c r="W299" s="37"/>
      <c r="X299" s="742"/>
      <c r="Y299" s="37"/>
      <c r="Z299" s="742"/>
      <c r="AA299" s="37"/>
      <c r="AB299" s="742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112"/>
      <c r="B300" s="791" t="s">
        <v>274</v>
      </c>
      <c r="C300" s="139">
        <f t="shared" si="184"/>
        <v>1</v>
      </c>
      <c r="D300" s="430"/>
      <c r="E300" s="790">
        <f t="shared" si="169"/>
        <v>1</v>
      </c>
      <c r="F300" s="698"/>
      <c r="G300" s="699"/>
      <c r="H300" s="699"/>
      <c r="I300" s="699"/>
      <c r="J300" s="743"/>
      <c r="K300" s="43"/>
      <c r="L300" s="431"/>
      <c r="M300" s="43"/>
      <c r="N300" s="431"/>
      <c r="O300" s="43">
        <v>1</v>
      </c>
      <c r="P300" s="431"/>
      <c r="Q300" s="43"/>
      <c r="R300" s="431"/>
      <c r="S300" s="43"/>
      <c r="T300" s="431"/>
      <c r="U300" s="43"/>
      <c r="V300" s="431"/>
      <c r="W300" s="43"/>
      <c r="X300" s="431"/>
      <c r="Y300" s="43"/>
      <c r="Z300" s="431"/>
      <c r="AA300" s="43"/>
      <c r="AB300" s="431"/>
      <c r="AC300" s="43"/>
      <c r="AD300" s="698"/>
      <c r="AE300" s="699"/>
      <c r="AF300" s="699"/>
      <c r="AG300" s="699"/>
      <c r="AH300" s="699"/>
      <c r="AI300" s="699"/>
      <c r="AJ300" s="699"/>
      <c r="AK300" s="699"/>
      <c r="AL300" s="699"/>
      <c r="AM300" s="550"/>
      <c r="AN300" s="42"/>
      <c r="AO300" s="42"/>
      <c r="AP300" s="43"/>
      <c r="AQ300" s="22">
        <v>0</v>
      </c>
      <c r="AR300" s="699"/>
      <c r="AS300" s="186">
        <v>0</v>
      </c>
      <c r="AT300" s="186">
        <v>0</v>
      </c>
      <c r="AU300" s="43">
        <v>0</v>
      </c>
      <c r="AV300" s="43">
        <v>0</v>
      </c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1185" t="s">
        <v>266</v>
      </c>
      <c r="C301" s="335">
        <f t="shared" si="183"/>
        <v>2</v>
      </c>
      <c r="D301" s="336">
        <f>SUM(F301+H301+J301+L301+N301+P301+R301+T301+V301+X301+Z301+AB301+AD301+AF301+AH301+AJ301+AL301)</f>
        <v>1</v>
      </c>
      <c r="E301" s="795">
        <f>SUM(G301+I301+K301+M301+O301+Q301+S301+U301+W301+Y301+AA301+AC301+AE301+AG301+AI301+AK301+AM301)</f>
        <v>1</v>
      </c>
      <c r="F301" s="510"/>
      <c r="G301" s="511"/>
      <c r="H301" s="512"/>
      <c r="I301" s="511"/>
      <c r="J301" s="512"/>
      <c r="K301" s="291"/>
      <c r="L301" s="513"/>
      <c r="M301" s="511"/>
      <c r="N301" s="512"/>
      <c r="O301" s="514"/>
      <c r="P301" s="510"/>
      <c r="Q301" s="511"/>
      <c r="R301" s="512"/>
      <c r="S301" s="514"/>
      <c r="T301" s="510">
        <v>1</v>
      </c>
      <c r="U301" s="511"/>
      <c r="V301" s="512"/>
      <c r="W301" s="514"/>
      <c r="X301" s="510"/>
      <c r="Y301" s="511"/>
      <c r="Z301" s="512"/>
      <c r="AA301" s="514"/>
      <c r="AB301" s="510"/>
      <c r="AC301" s="511"/>
      <c r="AD301" s="512"/>
      <c r="AE301" s="514">
        <v>1</v>
      </c>
      <c r="AF301" s="510"/>
      <c r="AG301" s="511"/>
      <c r="AH301" s="512"/>
      <c r="AI301" s="514"/>
      <c r="AJ301" s="510"/>
      <c r="AK301" s="511"/>
      <c r="AL301" s="512"/>
      <c r="AM301" s="515"/>
      <c r="AN301" s="840"/>
      <c r="AO301" s="34"/>
      <c r="AP301" s="35"/>
      <c r="AQ301" s="32">
        <v>0</v>
      </c>
      <c r="AR301" s="35">
        <v>0</v>
      </c>
      <c r="AS301" s="337">
        <v>0</v>
      </c>
      <c r="AT301" s="337">
        <v>0</v>
      </c>
      <c r="AU301" s="35">
        <v>0</v>
      </c>
      <c r="AV301" s="35">
        <v>0</v>
      </c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0</v>
      </c>
      <c r="D302" s="176">
        <f t="shared" ref="D302:E309" si="185">SUM(F302+H302+J302+L302+N302+P302+R302+T302+V302+X302+Z302+AB302+AD302+AF302+AH302+AJ302+AL302)</f>
        <v>0</v>
      </c>
      <c r="E302" s="795">
        <f t="shared" si="185"/>
        <v>0</v>
      </c>
      <c r="F302" s="32"/>
      <c r="G302" s="291"/>
      <c r="H302" s="32"/>
      <c r="I302" s="291"/>
      <c r="J302" s="32"/>
      <c r="K302" s="291"/>
      <c r="L302" s="32"/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>
        <v>0</v>
      </c>
      <c r="AR302" s="35">
        <v>0</v>
      </c>
      <c r="AS302" s="337">
        <v>0</v>
      </c>
      <c r="AT302" s="337">
        <v>0</v>
      </c>
      <c r="AU302" s="35">
        <v>0</v>
      </c>
      <c r="AV302" s="35">
        <v>0</v>
      </c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4</v>
      </c>
      <c r="D303" s="178">
        <f t="shared" si="185"/>
        <v>1</v>
      </c>
      <c r="E303" s="789">
        <f t="shared" si="185"/>
        <v>3</v>
      </c>
      <c r="F303" s="16"/>
      <c r="G303" s="20"/>
      <c r="H303" s="16"/>
      <c r="I303" s="20"/>
      <c r="J303" s="16"/>
      <c r="K303" s="20"/>
      <c r="L303" s="16"/>
      <c r="M303" s="20"/>
      <c r="N303" s="16"/>
      <c r="O303" s="18"/>
      <c r="P303" s="16"/>
      <c r="Q303" s="20">
        <v>1</v>
      </c>
      <c r="R303" s="36"/>
      <c r="S303" s="18">
        <v>1</v>
      </c>
      <c r="T303" s="16">
        <v>1</v>
      </c>
      <c r="U303" s="20"/>
      <c r="V303" s="36"/>
      <c r="W303" s="18"/>
      <c r="X303" s="16"/>
      <c r="Y303" s="20"/>
      <c r="Z303" s="36"/>
      <c r="AA303" s="18"/>
      <c r="AB303" s="16"/>
      <c r="AC303" s="20">
        <v>1</v>
      </c>
      <c r="AD303" s="36"/>
      <c r="AE303" s="18"/>
      <c r="AF303" s="16"/>
      <c r="AG303" s="20"/>
      <c r="AH303" s="36"/>
      <c r="AI303" s="18"/>
      <c r="AJ303" s="16"/>
      <c r="AK303" s="20"/>
      <c r="AL303" s="36"/>
      <c r="AM303" s="19"/>
      <c r="AN303" s="36">
        <v>1</v>
      </c>
      <c r="AO303" s="36">
        <v>1</v>
      </c>
      <c r="AP303" s="37">
        <v>0</v>
      </c>
      <c r="AQ303" s="16">
        <v>0</v>
      </c>
      <c r="AR303" s="37">
        <v>0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0</v>
      </c>
      <c r="D304" s="178">
        <f t="shared" si="185"/>
        <v>0</v>
      </c>
      <c r="E304" s="789">
        <f t="shared" si="185"/>
        <v>0</v>
      </c>
      <c r="F304" s="16"/>
      <c r="G304" s="20"/>
      <c r="H304" s="16"/>
      <c r="I304" s="20"/>
      <c r="J304" s="16"/>
      <c r="K304" s="20"/>
      <c r="L304" s="16"/>
      <c r="M304" s="20"/>
      <c r="N304" s="16"/>
      <c r="O304" s="18"/>
      <c r="P304" s="16"/>
      <c r="Q304" s="20"/>
      <c r="R304" s="36"/>
      <c r="S304" s="18"/>
      <c r="T304" s="16"/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/>
      <c r="AO304" s="36"/>
      <c r="AP304" s="37"/>
      <c r="AQ304" s="16">
        <v>0</v>
      </c>
      <c r="AR304" s="37">
        <v>0</v>
      </c>
      <c r="AS304" s="137">
        <v>0</v>
      </c>
      <c r="AT304" s="137">
        <v>0</v>
      </c>
      <c r="AU304" s="37">
        <v>0</v>
      </c>
      <c r="AV304" s="37">
        <v>0</v>
      </c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0</v>
      </c>
      <c r="D305" s="178">
        <f t="shared" si="185"/>
        <v>0</v>
      </c>
      <c r="E305" s="789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/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>
        <v>0</v>
      </c>
      <c r="AR305" s="37">
        <v>0</v>
      </c>
      <c r="AS305" s="137">
        <v>0</v>
      </c>
      <c r="AT305" s="137">
        <v>0</v>
      </c>
      <c r="AU305" s="37">
        <v>0</v>
      </c>
      <c r="AV305" s="37">
        <v>0</v>
      </c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789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>
        <v>0</v>
      </c>
      <c r="AR306" s="37">
        <v>0</v>
      </c>
      <c r="AS306" s="137">
        <v>0</v>
      </c>
      <c r="AT306" s="137">
        <v>0</v>
      </c>
      <c r="AU306" s="37">
        <v>0</v>
      </c>
      <c r="AV306" s="37">
        <v>0</v>
      </c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789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>
        <v>0</v>
      </c>
      <c r="AR307" s="37">
        <v>0</v>
      </c>
      <c r="AS307" s="137">
        <v>0</v>
      </c>
      <c r="AT307" s="137">
        <v>0</v>
      </c>
      <c r="AU307" s="37">
        <v>0</v>
      </c>
      <c r="AV307" s="37">
        <v>0</v>
      </c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789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>
        <v>0</v>
      </c>
      <c r="AR308" s="37">
        <v>0</v>
      </c>
      <c r="AS308" s="137">
        <v>0</v>
      </c>
      <c r="AT308" s="137">
        <v>0</v>
      </c>
      <c r="AU308" s="37">
        <v>0</v>
      </c>
      <c r="AV308" s="37">
        <v>0</v>
      </c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3112"/>
      <c r="B309" s="791" t="s">
        <v>274</v>
      </c>
      <c r="C309" s="139">
        <f t="shared" si="183"/>
        <v>2</v>
      </c>
      <c r="D309" s="199">
        <f t="shared" si="185"/>
        <v>0</v>
      </c>
      <c r="E309" s="790">
        <f t="shared" si="185"/>
        <v>2</v>
      </c>
      <c r="F309" s="22"/>
      <c r="G309" s="26"/>
      <c r="H309" s="22"/>
      <c r="I309" s="26"/>
      <c r="J309" s="22"/>
      <c r="K309" s="26"/>
      <c r="L309" s="22"/>
      <c r="M309" s="26"/>
      <c r="N309" s="22"/>
      <c r="O309" s="24">
        <v>1</v>
      </c>
      <c r="P309" s="22"/>
      <c r="Q309" s="26"/>
      <c r="R309" s="42"/>
      <c r="S309" s="24">
        <v>1</v>
      </c>
      <c r="T309" s="22"/>
      <c r="U309" s="26"/>
      <c r="V309" s="42"/>
      <c r="W309" s="24"/>
      <c r="X309" s="22"/>
      <c r="Y309" s="26"/>
      <c r="Z309" s="42"/>
      <c r="AA309" s="24"/>
      <c r="AB309" s="22"/>
      <c r="AC309" s="26"/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>
        <v>2</v>
      </c>
      <c r="AO309" s="42">
        <v>2</v>
      </c>
      <c r="AP309" s="43"/>
      <c r="AQ309" s="22">
        <v>0</v>
      </c>
      <c r="AR309" s="43">
        <v>0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744"/>
    </row>
    <row r="311" spans="1:86" ht="15" customHeight="1" x14ac:dyDescent="0.25">
      <c r="A311" s="3088" t="s">
        <v>75</v>
      </c>
      <c r="B311" s="2847"/>
      <c r="C311" s="3108" t="s">
        <v>259</v>
      </c>
      <c r="D311" s="2917"/>
      <c r="E311" s="2888"/>
      <c r="F311" s="3100" t="s">
        <v>117</v>
      </c>
      <c r="G311" s="3102"/>
      <c r="H311" s="3102"/>
      <c r="I311" s="3102"/>
      <c r="J311" s="3102"/>
      <c r="K311" s="3102"/>
      <c r="L311" s="3102"/>
      <c r="M311" s="3102"/>
      <c r="N311" s="3102"/>
      <c r="O311" s="3102"/>
      <c r="P311" s="3102"/>
      <c r="Q311" s="3102"/>
      <c r="R311" s="3102"/>
      <c r="S311" s="3102"/>
      <c r="T311" s="3102"/>
      <c r="U311" s="3102"/>
      <c r="V311" s="3102"/>
      <c r="W311" s="3102"/>
      <c r="X311" s="3102"/>
      <c r="Y311" s="3102"/>
      <c r="Z311" s="3102"/>
      <c r="AA311" s="3102"/>
      <c r="AB311" s="3102"/>
      <c r="AC311" s="3102"/>
      <c r="AD311" s="3102"/>
      <c r="AE311" s="3102"/>
      <c r="AF311" s="3102"/>
      <c r="AG311" s="3102"/>
      <c r="AH311" s="3102"/>
      <c r="AI311" s="3102"/>
      <c r="AJ311" s="3102"/>
      <c r="AK311" s="3102"/>
      <c r="AL311" s="3102"/>
      <c r="AM311" s="3102"/>
      <c r="AN311" s="3102"/>
      <c r="AO311" s="3102"/>
      <c r="AP311" s="3102"/>
      <c r="AQ311" s="3103"/>
      <c r="AR311" s="2869" t="s">
        <v>185</v>
      </c>
      <c r="AS311" s="2847"/>
      <c r="AT311" s="3074" t="s">
        <v>7</v>
      </c>
      <c r="AU311" s="3074" t="s">
        <v>8</v>
      </c>
      <c r="AV311" s="3074" t="s">
        <v>260</v>
      </c>
      <c r="AW311" s="3074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214"/>
      <c r="D312" s="2918"/>
      <c r="E312" s="2890"/>
      <c r="F312" s="3076" t="s">
        <v>277</v>
      </c>
      <c r="G312" s="3078"/>
      <c r="H312" s="3076" t="s">
        <v>278</v>
      </c>
      <c r="I312" s="3078"/>
      <c r="J312" s="3076" t="s">
        <v>279</v>
      </c>
      <c r="K312" s="3078"/>
      <c r="L312" s="3076" t="s">
        <v>280</v>
      </c>
      <c r="M312" s="3078"/>
      <c r="N312" s="3076" t="s">
        <v>179</v>
      </c>
      <c r="O312" s="3078"/>
      <c r="P312" s="3076" t="s">
        <v>180</v>
      </c>
      <c r="Q312" s="3078"/>
      <c r="R312" s="3076" t="s">
        <v>12</v>
      </c>
      <c r="S312" s="3078"/>
      <c r="T312" s="3076" t="s">
        <v>13</v>
      </c>
      <c r="U312" s="3078"/>
      <c r="V312" s="3076" t="s">
        <v>14</v>
      </c>
      <c r="W312" s="3077"/>
      <c r="X312" s="3076" t="s">
        <v>15</v>
      </c>
      <c r="Y312" s="3077"/>
      <c r="Z312" s="3076" t="s">
        <v>16</v>
      </c>
      <c r="AA312" s="3077"/>
      <c r="AB312" s="3076" t="s">
        <v>17</v>
      </c>
      <c r="AC312" s="3077"/>
      <c r="AD312" s="3076" t="s">
        <v>18</v>
      </c>
      <c r="AE312" s="3077"/>
      <c r="AF312" s="3076" t="s">
        <v>19</v>
      </c>
      <c r="AG312" s="3077"/>
      <c r="AH312" s="3076" t="s">
        <v>48</v>
      </c>
      <c r="AI312" s="3077"/>
      <c r="AJ312" s="3076" t="s">
        <v>49</v>
      </c>
      <c r="AK312" s="3077"/>
      <c r="AL312" s="3076" t="s">
        <v>50</v>
      </c>
      <c r="AM312" s="3077"/>
      <c r="AN312" s="3076" t="s">
        <v>126</v>
      </c>
      <c r="AO312" s="3077"/>
      <c r="AP312" s="3076" t="s">
        <v>281</v>
      </c>
      <c r="AQ312" s="3094"/>
      <c r="AR312" s="2871"/>
      <c r="AS312" s="2849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015"/>
      <c r="B313" s="2849"/>
      <c r="C313" s="816" t="s">
        <v>96</v>
      </c>
      <c r="D313" s="814" t="s">
        <v>65</v>
      </c>
      <c r="E313" s="796" t="s">
        <v>97</v>
      </c>
      <c r="F313" s="816" t="s">
        <v>264</v>
      </c>
      <c r="G313" s="1182" t="s">
        <v>97</v>
      </c>
      <c r="H313" s="816" t="s">
        <v>264</v>
      </c>
      <c r="I313" s="1182" t="s">
        <v>97</v>
      </c>
      <c r="J313" s="816" t="s">
        <v>264</v>
      </c>
      <c r="K313" s="1182" t="s">
        <v>97</v>
      </c>
      <c r="L313" s="816" t="s">
        <v>264</v>
      </c>
      <c r="M313" s="1182" t="s">
        <v>97</v>
      </c>
      <c r="N313" s="816" t="s">
        <v>264</v>
      </c>
      <c r="O313" s="1182" t="s">
        <v>97</v>
      </c>
      <c r="P313" s="816" t="s">
        <v>264</v>
      </c>
      <c r="Q313" s="1182" t="s">
        <v>97</v>
      </c>
      <c r="R313" s="816" t="s">
        <v>264</v>
      </c>
      <c r="S313" s="1182" t="s">
        <v>97</v>
      </c>
      <c r="T313" s="816" t="s">
        <v>264</v>
      </c>
      <c r="U313" s="1182" t="s">
        <v>97</v>
      </c>
      <c r="V313" s="816" t="s">
        <v>264</v>
      </c>
      <c r="W313" s="1182" t="s">
        <v>97</v>
      </c>
      <c r="X313" s="816" t="s">
        <v>264</v>
      </c>
      <c r="Y313" s="1182" t="s">
        <v>97</v>
      </c>
      <c r="Z313" s="816" t="s">
        <v>264</v>
      </c>
      <c r="AA313" s="1182" t="s">
        <v>97</v>
      </c>
      <c r="AB313" s="816" t="s">
        <v>264</v>
      </c>
      <c r="AC313" s="1182" t="s">
        <v>97</v>
      </c>
      <c r="AD313" s="816" t="s">
        <v>264</v>
      </c>
      <c r="AE313" s="1182" t="s">
        <v>97</v>
      </c>
      <c r="AF313" s="816" t="s">
        <v>264</v>
      </c>
      <c r="AG313" s="1182" t="s">
        <v>97</v>
      </c>
      <c r="AH313" s="816" t="s">
        <v>264</v>
      </c>
      <c r="AI313" s="1182" t="s">
        <v>97</v>
      </c>
      <c r="AJ313" s="816" t="s">
        <v>264</v>
      </c>
      <c r="AK313" s="1182" t="s">
        <v>97</v>
      </c>
      <c r="AL313" s="816" t="s">
        <v>264</v>
      </c>
      <c r="AM313" s="1182" t="s">
        <v>97</v>
      </c>
      <c r="AN313" s="816" t="s">
        <v>264</v>
      </c>
      <c r="AO313" s="1182" t="s">
        <v>97</v>
      </c>
      <c r="AP313" s="816" t="s">
        <v>264</v>
      </c>
      <c r="AQ313" s="830" t="s">
        <v>97</v>
      </c>
      <c r="AR313" s="1186" t="s">
        <v>187</v>
      </c>
      <c r="AS313" s="1182" t="s">
        <v>188</v>
      </c>
      <c r="AT313" s="3283"/>
      <c r="AU313" s="3283"/>
      <c r="AV313" s="3283"/>
      <c r="AW313" s="3283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3083" t="s">
        <v>282</v>
      </c>
      <c r="B314" s="1187" t="s">
        <v>181</v>
      </c>
      <c r="C314" s="175">
        <f>SUM(E314)</f>
        <v>0</v>
      </c>
      <c r="D314" s="1188"/>
      <c r="E314" s="1189">
        <f>+Q314+S314+U314+W314+Y314+AA314+AC314+AE314+AG314+AI314</f>
        <v>0</v>
      </c>
      <c r="F314" s="1190"/>
      <c r="G314" s="947"/>
      <c r="H314" s="947"/>
      <c r="I314" s="947"/>
      <c r="J314" s="947"/>
      <c r="K314" s="947"/>
      <c r="L314" s="947"/>
      <c r="M314" s="947"/>
      <c r="N314" s="947"/>
      <c r="O314" s="947"/>
      <c r="P314" s="833"/>
      <c r="Q314" s="840"/>
      <c r="R314" s="1191"/>
      <c r="S314" s="840"/>
      <c r="T314" s="1191"/>
      <c r="U314" s="840"/>
      <c r="V314" s="1191"/>
      <c r="W314" s="840"/>
      <c r="X314" s="1191"/>
      <c r="Y314" s="840"/>
      <c r="Z314" s="1191"/>
      <c r="AA314" s="840"/>
      <c r="AB314" s="1191"/>
      <c r="AC314" s="840"/>
      <c r="AD314" s="1191"/>
      <c r="AE314" s="840"/>
      <c r="AF314" s="1191"/>
      <c r="AG314" s="840"/>
      <c r="AH314" s="1191"/>
      <c r="AI314" s="840"/>
      <c r="AJ314" s="1191"/>
      <c r="AK314" s="833"/>
      <c r="AL314" s="1191"/>
      <c r="AM314" s="833"/>
      <c r="AN314" s="1191"/>
      <c r="AO314" s="833"/>
      <c r="AP314" s="1191"/>
      <c r="AQ314" s="949"/>
      <c r="AR314" s="840"/>
      <c r="AS314" s="947"/>
      <c r="AT314" s="1192"/>
      <c r="AU314" s="864"/>
      <c r="AV314" s="1192"/>
      <c r="AW314" s="864"/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3284"/>
      <c r="B315" s="321" t="s">
        <v>275</v>
      </c>
      <c r="C315" s="183">
        <f t="shared" ref="C315:C324" si="188">SUM(D315+E315)</f>
        <v>3</v>
      </c>
      <c r="D315" s="184">
        <f t="shared" ref="D315:E318" si="189">SUM(F315+H315+J315+L315+N315+P315+R315+T315+V315+X315+Z315+AB315+AD315+AF315+AH315+AJ315+AL315+AN315+AP315)</f>
        <v>3</v>
      </c>
      <c r="E315" s="203">
        <f t="shared" si="189"/>
        <v>0</v>
      </c>
      <c r="F315" s="329"/>
      <c r="G315" s="393"/>
      <c r="H315" s="329"/>
      <c r="I315" s="393"/>
      <c r="J315" s="329"/>
      <c r="K315" s="75"/>
      <c r="L315" s="329"/>
      <c r="M315" s="292"/>
      <c r="N315" s="329"/>
      <c r="O315" s="75"/>
      <c r="P315" s="329"/>
      <c r="Q315" s="393"/>
      <c r="R315" s="329"/>
      <c r="S315" s="393"/>
      <c r="T315" s="329"/>
      <c r="U315" s="393"/>
      <c r="V315" s="329"/>
      <c r="W315" s="393"/>
      <c r="X315" s="329"/>
      <c r="Y315" s="393"/>
      <c r="Z315" s="329">
        <v>1</v>
      </c>
      <c r="AA315" s="393"/>
      <c r="AB315" s="329">
        <v>1</v>
      </c>
      <c r="AC315" s="393"/>
      <c r="AD315" s="329">
        <v>1</v>
      </c>
      <c r="AE315" s="393"/>
      <c r="AF315" s="329"/>
      <c r="AG315" s="393"/>
      <c r="AH315" s="329"/>
      <c r="AI315" s="393"/>
      <c r="AJ315" s="329"/>
      <c r="AK315" s="393"/>
      <c r="AL315" s="329"/>
      <c r="AM315" s="393"/>
      <c r="AN315" s="329"/>
      <c r="AO315" s="393"/>
      <c r="AP315" s="329"/>
      <c r="AQ315" s="394"/>
      <c r="AR315" s="393">
        <v>0</v>
      </c>
      <c r="AS315" s="75">
        <v>0</v>
      </c>
      <c r="AT315" s="309">
        <v>0</v>
      </c>
      <c r="AU315" s="75">
        <v>1</v>
      </c>
      <c r="AV315" s="309">
        <v>0</v>
      </c>
      <c r="AW315" s="75">
        <v>0</v>
      </c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3105" t="s">
        <v>283</v>
      </c>
      <c r="B316" s="3106"/>
      <c r="C316" s="860">
        <f t="shared" si="188"/>
        <v>1</v>
      </c>
      <c r="D316" s="867">
        <f t="shared" si="189"/>
        <v>1</v>
      </c>
      <c r="E316" s="843">
        <f t="shared" si="189"/>
        <v>0</v>
      </c>
      <c r="F316" s="825"/>
      <c r="G316" s="715"/>
      <c r="H316" s="825"/>
      <c r="I316" s="715"/>
      <c r="J316" s="825"/>
      <c r="K316" s="677"/>
      <c r="L316" s="825"/>
      <c r="M316" s="678"/>
      <c r="N316" s="825"/>
      <c r="O316" s="677"/>
      <c r="P316" s="825"/>
      <c r="Q316" s="715"/>
      <c r="R316" s="825"/>
      <c r="S316" s="715"/>
      <c r="T316" s="825"/>
      <c r="U316" s="715"/>
      <c r="V316" s="825"/>
      <c r="W316" s="715"/>
      <c r="X316" s="825"/>
      <c r="Y316" s="715"/>
      <c r="Z316" s="825">
        <v>1</v>
      </c>
      <c r="AA316" s="715"/>
      <c r="AB316" s="825"/>
      <c r="AC316" s="715"/>
      <c r="AD316" s="825"/>
      <c r="AE316" s="715"/>
      <c r="AF316" s="825"/>
      <c r="AG316" s="715"/>
      <c r="AH316" s="825"/>
      <c r="AI316" s="715"/>
      <c r="AJ316" s="825"/>
      <c r="AK316" s="715"/>
      <c r="AL316" s="825"/>
      <c r="AM316" s="715"/>
      <c r="AN316" s="825"/>
      <c r="AO316" s="715"/>
      <c r="AP316" s="825"/>
      <c r="AQ316" s="716"/>
      <c r="AR316" s="715">
        <v>0</v>
      </c>
      <c r="AS316" s="677">
        <v>0</v>
      </c>
      <c r="AT316" s="688">
        <v>0</v>
      </c>
      <c r="AU316" s="677">
        <v>0</v>
      </c>
      <c r="AV316" s="688">
        <v>0</v>
      </c>
      <c r="AW316" s="677">
        <v>0</v>
      </c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3107" t="s">
        <v>284</v>
      </c>
      <c r="B317" s="3107"/>
      <c r="C317" s="860">
        <f t="shared" si="188"/>
        <v>2</v>
      </c>
      <c r="D317" s="867">
        <f t="shared" si="189"/>
        <v>2</v>
      </c>
      <c r="E317" s="843">
        <f t="shared" si="189"/>
        <v>0</v>
      </c>
      <c r="F317" s="825"/>
      <c r="G317" s="715"/>
      <c r="H317" s="825"/>
      <c r="I317" s="715"/>
      <c r="J317" s="825"/>
      <c r="K317" s="677"/>
      <c r="L317" s="825"/>
      <c r="M317" s="678"/>
      <c r="N317" s="825"/>
      <c r="O317" s="677"/>
      <c r="P317" s="825"/>
      <c r="Q317" s="715"/>
      <c r="R317" s="825"/>
      <c r="S317" s="715"/>
      <c r="T317" s="825"/>
      <c r="U317" s="715"/>
      <c r="V317" s="825">
        <v>1</v>
      </c>
      <c r="W317" s="715"/>
      <c r="X317" s="825"/>
      <c r="Y317" s="715"/>
      <c r="Z317" s="825"/>
      <c r="AA317" s="715"/>
      <c r="AB317" s="825"/>
      <c r="AC317" s="715"/>
      <c r="AD317" s="825"/>
      <c r="AE317" s="715"/>
      <c r="AF317" s="825">
        <v>1</v>
      </c>
      <c r="AG317" s="715"/>
      <c r="AH317" s="825"/>
      <c r="AI317" s="715"/>
      <c r="AJ317" s="825"/>
      <c r="AK317" s="715"/>
      <c r="AL317" s="825"/>
      <c r="AM317" s="715"/>
      <c r="AN317" s="825"/>
      <c r="AO317" s="715"/>
      <c r="AP317" s="825"/>
      <c r="AQ317" s="716"/>
      <c r="AR317" s="715">
        <v>0</v>
      </c>
      <c r="AS317" s="677">
        <v>0</v>
      </c>
      <c r="AT317" s="688">
        <v>0</v>
      </c>
      <c r="AU317" s="677">
        <v>0</v>
      </c>
      <c r="AV317" s="688">
        <v>0</v>
      </c>
      <c r="AW317" s="677">
        <v>0</v>
      </c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1</v>
      </c>
      <c r="D318" s="176">
        <f t="shared" si="189"/>
        <v>1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>
        <v>1</v>
      </c>
      <c r="AG318" s="34"/>
      <c r="AH318" s="32"/>
      <c r="AI318" s="34"/>
      <c r="AJ318" s="32"/>
      <c r="AK318" s="34"/>
      <c r="AL318" s="32"/>
      <c r="AM318" s="34"/>
      <c r="AN318" s="32"/>
      <c r="AO318" s="34"/>
      <c r="AP318" s="32"/>
      <c r="AQ318" s="226"/>
      <c r="AR318" s="34">
        <v>0</v>
      </c>
      <c r="AS318" s="35">
        <v>0</v>
      </c>
      <c r="AT318" s="337">
        <v>0</v>
      </c>
      <c r="AU318" s="35">
        <v>0</v>
      </c>
      <c r="AV318" s="337">
        <v>0</v>
      </c>
      <c r="AW318" s="35">
        <v>0</v>
      </c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792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794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788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788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2</v>
      </c>
      <c r="D323" s="176">
        <f t="shared" si="203"/>
        <v>2</v>
      </c>
      <c r="E323" s="233">
        <f t="shared" si="203"/>
        <v>0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>
        <v>1</v>
      </c>
      <c r="Y323" s="36"/>
      <c r="Z323" s="16">
        <v>1</v>
      </c>
      <c r="AA323" s="36"/>
      <c r="AB323" s="16"/>
      <c r="AC323" s="36"/>
      <c r="AD323" s="16"/>
      <c r="AE323" s="36"/>
      <c r="AF323" s="16"/>
      <c r="AG323" s="36"/>
      <c r="AH323" s="16"/>
      <c r="AI323" s="36"/>
      <c r="AJ323" s="16"/>
      <c r="AK323" s="36"/>
      <c r="AL323" s="16"/>
      <c r="AM323" s="36"/>
      <c r="AN323" s="16"/>
      <c r="AO323" s="36"/>
      <c r="AP323" s="16"/>
      <c r="AQ323" s="135"/>
      <c r="AR323" s="36">
        <v>0</v>
      </c>
      <c r="AS323" s="37">
        <v>0</v>
      </c>
      <c r="AT323" s="137">
        <v>0</v>
      </c>
      <c r="AU323" s="37">
        <v>0</v>
      </c>
      <c r="AV323" s="137">
        <v>0</v>
      </c>
      <c r="AW323" s="37">
        <v>0</v>
      </c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3284"/>
      <c r="B324" s="1193" t="s">
        <v>291</v>
      </c>
      <c r="C324" s="139">
        <f t="shared" si="188"/>
        <v>1</v>
      </c>
      <c r="D324" s="199">
        <f t="shared" si="203"/>
        <v>1</v>
      </c>
      <c r="E324" s="792">
        <f t="shared" si="203"/>
        <v>0</v>
      </c>
      <c r="F324" s="210"/>
      <c r="G324" s="102"/>
      <c r="H324" s="210"/>
      <c r="I324" s="102"/>
      <c r="J324" s="210"/>
      <c r="K324" s="97"/>
      <c r="L324" s="210"/>
      <c r="M324" s="322"/>
      <c r="N324" s="210"/>
      <c r="O324" s="97"/>
      <c r="P324" s="210"/>
      <c r="Q324" s="102"/>
      <c r="R324" s="210"/>
      <c r="S324" s="102"/>
      <c r="T324" s="210"/>
      <c r="U324" s="102"/>
      <c r="V324" s="210">
        <v>1</v>
      </c>
      <c r="W324" s="102"/>
      <c r="X324" s="210"/>
      <c r="Y324" s="102"/>
      <c r="Z324" s="210"/>
      <c r="AA324" s="102"/>
      <c r="AB324" s="210"/>
      <c r="AC324" s="102"/>
      <c r="AD324" s="210"/>
      <c r="AE324" s="102"/>
      <c r="AF324" s="210"/>
      <c r="AG324" s="102"/>
      <c r="AH324" s="210"/>
      <c r="AI324" s="102"/>
      <c r="AJ324" s="210"/>
      <c r="AK324" s="102"/>
      <c r="AL324" s="210"/>
      <c r="AM324" s="102"/>
      <c r="AN324" s="210"/>
      <c r="AO324" s="102"/>
      <c r="AP324" s="210"/>
      <c r="AQ324" s="211"/>
      <c r="AR324" s="102">
        <v>0</v>
      </c>
      <c r="AS324" s="97">
        <v>0</v>
      </c>
      <c r="AT324" s="1066">
        <v>0</v>
      </c>
      <c r="AU324" s="97">
        <v>0</v>
      </c>
      <c r="AV324" s="1066">
        <v>0</v>
      </c>
      <c r="AW324" s="97"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3088" t="s">
        <v>75</v>
      </c>
      <c r="B326" s="2847"/>
      <c r="C326" s="3095" t="s">
        <v>259</v>
      </c>
      <c r="D326" s="3095"/>
      <c r="E326" s="3095"/>
      <c r="F326" s="3100" t="s">
        <v>117</v>
      </c>
      <c r="G326" s="3102"/>
      <c r="H326" s="3102"/>
      <c r="I326" s="3102"/>
      <c r="J326" s="3102"/>
      <c r="K326" s="3102"/>
      <c r="L326" s="3102"/>
      <c r="M326" s="3102"/>
      <c r="N326" s="3102"/>
      <c r="O326" s="3102"/>
      <c r="P326" s="3102"/>
      <c r="Q326" s="3102"/>
      <c r="R326" s="3102"/>
      <c r="S326" s="3102"/>
      <c r="T326" s="3102"/>
      <c r="U326" s="3102"/>
      <c r="V326" s="3102"/>
      <c r="W326" s="3102"/>
      <c r="X326" s="3102"/>
      <c r="Y326" s="3102"/>
      <c r="Z326" s="3102"/>
      <c r="AA326" s="3102"/>
      <c r="AB326" s="3102"/>
      <c r="AC326" s="3102"/>
      <c r="AD326" s="3102"/>
      <c r="AE326" s="3102"/>
      <c r="AF326" s="3102"/>
      <c r="AG326" s="3103"/>
      <c r="AH326" s="2869" t="s">
        <v>185</v>
      </c>
      <c r="AI326" s="2847"/>
      <c r="AJ326" s="3081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3095"/>
      <c r="D327" s="3095"/>
      <c r="E327" s="3095"/>
      <c r="F327" s="3095" t="s">
        <v>12</v>
      </c>
      <c r="G327" s="3095"/>
      <c r="H327" s="3100" t="s">
        <v>13</v>
      </c>
      <c r="I327" s="3101"/>
      <c r="J327" s="3070" t="s">
        <v>14</v>
      </c>
      <c r="K327" s="3070"/>
      <c r="L327" s="3070" t="s">
        <v>15</v>
      </c>
      <c r="M327" s="3070"/>
      <c r="N327" s="3070" t="s">
        <v>16</v>
      </c>
      <c r="O327" s="3070"/>
      <c r="P327" s="3070" t="s">
        <v>17</v>
      </c>
      <c r="Q327" s="3070"/>
      <c r="R327" s="3070" t="s">
        <v>18</v>
      </c>
      <c r="S327" s="3070"/>
      <c r="T327" s="3070" t="s">
        <v>19</v>
      </c>
      <c r="U327" s="3070"/>
      <c r="V327" s="3070" t="s">
        <v>48</v>
      </c>
      <c r="W327" s="3070"/>
      <c r="X327" s="3070" t="s">
        <v>49</v>
      </c>
      <c r="Y327" s="3070"/>
      <c r="Z327" s="3070" t="s">
        <v>50</v>
      </c>
      <c r="AA327" s="3070"/>
      <c r="AB327" s="3070" t="s">
        <v>126</v>
      </c>
      <c r="AC327" s="3070"/>
      <c r="AD327" s="3070" t="s">
        <v>127</v>
      </c>
      <c r="AE327" s="3070"/>
      <c r="AF327" s="3070" t="s">
        <v>128</v>
      </c>
      <c r="AG327" s="3221"/>
      <c r="AH327" s="2871"/>
      <c r="AI327" s="2849"/>
      <c r="AJ327" s="2903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015"/>
      <c r="B328" s="2849"/>
      <c r="C328" s="816" t="s">
        <v>96</v>
      </c>
      <c r="D328" s="844" t="s">
        <v>65</v>
      </c>
      <c r="E328" s="806" t="s">
        <v>97</v>
      </c>
      <c r="F328" s="816" t="s">
        <v>264</v>
      </c>
      <c r="G328" s="1182" t="s">
        <v>97</v>
      </c>
      <c r="H328" s="816" t="s">
        <v>264</v>
      </c>
      <c r="I328" s="1182" t="s">
        <v>97</v>
      </c>
      <c r="J328" s="816" t="s">
        <v>264</v>
      </c>
      <c r="K328" s="1182" t="s">
        <v>97</v>
      </c>
      <c r="L328" s="816" t="s">
        <v>264</v>
      </c>
      <c r="M328" s="1182" t="s">
        <v>97</v>
      </c>
      <c r="N328" s="816" t="s">
        <v>264</v>
      </c>
      <c r="O328" s="1182" t="s">
        <v>97</v>
      </c>
      <c r="P328" s="816" t="s">
        <v>264</v>
      </c>
      <c r="Q328" s="1182" t="s">
        <v>97</v>
      </c>
      <c r="R328" s="816" t="s">
        <v>264</v>
      </c>
      <c r="S328" s="1182" t="s">
        <v>97</v>
      </c>
      <c r="T328" s="816" t="s">
        <v>264</v>
      </c>
      <c r="U328" s="1182" t="s">
        <v>97</v>
      </c>
      <c r="V328" s="816" t="s">
        <v>264</v>
      </c>
      <c r="W328" s="1182" t="s">
        <v>97</v>
      </c>
      <c r="X328" s="816" t="s">
        <v>264</v>
      </c>
      <c r="Y328" s="1182" t="s">
        <v>97</v>
      </c>
      <c r="Z328" s="816" t="s">
        <v>264</v>
      </c>
      <c r="AA328" s="1182" t="s">
        <v>97</v>
      </c>
      <c r="AB328" s="816" t="s">
        <v>264</v>
      </c>
      <c r="AC328" s="1182" t="s">
        <v>97</v>
      </c>
      <c r="AD328" s="816" t="s">
        <v>264</v>
      </c>
      <c r="AE328" s="1182" t="s">
        <v>97</v>
      </c>
      <c r="AF328" s="816" t="s">
        <v>264</v>
      </c>
      <c r="AG328" s="830" t="s">
        <v>97</v>
      </c>
      <c r="AH328" s="706" t="s">
        <v>187</v>
      </c>
      <c r="AI328" s="786" t="s">
        <v>188</v>
      </c>
      <c r="AJ328" s="2877"/>
      <c r="AK328" s="2849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3098" t="s">
        <v>282</v>
      </c>
      <c r="B329" s="3098"/>
      <c r="C329" s="860">
        <f>SUM(D329+E329)</f>
        <v>0</v>
      </c>
      <c r="D329" s="867">
        <f t="shared" ref="D329:E331" si="204">SUM(F329+H329+J329+L329+N329+P329+R329+T329+V329+X329+Z329+AB329+AD329+AF329)</f>
        <v>0</v>
      </c>
      <c r="E329" s="809">
        <f t="shared" si="204"/>
        <v>0</v>
      </c>
      <c r="F329" s="825"/>
      <c r="G329" s="715"/>
      <c r="H329" s="825"/>
      <c r="I329" s="715"/>
      <c r="J329" s="825"/>
      <c r="K329" s="715"/>
      <c r="L329" s="825"/>
      <c r="M329" s="715"/>
      <c r="N329" s="825"/>
      <c r="O329" s="715"/>
      <c r="P329" s="825"/>
      <c r="Q329" s="715"/>
      <c r="R329" s="825"/>
      <c r="S329" s="715"/>
      <c r="T329" s="825"/>
      <c r="U329" s="715"/>
      <c r="V329" s="825"/>
      <c r="W329" s="715"/>
      <c r="X329" s="825"/>
      <c r="Y329" s="715"/>
      <c r="Z329" s="825"/>
      <c r="AA329" s="715"/>
      <c r="AB329" s="825"/>
      <c r="AC329" s="715"/>
      <c r="AD329" s="825"/>
      <c r="AE329" s="715"/>
      <c r="AF329" s="825"/>
      <c r="AG329" s="716"/>
      <c r="AH329" s="715"/>
      <c r="AI329" s="677"/>
      <c r="AJ329" s="825"/>
      <c r="AK329" s="677"/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3098" t="s">
        <v>284</v>
      </c>
      <c r="B330" s="3098"/>
      <c r="C330" s="860">
        <f>SUM(D330+E330)</f>
        <v>0</v>
      </c>
      <c r="D330" s="867">
        <f t="shared" si="204"/>
        <v>0</v>
      </c>
      <c r="E330" s="809">
        <f t="shared" si="204"/>
        <v>0</v>
      </c>
      <c r="F330" s="825"/>
      <c r="G330" s="715"/>
      <c r="H330" s="825"/>
      <c r="I330" s="715"/>
      <c r="J330" s="825"/>
      <c r="K330" s="715"/>
      <c r="L330" s="825"/>
      <c r="M330" s="715"/>
      <c r="N330" s="825"/>
      <c r="O330" s="715"/>
      <c r="P330" s="825"/>
      <c r="Q330" s="715"/>
      <c r="R330" s="825"/>
      <c r="S330" s="715"/>
      <c r="T330" s="825"/>
      <c r="U330" s="715"/>
      <c r="V330" s="825"/>
      <c r="W330" s="715"/>
      <c r="X330" s="825"/>
      <c r="Y330" s="715"/>
      <c r="Z330" s="825"/>
      <c r="AA330" s="715"/>
      <c r="AB330" s="825"/>
      <c r="AC330" s="715"/>
      <c r="AD330" s="825"/>
      <c r="AE330" s="715"/>
      <c r="AF330" s="825"/>
      <c r="AG330" s="716"/>
      <c r="AH330" s="715"/>
      <c r="AI330" s="677"/>
      <c r="AJ330" s="825"/>
      <c r="AK330" s="677"/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3098" t="s">
        <v>293</v>
      </c>
      <c r="B331" s="3098"/>
      <c r="C331" s="860">
        <f>SUM(D331+E331)</f>
        <v>2</v>
      </c>
      <c r="D331" s="867">
        <f t="shared" si="204"/>
        <v>1</v>
      </c>
      <c r="E331" s="809">
        <f t="shared" si="204"/>
        <v>1</v>
      </c>
      <c r="F331" s="825"/>
      <c r="G331" s="715"/>
      <c r="H331" s="825"/>
      <c r="I331" s="715"/>
      <c r="J331" s="825"/>
      <c r="K331" s="715"/>
      <c r="L331" s="825"/>
      <c r="M331" s="715"/>
      <c r="N331" s="825"/>
      <c r="O331" s="715"/>
      <c r="P331" s="825">
        <v>1</v>
      </c>
      <c r="Q331" s="715">
        <v>1</v>
      </c>
      <c r="R331" s="825"/>
      <c r="S331" s="715"/>
      <c r="T331" s="825"/>
      <c r="U331" s="715"/>
      <c r="V331" s="825"/>
      <c r="W331" s="715"/>
      <c r="X331" s="825"/>
      <c r="Y331" s="715"/>
      <c r="Z331" s="825"/>
      <c r="AA331" s="715"/>
      <c r="AB331" s="825"/>
      <c r="AC331" s="715"/>
      <c r="AD331" s="825"/>
      <c r="AE331" s="715"/>
      <c r="AF331" s="825"/>
      <c r="AG331" s="716"/>
      <c r="AH331" s="715">
        <v>0</v>
      </c>
      <c r="AI331" s="677">
        <v>1</v>
      </c>
      <c r="AJ331" s="825">
        <v>0</v>
      </c>
      <c r="AK331" s="677">
        <v>0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753" t="s">
        <v>294</v>
      </c>
      <c r="B332" s="754"/>
      <c r="C332" s="754"/>
      <c r="D332" s="754"/>
      <c r="E332" s="754"/>
      <c r="F332" s="754"/>
      <c r="G332" s="754"/>
      <c r="H332" s="754"/>
      <c r="I332" s="754"/>
      <c r="J332" s="754"/>
      <c r="K332" s="754"/>
      <c r="L332" s="754"/>
      <c r="M332" s="754"/>
      <c r="N332" s="754"/>
      <c r="O332" s="46"/>
      <c r="P332" s="46"/>
      <c r="Q332" s="46"/>
      <c r="R332" s="46"/>
    </row>
    <row r="333" spans="1:85" ht="15" customHeight="1" x14ac:dyDescent="0.25">
      <c r="A333" s="3074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3215" t="s">
        <v>297</v>
      </c>
      <c r="P333" s="3216" t="s">
        <v>298</v>
      </c>
      <c r="Q333" s="3216" t="s">
        <v>299</v>
      </c>
      <c r="R333" s="3213" t="s">
        <v>7</v>
      </c>
      <c r="S333" s="3074" t="s">
        <v>8</v>
      </c>
      <c r="T333" s="3108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3015"/>
      <c r="C334" s="2871"/>
      <c r="D334" s="2849"/>
      <c r="E334" s="3076" t="s">
        <v>178</v>
      </c>
      <c r="F334" s="3077"/>
      <c r="G334" s="3076" t="s">
        <v>179</v>
      </c>
      <c r="H334" s="3077"/>
      <c r="I334" s="3076" t="s">
        <v>180</v>
      </c>
      <c r="J334" s="3077"/>
      <c r="K334" s="3076" t="s">
        <v>12</v>
      </c>
      <c r="L334" s="3077"/>
      <c r="M334" s="3076" t="s">
        <v>13</v>
      </c>
      <c r="N334" s="3078"/>
      <c r="O334" s="2897"/>
      <c r="P334" s="3217"/>
      <c r="Q334" s="3217"/>
      <c r="R334" s="2885"/>
      <c r="S334" s="3075"/>
      <c r="T334" s="3214"/>
      <c r="U334" s="2890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3283"/>
      <c r="B335" s="815" t="s">
        <v>96</v>
      </c>
      <c r="C335" s="449" t="s">
        <v>65</v>
      </c>
      <c r="D335" s="786" t="s">
        <v>97</v>
      </c>
      <c r="E335" s="816" t="s">
        <v>65</v>
      </c>
      <c r="F335" s="801" t="s">
        <v>97</v>
      </c>
      <c r="G335" s="816" t="s">
        <v>65</v>
      </c>
      <c r="H335" s="801" t="s">
        <v>97</v>
      </c>
      <c r="I335" s="816" t="s">
        <v>65</v>
      </c>
      <c r="J335" s="801" t="s">
        <v>97</v>
      </c>
      <c r="K335" s="816" t="s">
        <v>65</v>
      </c>
      <c r="L335" s="801" t="s">
        <v>97</v>
      </c>
      <c r="M335" s="816" t="s">
        <v>65</v>
      </c>
      <c r="N335" s="805" t="s">
        <v>97</v>
      </c>
      <c r="O335" s="2898"/>
      <c r="P335" s="3286"/>
      <c r="Q335" s="3286"/>
      <c r="R335" s="2886"/>
      <c r="S335" s="3283"/>
      <c r="T335" s="808" t="s">
        <v>187</v>
      </c>
      <c r="U335" s="808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1194" t="s">
        <v>77</v>
      </c>
      <c r="B336" s="1194">
        <f>SUM(C336+D336)</f>
        <v>0</v>
      </c>
      <c r="C336" s="954">
        <f>SUM(E336+G336+I336+K336+M336)</f>
        <v>0</v>
      </c>
      <c r="D336" s="1195">
        <f>SUM(F336+H336+J336+L336+N336)</f>
        <v>0</v>
      </c>
      <c r="E336" s="1007"/>
      <c r="F336" s="864"/>
      <c r="G336" s="1007"/>
      <c r="H336" s="864"/>
      <c r="I336" s="1007"/>
      <c r="J336" s="998"/>
      <c r="K336" s="1007"/>
      <c r="L336" s="998"/>
      <c r="M336" s="1196"/>
      <c r="N336" s="995"/>
      <c r="O336" s="454"/>
      <c r="P336" s="957"/>
      <c r="Q336" s="957"/>
      <c r="R336" s="1197"/>
      <c r="S336" s="864"/>
      <c r="T336" s="864"/>
      <c r="U336" s="864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1193" t="s">
        <v>89</v>
      </c>
      <c r="B337" s="1193">
        <f>SUM(C337+D337)</f>
        <v>0</v>
      </c>
      <c r="C337" s="457">
        <f>SUM(E337+G337+I337+K337+M337)</f>
        <v>0</v>
      </c>
      <c r="D337" s="275">
        <f>SUM(F337+H337+J337+L337+N337)</f>
        <v>0</v>
      </c>
      <c r="E337" s="210"/>
      <c r="F337" s="97"/>
      <c r="G337" s="210"/>
      <c r="H337" s="323"/>
      <c r="I337" s="210"/>
      <c r="J337" s="97"/>
      <c r="K337" s="210"/>
      <c r="L337" s="97"/>
      <c r="M337" s="322"/>
      <c r="N337" s="458"/>
      <c r="O337" s="459"/>
      <c r="P337" s="97"/>
      <c r="Q337" s="97"/>
      <c r="R337" s="459"/>
      <c r="S337" s="97"/>
      <c r="T337" s="97"/>
      <c r="U337" s="97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ht="15" customHeight="1" x14ac:dyDescent="0.25">
      <c r="A339" s="3074" t="s">
        <v>295</v>
      </c>
      <c r="B339" s="3074" t="s">
        <v>301</v>
      </c>
      <c r="C339" s="3070" t="s">
        <v>296</v>
      </c>
      <c r="D339" s="3070"/>
      <c r="E339" s="3070"/>
      <c r="F339" s="3076" t="s">
        <v>117</v>
      </c>
      <c r="G339" s="3078"/>
      <c r="H339" s="3078"/>
      <c r="I339" s="3078"/>
      <c r="J339" s="3078"/>
      <c r="K339" s="3078"/>
      <c r="L339" s="3078"/>
      <c r="M339" s="3078"/>
      <c r="N339" s="3078"/>
      <c r="O339" s="3078"/>
      <c r="P339" s="3078"/>
      <c r="Q339" s="3078"/>
      <c r="R339" s="3078"/>
      <c r="S339" s="3078"/>
      <c r="T339" s="3078"/>
      <c r="U339" s="3078"/>
      <c r="V339" s="3078"/>
      <c r="W339" s="3078"/>
      <c r="X339" s="3078"/>
      <c r="Y339" s="3078"/>
      <c r="Z339" s="3078"/>
      <c r="AA339" s="3078"/>
      <c r="AB339" s="3078"/>
      <c r="AC339" s="3078"/>
      <c r="AD339" s="3078"/>
      <c r="AE339" s="3078"/>
      <c r="AF339" s="3078"/>
      <c r="AG339" s="3094"/>
      <c r="AH339" s="3097" t="s">
        <v>7</v>
      </c>
      <c r="AI339" s="2847" t="s">
        <v>8</v>
      </c>
      <c r="AJ339" s="3076" t="s">
        <v>302</v>
      </c>
      <c r="AK339" s="3078"/>
      <c r="AL339" s="3077"/>
      <c r="AM339" s="3074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ht="15" customHeight="1" x14ac:dyDescent="0.25">
      <c r="A340" s="3075"/>
      <c r="B340" s="3075"/>
      <c r="C340" s="3070"/>
      <c r="D340" s="3070"/>
      <c r="E340" s="3070"/>
      <c r="F340" s="3076" t="s">
        <v>12</v>
      </c>
      <c r="G340" s="3077"/>
      <c r="H340" s="3076" t="s">
        <v>13</v>
      </c>
      <c r="I340" s="3077"/>
      <c r="J340" s="3076" t="s">
        <v>14</v>
      </c>
      <c r="K340" s="3077"/>
      <c r="L340" s="3076" t="s">
        <v>15</v>
      </c>
      <c r="M340" s="3077"/>
      <c r="N340" s="3076" t="s">
        <v>16</v>
      </c>
      <c r="O340" s="3077"/>
      <c r="P340" s="3076" t="s">
        <v>17</v>
      </c>
      <c r="Q340" s="3077"/>
      <c r="R340" s="3076" t="s">
        <v>18</v>
      </c>
      <c r="S340" s="3077"/>
      <c r="T340" s="3076" t="s">
        <v>19</v>
      </c>
      <c r="U340" s="3077"/>
      <c r="V340" s="3076" t="s">
        <v>48</v>
      </c>
      <c r="W340" s="3077"/>
      <c r="X340" s="3076" t="s">
        <v>49</v>
      </c>
      <c r="Y340" s="3077"/>
      <c r="Z340" s="3076" t="s">
        <v>50</v>
      </c>
      <c r="AA340" s="3077"/>
      <c r="AB340" s="3076" t="s">
        <v>126</v>
      </c>
      <c r="AC340" s="3077"/>
      <c r="AD340" s="3076" t="s">
        <v>127</v>
      </c>
      <c r="AE340" s="3077"/>
      <c r="AF340" s="3076" t="s">
        <v>128</v>
      </c>
      <c r="AG340" s="3094"/>
      <c r="AH340" s="2883"/>
      <c r="AI340" s="2848"/>
      <c r="AJ340" s="3081" t="s">
        <v>304</v>
      </c>
      <c r="AK340" s="3082" t="s">
        <v>305</v>
      </c>
      <c r="AL340" s="3096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3283"/>
      <c r="B341" s="3283"/>
      <c r="C341" s="808" t="s">
        <v>96</v>
      </c>
      <c r="D341" s="911" t="s">
        <v>65</v>
      </c>
      <c r="E341" s="801" t="s">
        <v>97</v>
      </c>
      <c r="F341" s="816" t="s">
        <v>65</v>
      </c>
      <c r="G341" s="801" t="s">
        <v>97</v>
      </c>
      <c r="H341" s="816" t="s">
        <v>65</v>
      </c>
      <c r="I341" s="801" t="s">
        <v>97</v>
      </c>
      <c r="J341" s="816" t="s">
        <v>264</v>
      </c>
      <c r="K341" s="801" t="s">
        <v>97</v>
      </c>
      <c r="L341" s="816" t="s">
        <v>264</v>
      </c>
      <c r="M341" s="801" t="s">
        <v>97</v>
      </c>
      <c r="N341" s="816" t="s">
        <v>264</v>
      </c>
      <c r="O341" s="801" t="s">
        <v>97</v>
      </c>
      <c r="P341" s="816" t="s">
        <v>264</v>
      </c>
      <c r="Q341" s="801" t="s">
        <v>97</v>
      </c>
      <c r="R341" s="816" t="s">
        <v>264</v>
      </c>
      <c r="S341" s="801" t="s">
        <v>97</v>
      </c>
      <c r="T341" s="816" t="s">
        <v>264</v>
      </c>
      <c r="U341" s="801" t="s">
        <v>97</v>
      </c>
      <c r="V341" s="816" t="s">
        <v>264</v>
      </c>
      <c r="W341" s="801" t="s">
        <v>97</v>
      </c>
      <c r="X341" s="816" t="s">
        <v>264</v>
      </c>
      <c r="Y341" s="801" t="s">
        <v>97</v>
      </c>
      <c r="Z341" s="816" t="s">
        <v>264</v>
      </c>
      <c r="AA341" s="801" t="s">
        <v>97</v>
      </c>
      <c r="AB341" s="816" t="s">
        <v>264</v>
      </c>
      <c r="AC341" s="801" t="s">
        <v>97</v>
      </c>
      <c r="AD341" s="816" t="s">
        <v>264</v>
      </c>
      <c r="AE341" s="801" t="s">
        <v>97</v>
      </c>
      <c r="AF341" s="816" t="s">
        <v>264</v>
      </c>
      <c r="AG341" s="802" t="s">
        <v>97</v>
      </c>
      <c r="AH341" s="2879"/>
      <c r="AI341" s="2849"/>
      <c r="AJ341" s="2877"/>
      <c r="AK341" s="2879"/>
      <c r="AL341" s="2881"/>
      <c r="AM341" s="3283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3083" t="s">
        <v>307</v>
      </c>
      <c r="B342" s="1185" t="s">
        <v>308</v>
      </c>
      <c r="C342" s="1198">
        <f>SUM(D342+E342)</f>
        <v>0</v>
      </c>
      <c r="D342" s="1198">
        <f>SUM(F342+H342+J342+L342+N342+P342+R342+T342+V342+X342+Z342+AB342+AD342+AF342)</f>
        <v>0</v>
      </c>
      <c r="E342" s="1198">
        <f>SUM(G342+I342+K342+M342+O342+Q342+S342+U342+W342+Y342+AA342+AC342+AE342+AG342)</f>
        <v>0</v>
      </c>
      <c r="F342" s="1007"/>
      <c r="G342" s="864"/>
      <c r="H342" s="1007"/>
      <c r="I342" s="864"/>
      <c r="J342" s="1007"/>
      <c r="K342" s="864"/>
      <c r="L342" s="1007"/>
      <c r="M342" s="864"/>
      <c r="N342" s="1007"/>
      <c r="O342" s="864"/>
      <c r="P342" s="1007"/>
      <c r="Q342" s="864"/>
      <c r="R342" s="1007"/>
      <c r="S342" s="864"/>
      <c r="T342" s="1007"/>
      <c r="U342" s="864"/>
      <c r="V342" s="1007"/>
      <c r="W342" s="864"/>
      <c r="X342" s="1007"/>
      <c r="Y342" s="864"/>
      <c r="Z342" s="1007"/>
      <c r="AA342" s="864"/>
      <c r="AB342" s="1007"/>
      <c r="AC342" s="864"/>
      <c r="AD342" s="1007"/>
      <c r="AE342" s="864"/>
      <c r="AF342" s="1007"/>
      <c r="AG342" s="851"/>
      <c r="AH342" s="995"/>
      <c r="AI342" s="998"/>
      <c r="AJ342" s="840"/>
      <c r="AK342" s="995"/>
      <c r="AL342" s="998"/>
      <c r="AM342" s="998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3284"/>
      <c r="B344" s="1014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3083" t="s">
        <v>311</v>
      </c>
      <c r="B345" s="1185" t="s">
        <v>308</v>
      </c>
      <c r="C345" s="1198">
        <f t="shared" si="206"/>
        <v>0</v>
      </c>
      <c r="D345" s="1198">
        <f t="shared" si="207"/>
        <v>0</v>
      </c>
      <c r="E345" s="1198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3284"/>
      <c r="B347" s="1014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210"/>
      <c r="G347" s="97"/>
      <c r="H347" s="210"/>
      <c r="I347" s="97"/>
      <c r="J347" s="210"/>
      <c r="K347" s="97"/>
      <c r="L347" s="210"/>
      <c r="M347" s="97"/>
      <c r="N347" s="210"/>
      <c r="O347" s="97"/>
      <c r="P347" s="210"/>
      <c r="Q347" s="97"/>
      <c r="R347" s="210"/>
      <c r="S347" s="97"/>
      <c r="T347" s="210"/>
      <c r="U347" s="97"/>
      <c r="V347" s="210"/>
      <c r="W347" s="97"/>
      <c r="X347" s="210"/>
      <c r="Y347" s="97"/>
      <c r="Z347" s="210"/>
      <c r="AA347" s="97"/>
      <c r="AB347" s="210"/>
      <c r="AC347" s="97"/>
      <c r="AD347" s="210"/>
      <c r="AE347" s="97"/>
      <c r="AF347" s="210"/>
      <c r="AG347" s="211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1185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787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787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2864"/>
      <c r="B351" s="1014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210"/>
      <c r="G351" s="97"/>
      <c r="H351" s="210"/>
      <c r="I351" s="97"/>
      <c r="J351" s="210"/>
      <c r="K351" s="97"/>
      <c r="L351" s="210"/>
      <c r="M351" s="97"/>
      <c r="N351" s="210"/>
      <c r="O351" s="97"/>
      <c r="P351" s="210"/>
      <c r="Q351" s="97"/>
      <c r="R351" s="210"/>
      <c r="S351" s="97"/>
      <c r="T351" s="210"/>
      <c r="U351" s="97"/>
      <c r="V351" s="210"/>
      <c r="W351" s="97"/>
      <c r="X351" s="210"/>
      <c r="Y351" s="97"/>
      <c r="Z351" s="210"/>
      <c r="AA351" s="97"/>
      <c r="AB351" s="210"/>
      <c r="AC351" s="97"/>
      <c r="AD351" s="210"/>
      <c r="AE351" s="97"/>
      <c r="AF351" s="210"/>
      <c r="AG351" s="211"/>
      <c r="AH351" s="93"/>
      <c r="AI351" s="323"/>
      <c r="AJ351" s="102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3086" t="s">
        <v>295</v>
      </c>
      <c r="B354" s="3086" t="s">
        <v>319</v>
      </c>
      <c r="C354" s="3088" t="s">
        <v>296</v>
      </c>
      <c r="D354" s="2869"/>
      <c r="E354" s="2847"/>
      <c r="F354" s="3091" t="s">
        <v>117</v>
      </c>
      <c r="G354" s="3092"/>
      <c r="H354" s="3092"/>
      <c r="I354" s="3092"/>
      <c r="J354" s="3092"/>
      <c r="K354" s="3092"/>
      <c r="L354" s="3092"/>
      <c r="M354" s="3092"/>
      <c r="N354" s="3092"/>
      <c r="O354" s="3092"/>
      <c r="P354" s="3092"/>
      <c r="Q354" s="3092"/>
      <c r="R354" s="3092"/>
      <c r="S354" s="3092"/>
      <c r="T354" s="3092"/>
      <c r="U354" s="3092"/>
      <c r="V354" s="3092"/>
      <c r="W354" s="3092"/>
      <c r="X354" s="3092"/>
      <c r="Y354" s="3092"/>
      <c r="Z354" s="3092"/>
      <c r="AA354" s="3092"/>
      <c r="AB354" s="3092"/>
      <c r="AC354" s="3092"/>
      <c r="AD354" s="3092"/>
      <c r="AE354" s="3092"/>
      <c r="AF354" s="3092"/>
      <c r="AG354" s="3092"/>
      <c r="AH354" s="3092"/>
      <c r="AI354" s="3092"/>
      <c r="AJ354" s="3092"/>
      <c r="AK354" s="3092"/>
      <c r="AL354" s="3092"/>
      <c r="AM354" s="3093"/>
      <c r="AN354" s="2847" t="s">
        <v>320</v>
      </c>
      <c r="AO354" s="3074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2866"/>
      <c r="B355" s="2866"/>
      <c r="C355" s="3015"/>
      <c r="D355" s="2871"/>
      <c r="E355" s="2849"/>
      <c r="F355" s="3076" t="s">
        <v>178</v>
      </c>
      <c r="G355" s="3077"/>
      <c r="H355" s="3076" t="s">
        <v>179</v>
      </c>
      <c r="I355" s="3077"/>
      <c r="J355" s="3076" t="s">
        <v>180</v>
      </c>
      <c r="K355" s="3077"/>
      <c r="L355" s="3076" t="s">
        <v>12</v>
      </c>
      <c r="M355" s="3077"/>
      <c r="N355" s="3076" t="s">
        <v>13</v>
      </c>
      <c r="O355" s="3077"/>
      <c r="P355" s="3078" t="s">
        <v>14</v>
      </c>
      <c r="Q355" s="3077"/>
      <c r="R355" s="3076" t="s">
        <v>15</v>
      </c>
      <c r="S355" s="3077"/>
      <c r="T355" s="3076" t="s">
        <v>16</v>
      </c>
      <c r="U355" s="3077"/>
      <c r="V355" s="3076" t="s">
        <v>17</v>
      </c>
      <c r="W355" s="3077"/>
      <c r="X355" s="3076" t="s">
        <v>18</v>
      </c>
      <c r="Y355" s="3077"/>
      <c r="Z355" s="3076" t="s">
        <v>19</v>
      </c>
      <c r="AA355" s="3077"/>
      <c r="AB355" s="3076" t="s">
        <v>48</v>
      </c>
      <c r="AC355" s="3077"/>
      <c r="AD355" s="3076" t="s">
        <v>49</v>
      </c>
      <c r="AE355" s="3077"/>
      <c r="AF355" s="3076" t="s">
        <v>50</v>
      </c>
      <c r="AG355" s="3077"/>
      <c r="AH355" s="3076" t="s">
        <v>126</v>
      </c>
      <c r="AI355" s="3077"/>
      <c r="AJ355" s="3076" t="s">
        <v>127</v>
      </c>
      <c r="AK355" s="3077"/>
      <c r="AL355" s="3076" t="s">
        <v>128</v>
      </c>
      <c r="AM355" s="3094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3285"/>
      <c r="B356" s="3285"/>
      <c r="C356" s="812" t="s">
        <v>96</v>
      </c>
      <c r="D356" s="814" t="s">
        <v>65</v>
      </c>
      <c r="E356" s="785" t="s">
        <v>97</v>
      </c>
      <c r="F356" s="816" t="s">
        <v>65</v>
      </c>
      <c r="G356" s="785" t="s">
        <v>97</v>
      </c>
      <c r="H356" s="816" t="s">
        <v>65</v>
      </c>
      <c r="I356" s="785" t="s">
        <v>97</v>
      </c>
      <c r="J356" s="816" t="s">
        <v>65</v>
      </c>
      <c r="K356" s="785" t="s">
        <v>97</v>
      </c>
      <c r="L356" s="816" t="s">
        <v>65</v>
      </c>
      <c r="M356" s="785" t="s">
        <v>97</v>
      </c>
      <c r="N356" s="816" t="s">
        <v>65</v>
      </c>
      <c r="O356" s="785" t="s">
        <v>97</v>
      </c>
      <c r="P356" s="816" t="s">
        <v>65</v>
      </c>
      <c r="Q356" s="785" t="s">
        <v>97</v>
      </c>
      <c r="R356" s="816" t="s">
        <v>65</v>
      </c>
      <c r="S356" s="785" t="s">
        <v>97</v>
      </c>
      <c r="T356" s="816" t="s">
        <v>65</v>
      </c>
      <c r="U356" s="785" t="s">
        <v>97</v>
      </c>
      <c r="V356" s="816" t="s">
        <v>65</v>
      </c>
      <c r="W356" s="785" t="s">
        <v>97</v>
      </c>
      <c r="X356" s="816" t="s">
        <v>65</v>
      </c>
      <c r="Y356" s="785" t="s">
        <v>97</v>
      </c>
      <c r="Z356" s="816" t="s">
        <v>65</v>
      </c>
      <c r="AA356" s="785" t="s">
        <v>97</v>
      </c>
      <c r="AB356" s="816" t="s">
        <v>65</v>
      </c>
      <c r="AC356" s="785" t="s">
        <v>97</v>
      </c>
      <c r="AD356" s="816" t="s">
        <v>65</v>
      </c>
      <c r="AE356" s="785" t="s">
        <v>97</v>
      </c>
      <c r="AF356" s="816" t="s">
        <v>65</v>
      </c>
      <c r="AG356" s="785" t="s">
        <v>97</v>
      </c>
      <c r="AH356" s="816" t="s">
        <v>65</v>
      </c>
      <c r="AI356" s="785" t="s">
        <v>97</v>
      </c>
      <c r="AJ356" s="816" t="s">
        <v>65</v>
      </c>
      <c r="AK356" s="785" t="s">
        <v>97</v>
      </c>
      <c r="AL356" s="816" t="s">
        <v>65</v>
      </c>
      <c r="AM356" s="468" t="s">
        <v>97</v>
      </c>
      <c r="AN356" s="2849"/>
      <c r="AO356" s="3283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3071" t="s">
        <v>321</v>
      </c>
      <c r="B357" s="1199" t="s">
        <v>322</v>
      </c>
      <c r="C357" s="1200">
        <f>SUM(D357,E357)</f>
        <v>0</v>
      </c>
      <c r="D357" s="1201">
        <f t="shared" ref="D357:E360" si="213">SUM(F357,H357,J357,L357,N357,P357,R357,T357,V357,X357,Z357,AB357,AD357,AF357,AH357,AJ357,AL357)</f>
        <v>0</v>
      </c>
      <c r="E357" s="1202">
        <f t="shared" si="213"/>
        <v>0</v>
      </c>
      <c r="F357" s="1007"/>
      <c r="G357" s="998"/>
      <c r="H357" s="1007"/>
      <c r="I357" s="998"/>
      <c r="J357" s="1007"/>
      <c r="K357" s="998"/>
      <c r="L357" s="1007"/>
      <c r="M357" s="998"/>
      <c r="N357" s="1007"/>
      <c r="O357" s="998"/>
      <c r="P357" s="1007"/>
      <c r="Q357" s="998"/>
      <c r="R357" s="1007"/>
      <c r="S357" s="998"/>
      <c r="T357" s="1007"/>
      <c r="U357" s="998"/>
      <c r="V357" s="1007"/>
      <c r="W357" s="998"/>
      <c r="X357" s="1007"/>
      <c r="Y357" s="998"/>
      <c r="Z357" s="1007"/>
      <c r="AA357" s="998"/>
      <c r="AB357" s="1007"/>
      <c r="AC357" s="998"/>
      <c r="AD357" s="1007"/>
      <c r="AE357" s="998"/>
      <c r="AF357" s="1007"/>
      <c r="AG357" s="998"/>
      <c r="AH357" s="1007"/>
      <c r="AI357" s="998"/>
      <c r="AJ357" s="1007"/>
      <c r="AK357" s="998"/>
      <c r="AL357" s="1007"/>
      <c r="AM357" s="997"/>
      <c r="AN357" s="864"/>
      <c r="AO357" s="1192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3282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3079" t="s">
        <v>76</v>
      </c>
      <c r="B360" s="3080"/>
      <c r="C360" s="904">
        <f>SUM(D360,E360)</f>
        <v>0</v>
      </c>
      <c r="D360" s="967">
        <f t="shared" si="213"/>
        <v>0</v>
      </c>
      <c r="E360" s="661">
        <f t="shared" si="213"/>
        <v>0</v>
      </c>
      <c r="F360" s="860">
        <f t="shared" ref="F360:AO360" si="219">SUM(F357:F359)</f>
        <v>0</v>
      </c>
      <c r="G360" s="843">
        <f t="shared" si="219"/>
        <v>0</v>
      </c>
      <c r="H360" s="860">
        <f t="shared" si="219"/>
        <v>0</v>
      </c>
      <c r="I360" s="843">
        <f t="shared" si="219"/>
        <v>0</v>
      </c>
      <c r="J360" s="860">
        <f t="shared" si="219"/>
        <v>0</v>
      </c>
      <c r="K360" s="1203">
        <f t="shared" si="219"/>
        <v>0</v>
      </c>
      <c r="L360" s="860">
        <f t="shared" si="219"/>
        <v>0</v>
      </c>
      <c r="M360" s="1203">
        <f t="shared" si="219"/>
        <v>0</v>
      </c>
      <c r="N360" s="860">
        <f t="shared" si="219"/>
        <v>0</v>
      </c>
      <c r="O360" s="1203">
        <f t="shared" si="219"/>
        <v>0</v>
      </c>
      <c r="P360" s="860">
        <f t="shared" si="219"/>
        <v>0</v>
      </c>
      <c r="Q360" s="1203">
        <f t="shared" si="219"/>
        <v>0</v>
      </c>
      <c r="R360" s="860">
        <f t="shared" si="219"/>
        <v>0</v>
      </c>
      <c r="S360" s="1203">
        <f t="shared" si="219"/>
        <v>0</v>
      </c>
      <c r="T360" s="860">
        <f t="shared" si="219"/>
        <v>0</v>
      </c>
      <c r="U360" s="1203">
        <f t="shared" si="219"/>
        <v>0</v>
      </c>
      <c r="V360" s="860">
        <f t="shared" si="219"/>
        <v>0</v>
      </c>
      <c r="W360" s="1203">
        <f t="shared" si="219"/>
        <v>0</v>
      </c>
      <c r="X360" s="860">
        <f t="shared" si="219"/>
        <v>0</v>
      </c>
      <c r="Y360" s="1203">
        <f t="shared" si="219"/>
        <v>0</v>
      </c>
      <c r="Z360" s="860">
        <f t="shared" si="219"/>
        <v>0</v>
      </c>
      <c r="AA360" s="1203">
        <f t="shared" si="219"/>
        <v>0</v>
      </c>
      <c r="AB360" s="860">
        <f t="shared" si="219"/>
        <v>0</v>
      </c>
      <c r="AC360" s="1203">
        <f t="shared" si="219"/>
        <v>0</v>
      </c>
      <c r="AD360" s="860">
        <f t="shared" si="219"/>
        <v>0</v>
      </c>
      <c r="AE360" s="1203">
        <f t="shared" si="219"/>
        <v>0</v>
      </c>
      <c r="AF360" s="860">
        <f t="shared" si="219"/>
        <v>0</v>
      </c>
      <c r="AG360" s="1203">
        <f t="shared" si="219"/>
        <v>0</v>
      </c>
      <c r="AH360" s="860">
        <f t="shared" si="219"/>
        <v>0</v>
      </c>
      <c r="AI360" s="1203">
        <f t="shared" si="219"/>
        <v>0</v>
      </c>
      <c r="AJ360" s="860">
        <f t="shared" si="219"/>
        <v>0</v>
      </c>
      <c r="AK360" s="1203">
        <f t="shared" si="219"/>
        <v>0</v>
      </c>
      <c r="AL360" s="842">
        <f t="shared" si="219"/>
        <v>0</v>
      </c>
      <c r="AM360" s="1204">
        <f t="shared" si="219"/>
        <v>0</v>
      </c>
      <c r="AN360" s="843">
        <f t="shared" si="219"/>
        <v>0</v>
      </c>
      <c r="AO360" s="813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3070" t="s">
        <v>326</v>
      </c>
      <c r="B362" s="3070" t="s">
        <v>327</v>
      </c>
      <c r="C362" s="3070" t="s">
        <v>328</v>
      </c>
      <c r="D362" s="3070"/>
      <c r="E362" s="3070"/>
      <c r="F362" s="3070"/>
      <c r="G362" s="3070"/>
      <c r="H362" s="3070"/>
      <c r="I362" s="3070"/>
      <c r="J362" s="3070"/>
      <c r="K362" s="3095" t="s">
        <v>329</v>
      </c>
      <c r="L362" s="3095"/>
      <c r="M362" s="3095"/>
      <c r="N362" s="3095"/>
      <c r="O362" s="3095"/>
      <c r="P362" s="3070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3070"/>
      <c r="B363" s="3070"/>
      <c r="C363" s="3070" t="s">
        <v>331</v>
      </c>
      <c r="D363" s="3070" t="s">
        <v>332</v>
      </c>
      <c r="E363" s="3070" t="s">
        <v>333</v>
      </c>
      <c r="F363" s="3070" t="s">
        <v>334</v>
      </c>
      <c r="G363" s="3070" t="s">
        <v>335</v>
      </c>
      <c r="H363" s="3070"/>
      <c r="I363" s="3070"/>
      <c r="J363" s="3070"/>
      <c r="K363" s="3070" t="s">
        <v>336</v>
      </c>
      <c r="L363" s="3070" t="s">
        <v>337</v>
      </c>
      <c r="M363" s="3070" t="s">
        <v>338</v>
      </c>
      <c r="N363" s="3070" t="s">
        <v>339</v>
      </c>
      <c r="O363" s="3070" t="s">
        <v>340</v>
      </c>
      <c r="P363" s="3070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3070"/>
      <c r="B364" s="3070"/>
      <c r="C364" s="3070"/>
      <c r="D364" s="3070"/>
      <c r="E364" s="3070"/>
      <c r="F364" s="3070"/>
      <c r="G364" s="807" t="s">
        <v>337</v>
      </c>
      <c r="H364" s="807" t="s">
        <v>340</v>
      </c>
      <c r="I364" s="807" t="s">
        <v>341</v>
      </c>
      <c r="J364" s="807" t="s">
        <v>100</v>
      </c>
      <c r="K364" s="3070"/>
      <c r="L364" s="3070"/>
      <c r="M364" s="3070"/>
      <c r="N364" s="3070"/>
      <c r="O364" s="3070"/>
      <c r="P364" s="3070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1205" t="s">
        <v>342</v>
      </c>
      <c r="B365" s="1206">
        <f>SUM(D365:O365)</f>
        <v>0</v>
      </c>
      <c r="C365" s="1207"/>
      <c r="D365" s="1192"/>
      <c r="E365" s="1192"/>
      <c r="F365" s="1192"/>
      <c r="G365" s="1192"/>
      <c r="H365" s="1192"/>
      <c r="I365" s="1192"/>
      <c r="J365" s="1192"/>
      <c r="K365" s="1192"/>
      <c r="L365" s="1192"/>
      <c r="M365" s="1192"/>
      <c r="N365" s="1192"/>
      <c r="O365" s="1196"/>
      <c r="P365" s="1208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800" t="s">
        <v>76</v>
      </c>
      <c r="B370" s="813">
        <f>SUM(B365:B369)</f>
        <v>0</v>
      </c>
      <c r="C370" s="813">
        <f>SUM(C366:C367)</f>
        <v>0</v>
      </c>
      <c r="D370" s="813">
        <f>SUM(D365:D367)</f>
        <v>0</v>
      </c>
      <c r="E370" s="813">
        <f t="shared" ref="E370:N370" si="220">SUM(E365:E367)</f>
        <v>0</v>
      </c>
      <c r="F370" s="813">
        <f t="shared" si="220"/>
        <v>0</v>
      </c>
      <c r="G370" s="813">
        <f t="shared" si="220"/>
        <v>0</v>
      </c>
      <c r="H370" s="813">
        <f t="shared" si="220"/>
        <v>0</v>
      </c>
      <c r="I370" s="813">
        <f t="shared" si="220"/>
        <v>0</v>
      </c>
      <c r="J370" s="813">
        <f t="shared" si="220"/>
        <v>0</v>
      </c>
      <c r="K370" s="813">
        <f t="shared" si="220"/>
        <v>0</v>
      </c>
      <c r="L370" s="813">
        <f t="shared" si="220"/>
        <v>0</v>
      </c>
      <c r="M370" s="813">
        <f t="shared" si="220"/>
        <v>0</v>
      </c>
      <c r="N370" s="813">
        <f t="shared" si="220"/>
        <v>0</v>
      </c>
      <c r="O370" s="813">
        <f>SUM(O365:O367)</f>
        <v>0</v>
      </c>
      <c r="P370" s="813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420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_1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F234:AX278 D60:R79 B82 D85:E85 F106:M109 F114:AI122 F139:AR143 F127:AM134 F147:O149 F160:R162 F164:R167 F151:O154 F173:Q175 F186:AW230 E336:U337 F283:AO286 F292:AV309 F314:AW324 F329:AK331 F342:AM351 F357:AO359 C365:P369 F98:AE101 F90:AE93 F177:Q180 D36:U55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A6" sqref="A6:P6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",[5]NOMBRE!B2," - ","( ",[5]NOMBRE!C2,[5]NOMBRE!D2,[5]NOMBRE!E2,[5]NOMBRE!F2,[5]NOMBRE!G2,"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",[5]NOMBRE!B6," - ","( ",[5]NOMBRE!C6,[5]NOMBRE!D6," )")</f>
        <v>MES: ABRIL - ( 04 )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",[5]NOMBRE!B7)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3152" t="s">
        <v>3</v>
      </c>
      <c r="B9" s="2847"/>
      <c r="C9" s="3146" t="s">
        <v>4</v>
      </c>
      <c r="D9" s="3320" t="s">
        <v>5</v>
      </c>
      <c r="E9" s="3386"/>
      <c r="F9" s="3386"/>
      <c r="G9" s="3386"/>
      <c r="H9" s="3386"/>
      <c r="I9" s="3386"/>
      <c r="J9" s="3386"/>
      <c r="K9" s="3386"/>
      <c r="L9" s="3386"/>
      <c r="M9" s="3511"/>
      <c r="N9" s="3146" t="s">
        <v>6</v>
      </c>
      <c r="O9" s="3146" t="s">
        <v>7</v>
      </c>
      <c r="P9" s="3146" t="s">
        <v>8</v>
      </c>
      <c r="Q9" s="3146" t="s">
        <v>9</v>
      </c>
      <c r="R9" s="3146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3277"/>
      <c r="B10" s="2848"/>
      <c r="C10" s="3283"/>
      <c r="D10" s="1080" t="s">
        <v>11</v>
      </c>
      <c r="E10" s="1235" t="s">
        <v>12</v>
      </c>
      <c r="F10" s="1235" t="s">
        <v>13</v>
      </c>
      <c r="G10" s="1235" t="s">
        <v>14</v>
      </c>
      <c r="H10" s="1235" t="s">
        <v>15</v>
      </c>
      <c r="I10" s="1235" t="s">
        <v>16</v>
      </c>
      <c r="J10" s="1235" t="s">
        <v>17</v>
      </c>
      <c r="K10" s="1235" t="s">
        <v>18</v>
      </c>
      <c r="L10" s="1235" t="s">
        <v>19</v>
      </c>
      <c r="M10" s="1236" t="s">
        <v>20</v>
      </c>
      <c r="N10" s="3283"/>
      <c r="O10" s="3283"/>
      <c r="P10" s="3283"/>
      <c r="Q10" s="3283"/>
      <c r="R10" s="3283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3514" t="s">
        <v>21</v>
      </c>
      <c r="B11" s="3514"/>
      <c r="C11" s="1237">
        <f>SUM(D11:M11)</f>
        <v>0</v>
      </c>
      <c r="D11" s="1238"/>
      <c r="E11" s="1239"/>
      <c r="F11" s="1239"/>
      <c r="G11" s="1239"/>
      <c r="H11" s="1239"/>
      <c r="I11" s="1239"/>
      <c r="J11" s="1239"/>
      <c r="K11" s="1239"/>
      <c r="L11" s="1240"/>
      <c r="M11" s="1241"/>
      <c r="N11" s="1242"/>
      <c r="O11" s="1242"/>
      <c r="P11" s="1242"/>
      <c r="Q11" s="1242"/>
      <c r="R11" s="1242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3152" t="s">
        <v>26</v>
      </c>
      <c r="B16" s="2847"/>
      <c r="C16" s="3208" t="s">
        <v>27</v>
      </c>
      <c r="D16" s="3397" t="s">
        <v>28</v>
      </c>
      <c r="E16" s="2882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3277"/>
      <c r="B17" s="2848"/>
      <c r="C17" s="2877"/>
      <c r="D17" s="3069"/>
      <c r="E17" s="3113"/>
      <c r="F17" s="3073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3512" t="s">
        <v>29</v>
      </c>
      <c r="B18" s="3513"/>
      <c r="C18" s="1111">
        <v>102</v>
      </c>
      <c r="D18" s="1243">
        <v>0</v>
      </c>
      <c r="E18" s="1244">
        <v>0</v>
      </c>
      <c r="F18" s="1245">
        <v>2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3468" t="s">
        <v>30</v>
      </c>
      <c r="B19" s="3469"/>
      <c r="C19" s="32">
        <v>0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3</v>
      </c>
      <c r="D20" s="19">
        <v>0</v>
      </c>
      <c r="E20" s="36">
        <v>0</v>
      </c>
      <c r="F20" s="37">
        <v>0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9</v>
      </c>
      <c r="D21" s="19">
        <v>0</v>
      </c>
      <c r="E21" s="36">
        <v>0</v>
      </c>
      <c r="F21" s="37">
        <v>0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1</v>
      </c>
      <c r="D22" s="19">
        <v>0</v>
      </c>
      <c r="E22" s="36">
        <v>0</v>
      </c>
      <c r="F22" s="37">
        <v>0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0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0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1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22</v>
      </c>
      <c r="D26" s="19">
        <v>0</v>
      </c>
      <c r="E26" s="36">
        <v>0</v>
      </c>
      <c r="F26" s="37">
        <v>1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1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7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18</v>
      </c>
      <c r="D29" s="39">
        <v>0</v>
      </c>
      <c r="E29" s="40">
        <v>0</v>
      </c>
      <c r="F29" s="41">
        <v>0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3</v>
      </c>
      <c r="D30" s="39">
        <v>0</v>
      </c>
      <c r="E30" s="40">
        <v>0</v>
      </c>
      <c r="F30" s="41">
        <v>0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37</v>
      </c>
      <c r="D31" s="25">
        <v>0</v>
      </c>
      <c r="E31" s="42">
        <v>0</v>
      </c>
      <c r="F31" s="43">
        <v>1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827"/>
      <c r="C32" s="828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ht="15" customHeight="1" x14ac:dyDescent="0.25">
      <c r="A33" s="3152" t="s">
        <v>44</v>
      </c>
      <c r="B33" s="2847"/>
      <c r="C33" s="3146" t="s">
        <v>4</v>
      </c>
      <c r="D33" s="3320" t="s">
        <v>5</v>
      </c>
      <c r="E33" s="3510"/>
      <c r="F33" s="3510"/>
      <c r="G33" s="3510"/>
      <c r="H33" s="3510"/>
      <c r="I33" s="3510"/>
      <c r="J33" s="3510"/>
      <c r="K33" s="3510"/>
      <c r="L33" s="3510"/>
      <c r="M33" s="3510"/>
      <c r="N33" s="3510"/>
      <c r="O33" s="3510"/>
      <c r="P33" s="3511"/>
      <c r="Q33" s="3242" t="s">
        <v>45</v>
      </c>
      <c r="R33" s="3146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3277"/>
      <c r="B34" s="2848"/>
      <c r="C34" s="3283"/>
      <c r="D34" s="1080" t="s">
        <v>11</v>
      </c>
      <c r="E34" s="1235" t="s">
        <v>12</v>
      </c>
      <c r="F34" s="1235" t="s">
        <v>13</v>
      </c>
      <c r="G34" s="1235" t="s">
        <v>14</v>
      </c>
      <c r="H34" s="1235" t="s">
        <v>15</v>
      </c>
      <c r="I34" s="1235" t="s">
        <v>16</v>
      </c>
      <c r="J34" s="1235" t="s">
        <v>17</v>
      </c>
      <c r="K34" s="1235" t="s">
        <v>18</v>
      </c>
      <c r="L34" s="1235" t="s">
        <v>19</v>
      </c>
      <c r="M34" s="1235" t="s">
        <v>48</v>
      </c>
      <c r="N34" s="1144" t="s">
        <v>49</v>
      </c>
      <c r="O34" s="1235" t="s">
        <v>50</v>
      </c>
      <c r="P34" s="1236" t="s">
        <v>51</v>
      </c>
      <c r="Q34" s="2986"/>
      <c r="R34" s="3283"/>
      <c r="S34" s="3073"/>
      <c r="T34" s="3073"/>
      <c r="U34" s="3073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3505" t="s">
        <v>52</v>
      </c>
      <c r="B35" s="3505"/>
      <c r="C35" s="1246">
        <f>SUM(D35:P35)</f>
        <v>0</v>
      </c>
      <c r="D35" s="1246">
        <f>SUM(D36:D48)</f>
        <v>0</v>
      </c>
      <c r="E35" s="1246">
        <f>SUM(E36:E48)</f>
        <v>0</v>
      </c>
      <c r="F35" s="1246">
        <f t="shared" ref="F35:L35" si="18">SUM(F36:F48)</f>
        <v>0</v>
      </c>
      <c r="G35" s="1246">
        <f t="shared" si="18"/>
        <v>0</v>
      </c>
      <c r="H35" s="1246">
        <f t="shared" si="18"/>
        <v>0</v>
      </c>
      <c r="I35" s="1246">
        <f t="shared" si="18"/>
        <v>0</v>
      </c>
      <c r="J35" s="1246">
        <f t="shared" si="18"/>
        <v>0</v>
      </c>
      <c r="K35" s="1246">
        <f t="shared" si="18"/>
        <v>0</v>
      </c>
      <c r="L35" s="1246">
        <f t="shared" si="18"/>
        <v>0</v>
      </c>
      <c r="M35" s="1246">
        <f>SUM(M36:M48)</f>
        <v>0</v>
      </c>
      <c r="N35" s="1246">
        <f>SUM(N51:N55)</f>
        <v>0</v>
      </c>
      <c r="O35" s="1246">
        <f t="shared" ref="O35:P35" si="19">SUM(O51:O55)</f>
        <v>0</v>
      </c>
      <c r="P35" s="1247">
        <f t="shared" si="19"/>
        <v>0</v>
      </c>
      <c r="Q35" s="1248">
        <f>SUM(Q36:Q48)</f>
        <v>0</v>
      </c>
      <c r="R35" s="1248">
        <f>SUM(R36:R48)</f>
        <v>0</v>
      </c>
      <c r="S35" s="1248">
        <f t="shared" ref="S35:U35" si="20">SUM(S36:S48)</f>
        <v>0</v>
      </c>
      <c r="T35" s="1248">
        <f t="shared" si="20"/>
        <v>0</v>
      </c>
      <c r="U35" s="1248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3506" t="s">
        <v>53</v>
      </c>
      <c r="B36" s="3507"/>
      <c r="C36" s="1249">
        <f>SUM(D36:M36)</f>
        <v>0</v>
      </c>
      <c r="D36" s="1238"/>
      <c r="E36" s="1239"/>
      <c r="F36" s="1239"/>
      <c r="G36" s="1239"/>
      <c r="H36" s="1239"/>
      <c r="I36" s="1239"/>
      <c r="J36" s="1239"/>
      <c r="K36" s="1239"/>
      <c r="L36" s="1239"/>
      <c r="M36" s="1239"/>
      <c r="N36" s="1250"/>
      <c r="O36" s="1251"/>
      <c r="P36" s="1252"/>
      <c r="Q36" s="1253"/>
      <c r="R36" s="1253"/>
      <c r="S36" s="1253"/>
      <c r="T36" s="1253"/>
      <c r="U36" s="1253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3486" t="s">
        <v>55</v>
      </c>
      <c r="B38" s="1254" t="s">
        <v>56</v>
      </c>
      <c r="C38" s="1249">
        <f t="shared" si="24"/>
        <v>0</v>
      </c>
      <c r="D38" s="1238"/>
      <c r="E38" s="1239"/>
      <c r="F38" s="1239"/>
      <c r="G38" s="1239"/>
      <c r="H38" s="1239"/>
      <c r="I38" s="1239"/>
      <c r="J38" s="1239"/>
      <c r="K38" s="1239"/>
      <c r="L38" s="1239"/>
      <c r="M38" s="1239"/>
      <c r="N38" s="1250"/>
      <c r="O38" s="1251"/>
      <c r="P38" s="1252"/>
      <c r="Q38" s="1253"/>
      <c r="R38" s="1253"/>
      <c r="S38" s="1253"/>
      <c r="T38" s="1253"/>
      <c r="U38" s="1253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3486"/>
      <c r="B39" s="63" t="s">
        <v>57</v>
      </c>
      <c r="C39" s="984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3486"/>
      <c r="B40" s="63" t="s">
        <v>58</v>
      </c>
      <c r="C40" s="984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3486"/>
      <c r="B41" s="63" t="s">
        <v>59</v>
      </c>
      <c r="C41" s="984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3486"/>
      <c r="B42" s="63" t="s">
        <v>60</v>
      </c>
      <c r="C42" s="984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3486"/>
      <c r="B43" s="68" t="s">
        <v>61</v>
      </c>
      <c r="C43" s="838">
        <f t="shared" si="24"/>
        <v>0</v>
      </c>
      <c r="D43" s="750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3486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3134" t="s">
        <v>63</v>
      </c>
      <c r="B45" s="1254" t="s">
        <v>64</v>
      </c>
      <c r="C45" s="1249">
        <f t="shared" si="24"/>
        <v>0</v>
      </c>
      <c r="D45" s="1238"/>
      <c r="E45" s="1239"/>
      <c r="F45" s="1239"/>
      <c r="G45" s="1239"/>
      <c r="H45" s="1239"/>
      <c r="I45" s="1239"/>
      <c r="J45" s="1239"/>
      <c r="K45" s="1239"/>
      <c r="L45" s="1239"/>
      <c r="M45" s="1239"/>
      <c r="N45" s="1250"/>
      <c r="O45" s="1251"/>
      <c r="P45" s="1252"/>
      <c r="Q45" s="1253"/>
      <c r="R45" s="1253"/>
      <c r="S45" s="1253"/>
      <c r="T45" s="1253"/>
      <c r="U45" s="1253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3284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3134" t="s">
        <v>66</v>
      </c>
      <c r="B47" s="1254" t="s">
        <v>64</v>
      </c>
      <c r="C47" s="1249">
        <f>SUM(D47:M47)</f>
        <v>0</v>
      </c>
      <c r="D47" s="1238"/>
      <c r="E47" s="1239"/>
      <c r="F47" s="1239"/>
      <c r="G47" s="1239"/>
      <c r="H47" s="1239"/>
      <c r="I47" s="1239"/>
      <c r="J47" s="1239"/>
      <c r="K47" s="1239"/>
      <c r="L47" s="1239"/>
      <c r="M47" s="1239"/>
      <c r="N47" s="1250"/>
      <c r="O47" s="1251"/>
      <c r="P47" s="1252"/>
      <c r="Q47" s="1253"/>
      <c r="R47" s="1253"/>
      <c r="S47" s="1253"/>
      <c r="T47" s="1253"/>
      <c r="U47" s="1253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3502" t="s">
        <v>68</v>
      </c>
      <c r="B50" s="3197"/>
      <c r="C50" s="1014">
        <f t="shared" si="24"/>
        <v>0</v>
      </c>
      <c r="D50" s="210"/>
      <c r="E50" s="93"/>
      <c r="F50" s="93"/>
      <c r="G50" s="93"/>
      <c r="H50" s="93"/>
      <c r="I50" s="93"/>
      <c r="J50" s="93"/>
      <c r="K50" s="93"/>
      <c r="L50" s="93"/>
      <c r="M50" s="93"/>
      <c r="N50" s="588"/>
      <c r="O50" s="95"/>
      <c r="P50" s="96"/>
      <c r="Q50" s="542"/>
      <c r="R50" s="542"/>
      <c r="S50" s="542"/>
      <c r="T50" s="542"/>
      <c r="U50" s="542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3198" t="s">
        <v>69</v>
      </c>
      <c r="B51" s="1255" t="s">
        <v>64</v>
      </c>
      <c r="C51" s="1249">
        <f>SUM(D51:P51)</f>
        <v>0</v>
      </c>
      <c r="D51" s="1238"/>
      <c r="E51" s="1239"/>
      <c r="F51" s="1239"/>
      <c r="G51" s="1239"/>
      <c r="H51" s="1239"/>
      <c r="I51" s="1239"/>
      <c r="J51" s="1239"/>
      <c r="K51" s="1239"/>
      <c r="L51" s="1239"/>
      <c r="M51" s="1239"/>
      <c r="N51" s="1256"/>
      <c r="O51" s="1239"/>
      <c r="P51" s="1241"/>
      <c r="Q51" s="1253"/>
      <c r="R51" s="1253"/>
      <c r="S51" s="1253"/>
      <c r="T51" s="1253"/>
      <c r="U51" s="1253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3303"/>
      <c r="B52" s="101" t="s">
        <v>65</v>
      </c>
      <c r="C52" s="1014">
        <f>SUM(D52:P52)</f>
        <v>0</v>
      </c>
      <c r="D52" s="210"/>
      <c r="E52" s="93"/>
      <c r="F52" s="93"/>
      <c r="G52" s="93"/>
      <c r="H52" s="93"/>
      <c r="I52" s="93"/>
      <c r="J52" s="93"/>
      <c r="K52" s="93"/>
      <c r="L52" s="93"/>
      <c r="M52" s="93"/>
      <c r="N52" s="591"/>
      <c r="O52" s="93"/>
      <c r="P52" s="103"/>
      <c r="Q52" s="542"/>
      <c r="R52" s="542"/>
      <c r="S52" s="542"/>
      <c r="T52" s="542"/>
      <c r="U52" s="542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3134" t="s">
        <v>70</v>
      </c>
      <c r="B53" s="1257" t="s">
        <v>64</v>
      </c>
      <c r="C53" s="1249">
        <f>SUM(D53:P53)</f>
        <v>0</v>
      </c>
      <c r="D53" s="1238"/>
      <c r="E53" s="1239"/>
      <c r="F53" s="1239"/>
      <c r="G53" s="1239"/>
      <c r="H53" s="1239"/>
      <c r="I53" s="1239"/>
      <c r="J53" s="1239"/>
      <c r="K53" s="1239"/>
      <c r="L53" s="1239"/>
      <c r="M53" s="1239"/>
      <c r="N53" s="1256"/>
      <c r="O53" s="1239"/>
      <c r="P53" s="1241"/>
      <c r="Q53" s="1253"/>
      <c r="R53" s="1253"/>
      <c r="S53" s="1253"/>
      <c r="T53" s="1253"/>
      <c r="U53" s="1253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3284"/>
      <c r="B54" s="1018" t="s">
        <v>65</v>
      </c>
      <c r="C54" s="1014">
        <f>SUM(D54:P54)</f>
        <v>0</v>
      </c>
      <c r="D54" s="210"/>
      <c r="E54" s="93"/>
      <c r="F54" s="93"/>
      <c r="G54" s="93"/>
      <c r="H54" s="93"/>
      <c r="I54" s="93"/>
      <c r="J54" s="93"/>
      <c r="K54" s="93"/>
      <c r="L54" s="93"/>
      <c r="M54" s="93"/>
      <c r="N54" s="591"/>
      <c r="O54" s="93"/>
      <c r="P54" s="103"/>
      <c r="Q54" s="542"/>
      <c r="R54" s="542"/>
      <c r="S54" s="542"/>
      <c r="T54" s="542"/>
      <c r="U54" s="542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3508" t="s">
        <v>71</v>
      </c>
      <c r="B55" s="3509"/>
      <c r="C55" s="1014">
        <f>SUM(D55:P55)</f>
        <v>0</v>
      </c>
      <c r="D55" s="210"/>
      <c r="E55" s="93"/>
      <c r="F55" s="93"/>
      <c r="G55" s="93"/>
      <c r="H55" s="93"/>
      <c r="I55" s="93"/>
      <c r="J55" s="93"/>
      <c r="K55" s="93"/>
      <c r="L55" s="93"/>
      <c r="M55" s="93"/>
      <c r="N55" s="591"/>
      <c r="O55" s="93"/>
      <c r="P55" s="103"/>
      <c r="Q55" s="542"/>
      <c r="R55" s="542"/>
      <c r="S55" s="542"/>
      <c r="T55" s="542"/>
      <c r="U55" s="542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827"/>
      <c r="C56" s="828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ht="15" customHeight="1" x14ac:dyDescent="0.25">
      <c r="A57" s="3152" t="s">
        <v>44</v>
      </c>
      <c r="B57" s="2847"/>
      <c r="C57" s="3146" t="s">
        <v>4</v>
      </c>
      <c r="D57" s="3320" t="s">
        <v>5</v>
      </c>
      <c r="E57" s="3510"/>
      <c r="F57" s="3510"/>
      <c r="G57" s="3510"/>
      <c r="H57" s="3510"/>
      <c r="I57" s="3510"/>
      <c r="J57" s="3510"/>
      <c r="K57" s="3510"/>
      <c r="L57" s="3510"/>
      <c r="M57" s="3510"/>
      <c r="N57" s="3510"/>
      <c r="O57" s="3510"/>
      <c r="P57" s="3511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3277"/>
      <c r="B58" s="2848"/>
      <c r="C58" s="3283"/>
      <c r="D58" s="1080" t="s">
        <v>11</v>
      </c>
      <c r="E58" s="1235" t="s">
        <v>12</v>
      </c>
      <c r="F58" s="1235" t="s">
        <v>13</v>
      </c>
      <c r="G58" s="1235" t="s">
        <v>14</v>
      </c>
      <c r="H58" s="1235" t="s">
        <v>15</v>
      </c>
      <c r="I58" s="1235" t="s">
        <v>16</v>
      </c>
      <c r="J58" s="1235" t="s">
        <v>17</v>
      </c>
      <c r="K58" s="1235" t="s">
        <v>18</v>
      </c>
      <c r="L58" s="1235" t="s">
        <v>19</v>
      </c>
      <c r="M58" s="1235" t="s">
        <v>48</v>
      </c>
      <c r="N58" s="1144" t="s">
        <v>49</v>
      </c>
      <c r="O58" s="1235" t="s">
        <v>50</v>
      </c>
      <c r="P58" s="1236" t="s">
        <v>51</v>
      </c>
      <c r="Q58" s="3073"/>
      <c r="R58" s="3073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3505" t="s">
        <v>52</v>
      </c>
      <c r="B59" s="3505"/>
      <c r="C59" s="1246">
        <f>SUM(D59:P59)</f>
        <v>0</v>
      </c>
      <c r="D59" s="1246">
        <f>SUM(D60:D72)</f>
        <v>0</v>
      </c>
      <c r="E59" s="1246">
        <f t="shared" ref="E59:M59" si="33">SUM(E60:E72)</f>
        <v>0</v>
      </c>
      <c r="F59" s="1246">
        <f>SUM(F60:F72)</f>
        <v>0</v>
      </c>
      <c r="G59" s="1246">
        <f t="shared" si="33"/>
        <v>0</v>
      </c>
      <c r="H59" s="1246">
        <f t="shared" si="33"/>
        <v>0</v>
      </c>
      <c r="I59" s="1246">
        <f t="shared" si="33"/>
        <v>0</v>
      </c>
      <c r="J59" s="1246">
        <f t="shared" si="33"/>
        <v>0</v>
      </c>
      <c r="K59" s="1246">
        <f t="shared" si="33"/>
        <v>0</v>
      </c>
      <c r="L59" s="1246">
        <f t="shared" si="33"/>
        <v>0</v>
      </c>
      <c r="M59" s="1246">
        <f t="shared" si="33"/>
        <v>0</v>
      </c>
      <c r="N59" s="1246">
        <f>SUM(N75:N79)</f>
        <v>0</v>
      </c>
      <c r="O59" s="1246">
        <f t="shared" ref="O59:P59" si="34">SUM(O75:O79)</f>
        <v>0</v>
      </c>
      <c r="P59" s="1247">
        <f t="shared" si="34"/>
        <v>0</v>
      </c>
      <c r="Q59" s="1248">
        <f>SUM(Q60:Q72)</f>
        <v>0</v>
      </c>
      <c r="R59" s="1248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3506" t="s">
        <v>53</v>
      </c>
      <c r="B60" s="3507"/>
      <c r="C60" s="1249">
        <f>SUM(D60:M60)</f>
        <v>0</v>
      </c>
      <c r="D60" s="1238"/>
      <c r="E60" s="1239"/>
      <c r="F60" s="1239"/>
      <c r="G60" s="1239"/>
      <c r="H60" s="1239"/>
      <c r="I60" s="1239"/>
      <c r="J60" s="1239"/>
      <c r="K60" s="1239"/>
      <c r="L60" s="1239"/>
      <c r="M60" s="1239"/>
      <c r="N60" s="1250"/>
      <c r="O60" s="1251"/>
      <c r="P60" s="1252"/>
      <c r="Q60" s="1253"/>
      <c r="R60" s="1253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3486" t="s">
        <v>55</v>
      </c>
      <c r="B62" s="1254" t="s">
        <v>56</v>
      </c>
      <c r="C62" s="1249">
        <f t="shared" ref="C62:C74" si="40">SUM(D62:M62)</f>
        <v>0</v>
      </c>
      <c r="D62" s="1238"/>
      <c r="E62" s="1239"/>
      <c r="F62" s="1239"/>
      <c r="G62" s="1239"/>
      <c r="H62" s="1239"/>
      <c r="I62" s="1239"/>
      <c r="J62" s="1239"/>
      <c r="K62" s="1239"/>
      <c r="L62" s="1239"/>
      <c r="M62" s="1239"/>
      <c r="N62" s="1250"/>
      <c r="O62" s="1251"/>
      <c r="P62" s="1252"/>
      <c r="Q62" s="1253"/>
      <c r="R62" s="1253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3486"/>
      <c r="B63" s="63" t="s">
        <v>57</v>
      </c>
      <c r="C63" s="984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3486"/>
      <c r="B64" s="63" t="s">
        <v>58</v>
      </c>
      <c r="C64" s="984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3486"/>
      <c r="B65" s="63" t="s">
        <v>59</v>
      </c>
      <c r="C65" s="984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3486"/>
      <c r="B66" s="63" t="s">
        <v>60</v>
      </c>
      <c r="C66" s="984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3486"/>
      <c r="B67" s="68" t="s">
        <v>61</v>
      </c>
      <c r="C67" s="838">
        <f t="shared" si="40"/>
        <v>0</v>
      </c>
      <c r="D67" s="750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3486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134" t="s">
        <v>63</v>
      </c>
      <c r="B69" s="1254" t="s">
        <v>64</v>
      </c>
      <c r="C69" s="1249">
        <f t="shared" si="40"/>
        <v>0</v>
      </c>
      <c r="D69" s="1238"/>
      <c r="E69" s="1239"/>
      <c r="F69" s="1239"/>
      <c r="G69" s="1239"/>
      <c r="H69" s="1239"/>
      <c r="I69" s="1239"/>
      <c r="J69" s="1239"/>
      <c r="K69" s="1239"/>
      <c r="L69" s="1239"/>
      <c r="M69" s="1239"/>
      <c r="N69" s="1250"/>
      <c r="O69" s="1251"/>
      <c r="P69" s="1252"/>
      <c r="Q69" s="1253"/>
      <c r="R69" s="1253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3284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134" t="s">
        <v>66</v>
      </c>
      <c r="B71" s="1254" t="s">
        <v>64</v>
      </c>
      <c r="C71" s="1249">
        <f t="shared" si="40"/>
        <v>0</v>
      </c>
      <c r="D71" s="1239"/>
      <c r="E71" s="1239"/>
      <c r="F71" s="1239"/>
      <c r="G71" s="1239"/>
      <c r="H71" s="1239"/>
      <c r="I71" s="1239"/>
      <c r="J71" s="1239"/>
      <c r="K71" s="1239"/>
      <c r="L71" s="1239"/>
      <c r="M71" s="1239"/>
      <c r="N71" s="1250"/>
      <c r="O71" s="1251"/>
      <c r="P71" s="1252"/>
      <c r="Q71" s="1253"/>
      <c r="R71" s="1253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502" t="s">
        <v>68</v>
      </c>
      <c r="B74" s="3197"/>
      <c r="C74" s="1014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588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3198" t="s">
        <v>69</v>
      </c>
      <c r="B75" s="1255" t="s">
        <v>64</v>
      </c>
      <c r="C75" s="1249">
        <f>SUM(D75:P75)</f>
        <v>0</v>
      </c>
      <c r="D75" s="1238"/>
      <c r="E75" s="1239"/>
      <c r="F75" s="1239"/>
      <c r="G75" s="1239"/>
      <c r="H75" s="1239"/>
      <c r="I75" s="1239"/>
      <c r="J75" s="1239"/>
      <c r="K75" s="1239"/>
      <c r="L75" s="1239"/>
      <c r="M75" s="1239"/>
      <c r="N75" s="1256"/>
      <c r="O75" s="1239"/>
      <c r="P75" s="1241"/>
      <c r="Q75" s="1253"/>
      <c r="R75" s="1253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3303"/>
      <c r="B76" s="101" t="s">
        <v>65</v>
      </c>
      <c r="C76" s="1014">
        <f>SUM(D76:P76)</f>
        <v>0</v>
      </c>
      <c r="D76" s="210"/>
      <c r="E76" s="93"/>
      <c r="F76" s="93"/>
      <c r="G76" s="93"/>
      <c r="H76" s="93"/>
      <c r="I76" s="93"/>
      <c r="J76" s="93"/>
      <c r="K76" s="93"/>
      <c r="L76" s="93"/>
      <c r="M76" s="93"/>
      <c r="N76" s="591"/>
      <c r="O76" s="93"/>
      <c r="P76" s="103"/>
      <c r="Q76" s="542"/>
      <c r="R76" s="542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134" t="s">
        <v>70</v>
      </c>
      <c r="B77" s="1257" t="s">
        <v>64</v>
      </c>
      <c r="C77" s="1249">
        <f>SUM(D77:P77)</f>
        <v>0</v>
      </c>
      <c r="D77" s="1239"/>
      <c r="E77" s="1239"/>
      <c r="F77" s="1239"/>
      <c r="G77" s="1239"/>
      <c r="H77" s="1239"/>
      <c r="I77" s="1239"/>
      <c r="J77" s="1239"/>
      <c r="K77" s="1239"/>
      <c r="L77" s="1239"/>
      <c r="M77" s="1239"/>
      <c r="N77" s="1256"/>
      <c r="O77" s="1239"/>
      <c r="P77" s="1241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3284"/>
      <c r="B78" s="1018" t="s">
        <v>65</v>
      </c>
      <c r="C78" s="1014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591"/>
      <c r="O78" s="93"/>
      <c r="P78" s="103"/>
      <c r="Q78" s="542"/>
      <c r="R78" s="542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3503" t="s">
        <v>71</v>
      </c>
      <c r="B79" s="3504"/>
      <c r="C79" s="1014">
        <f>SUM(D79:P79)</f>
        <v>0</v>
      </c>
      <c r="D79" s="210"/>
      <c r="E79" s="93"/>
      <c r="F79" s="93"/>
      <c r="G79" s="93"/>
      <c r="H79" s="93"/>
      <c r="I79" s="93"/>
      <c r="J79" s="93"/>
      <c r="K79" s="93"/>
      <c r="L79" s="93"/>
      <c r="M79" s="93"/>
      <c r="N79" s="591"/>
      <c r="O79" s="93"/>
      <c r="P79" s="103"/>
      <c r="Q79" s="542"/>
      <c r="R79" s="542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1106" t="s">
        <v>75</v>
      </c>
      <c r="B81" s="1106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1258" t="s">
        <v>77</v>
      </c>
      <c r="B82" s="1124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528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152" t="s">
        <v>79</v>
      </c>
      <c r="B84" s="2847"/>
      <c r="C84" s="1106" t="s">
        <v>76</v>
      </c>
      <c r="D84" s="1080" t="s">
        <v>80</v>
      </c>
      <c r="E84" s="594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3484" t="s">
        <v>82</v>
      </c>
      <c r="B85" s="3485"/>
      <c r="C85" s="1246">
        <f>SUM(D85:E85)</f>
        <v>0</v>
      </c>
      <c r="D85" s="1111"/>
      <c r="E85" s="1245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3152" t="s">
        <v>84</v>
      </c>
      <c r="B87" s="2847"/>
      <c r="C87" s="3152" t="s">
        <v>85</v>
      </c>
      <c r="D87" s="2869"/>
      <c r="E87" s="2847"/>
      <c r="F87" s="3491" t="s">
        <v>86</v>
      </c>
      <c r="G87" s="3491"/>
      <c r="H87" s="3491"/>
      <c r="I87" s="3491"/>
      <c r="J87" s="3491"/>
      <c r="K87" s="3491"/>
      <c r="L87" s="3496" t="s">
        <v>87</v>
      </c>
      <c r="M87" s="3496"/>
      <c r="N87" s="3496"/>
      <c r="O87" s="3496"/>
      <c r="P87" s="3496"/>
      <c r="Q87" s="3490"/>
      <c r="R87" s="3328" t="s">
        <v>88</v>
      </c>
      <c r="S87" s="3328"/>
      <c r="T87" s="3328"/>
      <c r="U87" s="3328"/>
      <c r="V87" s="3328"/>
      <c r="W87" s="3427"/>
      <c r="X87" s="3499" t="s">
        <v>89</v>
      </c>
      <c r="Y87" s="3499"/>
      <c r="Z87" s="3499"/>
      <c r="AA87" s="3500"/>
      <c r="AB87" s="3192" t="s">
        <v>90</v>
      </c>
      <c r="AC87" s="3193"/>
      <c r="AD87" s="3183" t="s">
        <v>7</v>
      </c>
      <c r="AE87" s="3371" t="s">
        <v>8</v>
      </c>
    </row>
    <row r="88" spans="1:83" s="47" customFormat="1" ht="12" customHeight="1" x14ac:dyDescent="0.2">
      <c r="A88" s="2910"/>
      <c r="B88" s="2848"/>
      <c r="C88" s="3489"/>
      <c r="D88" s="3090"/>
      <c r="E88" s="3073"/>
      <c r="F88" s="3318" t="s">
        <v>91</v>
      </c>
      <c r="G88" s="3466"/>
      <c r="H88" s="3318" t="s">
        <v>92</v>
      </c>
      <c r="I88" s="3466"/>
      <c r="J88" s="3318" t="s">
        <v>93</v>
      </c>
      <c r="K88" s="3466"/>
      <c r="L88" s="3318" t="s">
        <v>91</v>
      </c>
      <c r="M88" s="3466"/>
      <c r="N88" s="3318" t="s">
        <v>92</v>
      </c>
      <c r="O88" s="3466"/>
      <c r="P88" s="3318" t="s">
        <v>94</v>
      </c>
      <c r="Q88" s="3466"/>
      <c r="R88" s="3318" t="s">
        <v>91</v>
      </c>
      <c r="S88" s="3466"/>
      <c r="T88" s="3318" t="s">
        <v>92</v>
      </c>
      <c r="U88" s="3466"/>
      <c r="V88" s="3318" t="s">
        <v>94</v>
      </c>
      <c r="W88" s="3333"/>
      <c r="X88" s="3497" t="s">
        <v>95</v>
      </c>
      <c r="Y88" s="3497"/>
      <c r="Z88" s="3497"/>
      <c r="AA88" s="3498"/>
      <c r="AB88" s="3501"/>
      <c r="AC88" s="3195"/>
      <c r="AD88" s="3024"/>
      <c r="AE88" s="3027"/>
    </row>
    <row r="89" spans="1:83" s="47" customFormat="1" ht="31.5" x14ac:dyDescent="0.2">
      <c r="A89" s="3489"/>
      <c r="B89" s="3073"/>
      <c r="C89" s="1080" t="s">
        <v>96</v>
      </c>
      <c r="D89" s="1259" t="s">
        <v>65</v>
      </c>
      <c r="E89" s="985" t="s">
        <v>97</v>
      </c>
      <c r="F89" s="992" t="s">
        <v>65</v>
      </c>
      <c r="G89" s="1260" t="s">
        <v>97</v>
      </c>
      <c r="H89" s="992" t="s">
        <v>65</v>
      </c>
      <c r="I89" s="1260" t="s">
        <v>97</v>
      </c>
      <c r="J89" s="992" t="s">
        <v>65</v>
      </c>
      <c r="K89" s="1260" t="s">
        <v>97</v>
      </c>
      <c r="L89" s="992" t="s">
        <v>65</v>
      </c>
      <c r="M89" s="1260" t="s">
        <v>97</v>
      </c>
      <c r="N89" s="992" t="s">
        <v>65</v>
      </c>
      <c r="O89" s="1260" t="s">
        <v>97</v>
      </c>
      <c r="P89" s="992" t="s">
        <v>65</v>
      </c>
      <c r="Q89" s="1260" t="s">
        <v>97</v>
      </c>
      <c r="R89" s="992" t="s">
        <v>65</v>
      </c>
      <c r="S89" s="1260" t="s">
        <v>97</v>
      </c>
      <c r="T89" s="992" t="s">
        <v>65</v>
      </c>
      <c r="U89" s="1261" t="s">
        <v>97</v>
      </c>
      <c r="V89" s="992" t="s">
        <v>65</v>
      </c>
      <c r="W89" s="1083" t="s">
        <v>97</v>
      </c>
      <c r="X89" s="1262" t="s">
        <v>98</v>
      </c>
      <c r="Y89" s="1263" t="s">
        <v>99</v>
      </c>
      <c r="Z89" s="1263" t="s">
        <v>100</v>
      </c>
      <c r="AA89" s="1263" t="s">
        <v>101</v>
      </c>
      <c r="AB89" s="1263" t="s">
        <v>102</v>
      </c>
      <c r="AC89" s="1263" t="s">
        <v>103</v>
      </c>
      <c r="AD89" s="3184"/>
      <c r="AE89" s="3028"/>
    </row>
    <row r="90" spans="1:83" s="47" customFormat="1" x14ac:dyDescent="0.25">
      <c r="A90" s="3468" t="s">
        <v>104</v>
      </c>
      <c r="B90" s="3469"/>
      <c r="C90" s="1264">
        <f>SUM(D90:E90)</f>
        <v>0</v>
      </c>
      <c r="D90" s="1265">
        <f>SUM(F90+H90+J90+L90+N90+P90+R90+T90+V90)</f>
        <v>0</v>
      </c>
      <c r="E90" s="1266">
        <f>SUM(G90+I90+K90+M90+O90+Q90+S90+U90+W90)</f>
        <v>0</v>
      </c>
      <c r="F90" s="1238"/>
      <c r="G90" s="1253"/>
      <c r="H90" s="1238"/>
      <c r="I90" s="1253"/>
      <c r="J90" s="1238"/>
      <c r="K90" s="1253"/>
      <c r="L90" s="1238"/>
      <c r="M90" s="1253"/>
      <c r="N90" s="1238"/>
      <c r="O90" s="1253"/>
      <c r="P90" s="1238"/>
      <c r="Q90" s="1253"/>
      <c r="R90" s="1238"/>
      <c r="S90" s="1253"/>
      <c r="T90" s="1238"/>
      <c r="U90" s="1267"/>
      <c r="V90" s="1238"/>
      <c r="W90" s="1268"/>
      <c r="X90" s="1256"/>
      <c r="Y90" s="1238"/>
      <c r="Z90" s="1269"/>
      <c r="AA90" s="1269"/>
      <c r="AB90" s="1269"/>
      <c r="AC90" s="1270"/>
      <c r="AD90" s="1238"/>
      <c r="AE90" s="1242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1271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1037"/>
      <c r="AC93" s="1037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3152" t="s">
        <v>84</v>
      </c>
      <c r="B95" s="2847"/>
      <c r="C95" s="3152" t="s">
        <v>85</v>
      </c>
      <c r="D95" s="2869"/>
      <c r="E95" s="2847"/>
      <c r="F95" s="3495" t="s">
        <v>109</v>
      </c>
      <c r="G95" s="3496"/>
      <c r="H95" s="3496"/>
      <c r="I95" s="3496"/>
      <c r="J95" s="3496"/>
      <c r="K95" s="3490"/>
      <c r="L95" s="3496" t="s">
        <v>110</v>
      </c>
      <c r="M95" s="3496"/>
      <c r="N95" s="3496"/>
      <c r="O95" s="3496"/>
      <c r="P95" s="3496"/>
      <c r="Q95" s="3490"/>
      <c r="R95" s="3490" t="s">
        <v>111</v>
      </c>
      <c r="S95" s="3491"/>
      <c r="T95" s="3491"/>
      <c r="U95" s="3491"/>
      <c r="V95" s="3491"/>
      <c r="W95" s="3492"/>
      <c r="X95" s="3493" t="s">
        <v>112</v>
      </c>
      <c r="Y95" s="3493"/>
      <c r="Z95" s="3493"/>
      <c r="AA95" s="3493"/>
      <c r="AB95" s="3493"/>
      <c r="AC95" s="3494"/>
      <c r="AD95" s="3183" t="s">
        <v>7</v>
      </c>
      <c r="AE95" s="3371" t="s">
        <v>8</v>
      </c>
    </row>
    <row r="96" spans="1:83" s="47" customFormat="1" ht="12" customHeight="1" x14ac:dyDescent="0.2">
      <c r="A96" s="2910"/>
      <c r="B96" s="2848"/>
      <c r="C96" s="3489"/>
      <c r="D96" s="3090"/>
      <c r="E96" s="3073"/>
      <c r="F96" s="3318" t="s">
        <v>91</v>
      </c>
      <c r="G96" s="3466"/>
      <c r="H96" s="3318" t="s">
        <v>92</v>
      </c>
      <c r="I96" s="3466"/>
      <c r="J96" s="3318" t="s">
        <v>94</v>
      </c>
      <c r="K96" s="3466"/>
      <c r="L96" s="3318" t="s">
        <v>91</v>
      </c>
      <c r="M96" s="3466"/>
      <c r="N96" s="3318" t="s">
        <v>92</v>
      </c>
      <c r="O96" s="3466"/>
      <c r="P96" s="3318" t="s">
        <v>93</v>
      </c>
      <c r="Q96" s="3466"/>
      <c r="R96" s="3444" t="s">
        <v>91</v>
      </c>
      <c r="S96" s="3466"/>
      <c r="T96" s="3318" t="s">
        <v>92</v>
      </c>
      <c r="U96" s="3466"/>
      <c r="V96" s="3328" t="s">
        <v>93</v>
      </c>
      <c r="W96" s="3427"/>
      <c r="X96" s="3444" t="s">
        <v>95</v>
      </c>
      <c r="Y96" s="3444"/>
      <c r="Z96" s="3444"/>
      <c r="AA96" s="3466"/>
      <c r="AB96" s="3318" t="s">
        <v>113</v>
      </c>
      <c r="AC96" s="3466"/>
      <c r="AD96" s="3024"/>
      <c r="AE96" s="3027"/>
    </row>
    <row r="97" spans="1:83" s="47" customFormat="1" ht="31.5" x14ac:dyDescent="0.2">
      <c r="A97" s="3489"/>
      <c r="B97" s="3073"/>
      <c r="C97" s="1080" t="s">
        <v>96</v>
      </c>
      <c r="D97" s="1259" t="s">
        <v>65</v>
      </c>
      <c r="E97" s="985" t="s">
        <v>97</v>
      </c>
      <c r="F97" s="992" t="s">
        <v>65</v>
      </c>
      <c r="G97" s="1260" t="s">
        <v>97</v>
      </c>
      <c r="H97" s="992" t="s">
        <v>65</v>
      </c>
      <c r="I97" s="1260" t="s">
        <v>97</v>
      </c>
      <c r="J97" s="992" t="s">
        <v>65</v>
      </c>
      <c r="K97" s="1260" t="s">
        <v>97</v>
      </c>
      <c r="L97" s="992" t="s">
        <v>65</v>
      </c>
      <c r="M97" s="1260" t="s">
        <v>97</v>
      </c>
      <c r="N97" s="992" t="s">
        <v>65</v>
      </c>
      <c r="O97" s="1260" t="s">
        <v>97</v>
      </c>
      <c r="P97" s="992" t="s">
        <v>65</v>
      </c>
      <c r="Q97" s="1260" t="s">
        <v>97</v>
      </c>
      <c r="R97" s="975" t="s">
        <v>65</v>
      </c>
      <c r="S97" s="1260" t="s">
        <v>97</v>
      </c>
      <c r="T97" s="992" t="s">
        <v>65</v>
      </c>
      <c r="U97" s="1260" t="s">
        <v>97</v>
      </c>
      <c r="V97" s="991" t="s">
        <v>65</v>
      </c>
      <c r="W97" s="1272" t="s">
        <v>97</v>
      </c>
      <c r="X97" s="1260" t="s">
        <v>114</v>
      </c>
      <c r="Y97" s="1106" t="s">
        <v>99</v>
      </c>
      <c r="Z97" s="990" t="s">
        <v>100</v>
      </c>
      <c r="AA97" s="990" t="s">
        <v>101</v>
      </c>
      <c r="AB97" s="1079" t="s">
        <v>102</v>
      </c>
      <c r="AC97" s="1106" t="s">
        <v>103</v>
      </c>
      <c r="AD97" s="3184"/>
      <c r="AE97" s="3028"/>
    </row>
    <row r="98" spans="1:83" s="47" customFormat="1" x14ac:dyDescent="0.25">
      <c r="A98" s="3468" t="s">
        <v>104</v>
      </c>
      <c r="B98" s="3469"/>
      <c r="C98" s="1265">
        <f>SUM(D98:E98)</f>
        <v>0</v>
      </c>
      <c r="D98" s="1273">
        <f>SUM(F98+H98+J98+L98+N98+P98+R98+T98+V98)</f>
        <v>0</v>
      </c>
      <c r="E98" s="1266">
        <f>SUM(G98+I98+K98+M98+O98+Q98+S98+U98+W98)</f>
        <v>0</v>
      </c>
      <c r="F98" s="1238"/>
      <c r="G98" s="1253"/>
      <c r="H98" s="1238"/>
      <c r="I98" s="1253"/>
      <c r="J98" s="1238"/>
      <c r="K98" s="1253"/>
      <c r="L98" s="1238"/>
      <c r="M98" s="1253"/>
      <c r="N98" s="1238"/>
      <c r="O98" s="1253"/>
      <c r="P98" s="1238"/>
      <c r="Q98" s="1253"/>
      <c r="R98" s="1256"/>
      <c r="S98" s="1253"/>
      <c r="T98" s="1238"/>
      <c r="U98" s="1253"/>
      <c r="V98" s="1238"/>
      <c r="W98" s="1268"/>
      <c r="X98" s="1256"/>
      <c r="Y98" s="1238"/>
      <c r="Z98" s="1269"/>
      <c r="AA98" s="1269"/>
      <c r="AB98" s="1269"/>
      <c r="AC98" s="1270"/>
      <c r="AD98" s="1238"/>
      <c r="AE98" s="1242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207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1037"/>
      <c r="AC101" s="1037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3152" t="s">
        <v>116</v>
      </c>
      <c r="B103" s="2847"/>
      <c r="C103" s="3152" t="s">
        <v>76</v>
      </c>
      <c r="D103" s="2869"/>
      <c r="E103" s="2847"/>
      <c r="F103" s="3318" t="s">
        <v>117</v>
      </c>
      <c r="G103" s="3444"/>
      <c r="H103" s="3444"/>
      <c r="I103" s="3444"/>
      <c r="J103" s="3444"/>
      <c r="K103" s="3444"/>
      <c r="L103" s="3444"/>
      <c r="M103" s="3466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3318" t="s">
        <v>118</v>
      </c>
      <c r="G104" s="3466"/>
      <c r="H104" s="3318" t="s">
        <v>119</v>
      </c>
      <c r="I104" s="3466"/>
      <c r="J104" s="3318" t="s">
        <v>120</v>
      </c>
      <c r="K104" s="3466"/>
      <c r="L104" s="3318" t="s">
        <v>12</v>
      </c>
      <c r="M104" s="3466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489"/>
      <c r="B105" s="3073"/>
      <c r="C105" s="607" t="s">
        <v>96</v>
      </c>
      <c r="D105" s="1259" t="s">
        <v>65</v>
      </c>
      <c r="E105" s="1260" t="s">
        <v>97</v>
      </c>
      <c r="F105" s="1080" t="s">
        <v>65</v>
      </c>
      <c r="G105" s="1260" t="s">
        <v>97</v>
      </c>
      <c r="H105" s="1080" t="s">
        <v>65</v>
      </c>
      <c r="I105" s="1260" t="s">
        <v>97</v>
      </c>
      <c r="J105" s="1080" t="s">
        <v>65</v>
      </c>
      <c r="K105" s="1260" t="s">
        <v>97</v>
      </c>
      <c r="L105" s="1080" t="s">
        <v>65</v>
      </c>
      <c r="M105" s="1260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3326" t="s">
        <v>121</v>
      </c>
      <c r="B106" s="3441"/>
      <c r="C106" s="1274">
        <f>SUM(D106:E106)</f>
        <v>0</v>
      </c>
      <c r="D106" s="1275">
        <f t="shared" ref="D106:E109" si="53">+F106+H106+J106+L106</f>
        <v>0</v>
      </c>
      <c r="E106" s="1276">
        <f t="shared" si="53"/>
        <v>0</v>
      </c>
      <c r="F106" s="1129">
        <f>SUM(F107:F109)</f>
        <v>0</v>
      </c>
      <c r="G106" s="1129">
        <f t="shared" ref="G106:M106" si="54">SUM(G107:G109)</f>
        <v>0</v>
      </c>
      <c r="H106" s="1129">
        <f t="shared" si="54"/>
        <v>0</v>
      </c>
      <c r="I106" s="1129">
        <f t="shared" si="54"/>
        <v>0</v>
      </c>
      <c r="J106" s="1129">
        <f t="shared" si="54"/>
        <v>0</v>
      </c>
      <c r="K106" s="1129">
        <f t="shared" si="54"/>
        <v>0</v>
      </c>
      <c r="L106" s="1129">
        <f t="shared" si="54"/>
        <v>0</v>
      </c>
      <c r="M106" s="1246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3487" t="s">
        <v>122</v>
      </c>
      <c r="B107" s="3488"/>
      <c r="C107" s="1277">
        <f>SUM(D107:E107)</f>
        <v>0</v>
      </c>
      <c r="D107" s="1278">
        <f t="shared" si="53"/>
        <v>0</v>
      </c>
      <c r="E107" s="1279">
        <f t="shared" si="53"/>
        <v>0</v>
      </c>
      <c r="F107" s="1238"/>
      <c r="G107" s="1253"/>
      <c r="H107" s="1238"/>
      <c r="I107" s="1253"/>
      <c r="J107" s="1238"/>
      <c r="K107" s="1242"/>
      <c r="L107" s="1238"/>
      <c r="M107" s="1242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865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3152" t="s">
        <v>75</v>
      </c>
      <c r="B111" s="2847"/>
      <c r="C111" s="3152" t="s">
        <v>76</v>
      </c>
      <c r="D111" s="2869"/>
      <c r="E111" s="2847"/>
      <c r="F111" s="3318" t="s">
        <v>117</v>
      </c>
      <c r="G111" s="3444"/>
      <c r="H111" s="3444"/>
      <c r="I111" s="3444"/>
      <c r="J111" s="3444"/>
      <c r="K111" s="3444"/>
      <c r="L111" s="3444"/>
      <c r="M111" s="3444"/>
      <c r="N111" s="3444"/>
      <c r="O111" s="3444"/>
      <c r="P111" s="3444"/>
      <c r="Q111" s="3444"/>
      <c r="R111" s="3444"/>
      <c r="S111" s="3444"/>
      <c r="T111" s="3444"/>
      <c r="U111" s="3444"/>
      <c r="V111" s="3444"/>
      <c r="W111" s="3444"/>
      <c r="X111" s="3444"/>
      <c r="Y111" s="3444"/>
      <c r="Z111" s="3444"/>
      <c r="AA111" s="3444"/>
      <c r="AB111" s="3444"/>
      <c r="AC111" s="3444"/>
      <c r="AD111" s="3444"/>
      <c r="AE111" s="3444"/>
      <c r="AF111" s="3444"/>
      <c r="AG111" s="3333"/>
      <c r="AH111" s="2869" t="s">
        <v>7</v>
      </c>
      <c r="AI111" s="3146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3320" t="s">
        <v>12</v>
      </c>
      <c r="G112" s="3435"/>
      <c r="H112" s="3331" t="s">
        <v>13</v>
      </c>
      <c r="I112" s="3331"/>
      <c r="J112" s="3331" t="s">
        <v>14</v>
      </c>
      <c r="K112" s="3331"/>
      <c r="L112" s="3331" t="s">
        <v>15</v>
      </c>
      <c r="M112" s="3331"/>
      <c r="N112" s="3331" t="s">
        <v>16</v>
      </c>
      <c r="O112" s="3331"/>
      <c r="P112" s="3331" t="s">
        <v>17</v>
      </c>
      <c r="Q112" s="3331"/>
      <c r="R112" s="3331" t="s">
        <v>18</v>
      </c>
      <c r="S112" s="3331"/>
      <c r="T112" s="3331" t="s">
        <v>19</v>
      </c>
      <c r="U112" s="3331"/>
      <c r="V112" s="3331" t="s">
        <v>48</v>
      </c>
      <c r="W112" s="3331"/>
      <c r="X112" s="3331" t="s">
        <v>49</v>
      </c>
      <c r="Y112" s="3331"/>
      <c r="Z112" s="3318" t="s">
        <v>50</v>
      </c>
      <c r="AA112" s="3466"/>
      <c r="AB112" s="3318" t="s">
        <v>126</v>
      </c>
      <c r="AC112" s="3466"/>
      <c r="AD112" s="3318" t="s">
        <v>127</v>
      </c>
      <c r="AE112" s="3466"/>
      <c r="AF112" s="3318" t="s">
        <v>128</v>
      </c>
      <c r="AG112" s="3333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3089"/>
      <c r="B113" s="3073"/>
      <c r="C113" s="1080" t="s">
        <v>96</v>
      </c>
      <c r="D113" s="1259" t="s">
        <v>65</v>
      </c>
      <c r="E113" s="1260" t="s">
        <v>97</v>
      </c>
      <c r="F113" s="992" t="s">
        <v>65</v>
      </c>
      <c r="G113" s="1050" t="s">
        <v>97</v>
      </c>
      <c r="H113" s="992" t="s">
        <v>65</v>
      </c>
      <c r="I113" s="1050" t="s">
        <v>97</v>
      </c>
      <c r="J113" s="992" t="s">
        <v>65</v>
      </c>
      <c r="K113" s="1050" t="s">
        <v>97</v>
      </c>
      <c r="L113" s="992" t="s">
        <v>65</v>
      </c>
      <c r="M113" s="1050" t="s">
        <v>97</v>
      </c>
      <c r="N113" s="992" t="s">
        <v>65</v>
      </c>
      <c r="O113" s="1050" t="s">
        <v>97</v>
      </c>
      <c r="P113" s="992" t="s">
        <v>65</v>
      </c>
      <c r="Q113" s="1050" t="s">
        <v>97</v>
      </c>
      <c r="R113" s="992" t="s">
        <v>65</v>
      </c>
      <c r="S113" s="1050" t="s">
        <v>97</v>
      </c>
      <c r="T113" s="992" t="s">
        <v>65</v>
      </c>
      <c r="U113" s="1050" t="s">
        <v>97</v>
      </c>
      <c r="V113" s="992" t="s">
        <v>65</v>
      </c>
      <c r="W113" s="1050" t="s">
        <v>97</v>
      </c>
      <c r="X113" s="992" t="s">
        <v>65</v>
      </c>
      <c r="Y113" s="1050" t="s">
        <v>97</v>
      </c>
      <c r="Z113" s="992" t="s">
        <v>65</v>
      </c>
      <c r="AA113" s="1050" t="s">
        <v>97</v>
      </c>
      <c r="AB113" s="992" t="s">
        <v>65</v>
      </c>
      <c r="AC113" s="1050" t="s">
        <v>97</v>
      </c>
      <c r="AD113" s="992" t="s">
        <v>65</v>
      </c>
      <c r="AE113" s="1050" t="s">
        <v>97</v>
      </c>
      <c r="AF113" s="992" t="s">
        <v>65</v>
      </c>
      <c r="AG113" s="1051" t="s">
        <v>97</v>
      </c>
      <c r="AH113" s="3090"/>
      <c r="AI113" s="3283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3484" t="s">
        <v>129</v>
      </c>
      <c r="B114" s="3485"/>
      <c r="C114" s="1129">
        <f>SUM(D114:E114)</f>
        <v>0</v>
      </c>
      <c r="D114" s="1280">
        <f>SUM(F114+H114+J114+L114+N114+P114+R114+T114+V114+X114+Z114+AB114+AD114+AF114)</f>
        <v>0</v>
      </c>
      <c r="E114" s="508">
        <f>SUM(+G114+I114+K114+M114+O114+Q114+S114+U114+W114+Y114+AA114+AC114+AE114+AG114)</f>
        <v>0</v>
      </c>
      <c r="F114" s="1238"/>
      <c r="G114" s="1256"/>
      <c r="H114" s="1238"/>
      <c r="I114" s="1256"/>
      <c r="J114" s="1238"/>
      <c r="K114" s="1256"/>
      <c r="L114" s="1238"/>
      <c r="M114" s="1256"/>
      <c r="N114" s="1238"/>
      <c r="O114" s="1256"/>
      <c r="P114" s="1238"/>
      <c r="Q114" s="1256"/>
      <c r="R114" s="1238"/>
      <c r="S114" s="1256"/>
      <c r="T114" s="1238"/>
      <c r="U114" s="1256"/>
      <c r="V114" s="1238"/>
      <c r="W114" s="1256"/>
      <c r="X114" s="1238"/>
      <c r="Y114" s="1256"/>
      <c r="Z114" s="1238"/>
      <c r="AA114" s="1256"/>
      <c r="AB114" s="1238"/>
      <c r="AC114" s="1256"/>
      <c r="AD114" s="1238"/>
      <c r="AE114" s="1256"/>
      <c r="AF114" s="1238"/>
      <c r="AG114" s="1241"/>
      <c r="AH114" s="1267"/>
      <c r="AI114" s="1270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134" t="s">
        <v>130</v>
      </c>
      <c r="B115" s="1249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1238"/>
      <c r="G115" s="1253"/>
      <c r="H115" s="1238"/>
      <c r="I115" s="1253"/>
      <c r="J115" s="1238"/>
      <c r="K115" s="1253"/>
      <c r="L115" s="1238"/>
      <c r="M115" s="1253"/>
      <c r="N115" s="1238"/>
      <c r="O115" s="1253"/>
      <c r="P115" s="1238"/>
      <c r="Q115" s="1253"/>
      <c r="R115" s="1238"/>
      <c r="S115" s="1253"/>
      <c r="T115" s="1238"/>
      <c r="U115" s="1253"/>
      <c r="V115" s="1238"/>
      <c r="W115" s="1253"/>
      <c r="X115" s="1238"/>
      <c r="Y115" s="1253"/>
      <c r="Z115" s="1238"/>
      <c r="AA115" s="1253"/>
      <c r="AB115" s="1238"/>
      <c r="AC115" s="1253"/>
      <c r="AD115" s="1238"/>
      <c r="AE115" s="1253"/>
      <c r="AF115" s="1238"/>
      <c r="AG115" s="1241"/>
      <c r="AH115" s="1267"/>
      <c r="AI115" s="1270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984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984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3284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3486" t="s">
        <v>138</v>
      </c>
      <c r="B122" s="3486"/>
      <c r="C122" s="1129">
        <f t="shared" si="55"/>
        <v>0</v>
      </c>
      <c r="D122" s="1280">
        <f t="shared" si="56"/>
        <v>0</v>
      </c>
      <c r="E122" s="508">
        <f t="shared" si="62"/>
        <v>0</v>
      </c>
      <c r="F122" s="1111"/>
      <c r="G122" s="1245"/>
      <c r="H122" s="1111"/>
      <c r="I122" s="1245"/>
      <c r="J122" s="1111"/>
      <c r="K122" s="1245"/>
      <c r="L122" s="1111"/>
      <c r="M122" s="1245"/>
      <c r="N122" s="1111"/>
      <c r="O122" s="1245"/>
      <c r="P122" s="1111"/>
      <c r="Q122" s="1245"/>
      <c r="R122" s="1111"/>
      <c r="S122" s="1245"/>
      <c r="T122" s="1111"/>
      <c r="U122" s="1245"/>
      <c r="V122" s="1111"/>
      <c r="W122" s="1245"/>
      <c r="X122" s="1111"/>
      <c r="Y122" s="1245"/>
      <c r="Z122" s="1111"/>
      <c r="AA122" s="1245"/>
      <c r="AB122" s="1111"/>
      <c r="AC122" s="1245"/>
      <c r="AD122" s="1111"/>
      <c r="AE122" s="1245"/>
      <c r="AF122" s="1111"/>
      <c r="AG122" s="1243"/>
      <c r="AH122" s="1281"/>
      <c r="AI122" s="1124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282"/>
      <c r="AM123" s="1282"/>
    </row>
    <row r="124" spans="1:82" ht="15" customHeight="1" x14ac:dyDescent="0.25">
      <c r="A124" s="3480" t="s">
        <v>75</v>
      </c>
      <c r="B124" s="2847"/>
      <c r="C124" s="3474" t="s">
        <v>76</v>
      </c>
      <c r="D124" s="3474"/>
      <c r="E124" s="3474"/>
      <c r="F124" s="3471" t="s">
        <v>117</v>
      </c>
      <c r="G124" s="3461"/>
      <c r="H124" s="3461"/>
      <c r="I124" s="3461"/>
      <c r="J124" s="3461"/>
      <c r="K124" s="3461"/>
      <c r="L124" s="3461"/>
      <c r="M124" s="3461"/>
      <c r="N124" s="3461"/>
      <c r="O124" s="3461"/>
      <c r="P124" s="3461"/>
      <c r="Q124" s="3461"/>
      <c r="R124" s="3461"/>
      <c r="S124" s="3461"/>
      <c r="T124" s="3461"/>
      <c r="U124" s="3461"/>
      <c r="V124" s="3461"/>
      <c r="W124" s="3461"/>
      <c r="X124" s="3461"/>
      <c r="Y124" s="3461"/>
      <c r="Z124" s="3461"/>
      <c r="AA124" s="3461"/>
      <c r="AB124" s="3461"/>
      <c r="AC124" s="3461"/>
      <c r="AD124" s="3461"/>
      <c r="AE124" s="3461"/>
      <c r="AF124" s="3461"/>
      <c r="AG124" s="3475"/>
      <c r="AH124" s="3481" t="s">
        <v>140</v>
      </c>
      <c r="AI124" s="3482"/>
      <c r="AJ124" s="3482"/>
      <c r="AK124" s="3483"/>
      <c r="AL124" s="3476" t="s">
        <v>7</v>
      </c>
      <c r="AM124" s="3474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3470" t="s">
        <v>12</v>
      </c>
      <c r="G125" s="3470"/>
      <c r="H125" s="3470" t="s">
        <v>13</v>
      </c>
      <c r="I125" s="3470"/>
      <c r="J125" s="3470" t="s">
        <v>14</v>
      </c>
      <c r="K125" s="3470"/>
      <c r="L125" s="3470" t="s">
        <v>15</v>
      </c>
      <c r="M125" s="3470"/>
      <c r="N125" s="3470" t="s">
        <v>16</v>
      </c>
      <c r="O125" s="3470"/>
      <c r="P125" s="3470" t="s">
        <v>17</v>
      </c>
      <c r="Q125" s="3470"/>
      <c r="R125" s="3470" t="s">
        <v>18</v>
      </c>
      <c r="S125" s="3470"/>
      <c r="T125" s="3470" t="s">
        <v>19</v>
      </c>
      <c r="U125" s="3470"/>
      <c r="V125" s="3470" t="s">
        <v>48</v>
      </c>
      <c r="W125" s="3470"/>
      <c r="X125" s="3470" t="s">
        <v>49</v>
      </c>
      <c r="Y125" s="3470"/>
      <c r="Z125" s="3471" t="s">
        <v>50</v>
      </c>
      <c r="AA125" s="3449"/>
      <c r="AB125" s="3471" t="s">
        <v>126</v>
      </c>
      <c r="AC125" s="3449"/>
      <c r="AD125" s="3471" t="s">
        <v>127</v>
      </c>
      <c r="AE125" s="3449"/>
      <c r="AF125" s="3471" t="s">
        <v>128</v>
      </c>
      <c r="AG125" s="3475"/>
      <c r="AH125" s="3476" t="s">
        <v>141</v>
      </c>
      <c r="AI125" s="3474" t="s">
        <v>142</v>
      </c>
      <c r="AJ125" s="3474" t="s">
        <v>143</v>
      </c>
      <c r="AK125" s="3477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3089"/>
      <c r="B126" s="3073"/>
      <c r="C126" s="1283" t="s">
        <v>96</v>
      </c>
      <c r="D126" s="1259" t="s">
        <v>65</v>
      </c>
      <c r="E126" s="1284" t="s">
        <v>97</v>
      </c>
      <c r="F126" s="1285" t="s">
        <v>65</v>
      </c>
      <c r="G126" s="972" t="s">
        <v>97</v>
      </c>
      <c r="H126" s="1285" t="s">
        <v>65</v>
      </c>
      <c r="I126" s="972" t="s">
        <v>97</v>
      </c>
      <c r="J126" s="1285" t="s">
        <v>65</v>
      </c>
      <c r="K126" s="972" t="s">
        <v>97</v>
      </c>
      <c r="L126" s="1285" t="s">
        <v>65</v>
      </c>
      <c r="M126" s="972" t="s">
        <v>97</v>
      </c>
      <c r="N126" s="1285" t="s">
        <v>65</v>
      </c>
      <c r="O126" s="972" t="s">
        <v>97</v>
      </c>
      <c r="P126" s="1285" t="s">
        <v>65</v>
      </c>
      <c r="Q126" s="972" t="s">
        <v>97</v>
      </c>
      <c r="R126" s="1285" t="s">
        <v>65</v>
      </c>
      <c r="S126" s="972" t="s">
        <v>97</v>
      </c>
      <c r="T126" s="1285" t="s">
        <v>65</v>
      </c>
      <c r="U126" s="972" t="s">
        <v>97</v>
      </c>
      <c r="V126" s="1285" t="s">
        <v>65</v>
      </c>
      <c r="W126" s="972" t="s">
        <v>97</v>
      </c>
      <c r="X126" s="1285" t="s">
        <v>65</v>
      </c>
      <c r="Y126" s="972" t="s">
        <v>97</v>
      </c>
      <c r="Z126" s="1285" t="s">
        <v>65</v>
      </c>
      <c r="AA126" s="972" t="s">
        <v>97</v>
      </c>
      <c r="AB126" s="1285" t="s">
        <v>65</v>
      </c>
      <c r="AC126" s="972" t="s">
        <v>97</v>
      </c>
      <c r="AD126" s="1285" t="s">
        <v>65</v>
      </c>
      <c r="AE126" s="972" t="s">
        <v>97</v>
      </c>
      <c r="AF126" s="1285" t="s">
        <v>65</v>
      </c>
      <c r="AG126" s="1286" t="s">
        <v>97</v>
      </c>
      <c r="AH126" s="2986"/>
      <c r="AI126" s="3283"/>
      <c r="AJ126" s="3283"/>
      <c r="AK126" s="2994"/>
      <c r="AL126" s="2986"/>
      <c r="AM126" s="3283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3478" t="s">
        <v>145</v>
      </c>
      <c r="B127" s="3479"/>
      <c r="C127" s="1287">
        <f>SUM(D127:E127)</f>
        <v>0</v>
      </c>
      <c r="D127" s="1280">
        <f>SUM(F127+H127+J127+L127+N127+P127+R127+T127+V127+X127+Z127+AB127+AD127+AF127)</f>
        <v>0</v>
      </c>
      <c r="E127" s="1288">
        <f>SUM(G127+I127+K127+M127+O127+Q127+S127+U127+W127+Y127+AA127+AC127+AE127+AG127)</f>
        <v>0</v>
      </c>
      <c r="F127" s="1238"/>
      <c r="G127" s="1253"/>
      <c r="H127" s="1238"/>
      <c r="I127" s="1253"/>
      <c r="J127" s="1238"/>
      <c r="K127" s="1253"/>
      <c r="L127" s="1238"/>
      <c r="M127" s="1253"/>
      <c r="N127" s="1238"/>
      <c r="O127" s="1253"/>
      <c r="P127" s="1238"/>
      <c r="Q127" s="1253"/>
      <c r="R127" s="1238"/>
      <c r="S127" s="1253"/>
      <c r="T127" s="1238"/>
      <c r="U127" s="1253"/>
      <c r="V127" s="1238"/>
      <c r="W127" s="1253"/>
      <c r="X127" s="1238"/>
      <c r="Y127" s="1253"/>
      <c r="Z127" s="1238"/>
      <c r="AA127" s="1253"/>
      <c r="AB127" s="1238"/>
      <c r="AC127" s="1253"/>
      <c r="AD127" s="1238"/>
      <c r="AE127" s="1253"/>
      <c r="AF127" s="1238"/>
      <c r="AG127" s="1268"/>
      <c r="AH127" s="1289"/>
      <c r="AI127" s="1270"/>
      <c r="AJ127" s="1270"/>
      <c r="AK127" s="1290"/>
      <c r="AL127" s="1253"/>
      <c r="AM127" s="1270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3465" t="s">
        <v>130</v>
      </c>
      <c r="B128" s="1249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1238"/>
      <c r="G128" s="1253"/>
      <c r="H128" s="1238"/>
      <c r="I128" s="1253"/>
      <c r="J128" s="1238"/>
      <c r="K128" s="1253"/>
      <c r="L128" s="1238"/>
      <c r="M128" s="1253"/>
      <c r="N128" s="1238"/>
      <c r="O128" s="1253"/>
      <c r="P128" s="1238"/>
      <c r="Q128" s="1253"/>
      <c r="R128" s="1238"/>
      <c r="S128" s="1253"/>
      <c r="T128" s="1238"/>
      <c r="U128" s="1253"/>
      <c r="V128" s="1238"/>
      <c r="W128" s="1253"/>
      <c r="X128" s="1238"/>
      <c r="Y128" s="1253"/>
      <c r="Z128" s="1238"/>
      <c r="AA128" s="1253"/>
      <c r="AB128" s="1238"/>
      <c r="AC128" s="1253"/>
      <c r="AD128" s="1238"/>
      <c r="AE128" s="1253"/>
      <c r="AF128" s="1238"/>
      <c r="AG128" s="1268"/>
      <c r="AH128" s="1289"/>
      <c r="AI128" s="1270"/>
      <c r="AJ128" s="1270"/>
      <c r="AK128" s="1290"/>
      <c r="AL128" s="1253"/>
      <c r="AM128" s="1270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984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984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3284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3480" t="s">
        <v>75</v>
      </c>
      <c r="B136" s="2847"/>
      <c r="C136" s="3480" t="s">
        <v>76</v>
      </c>
      <c r="D136" s="2869"/>
      <c r="E136" s="2847"/>
      <c r="F136" s="3471" t="s">
        <v>117</v>
      </c>
      <c r="G136" s="3461"/>
      <c r="H136" s="3461"/>
      <c r="I136" s="3461"/>
      <c r="J136" s="3461"/>
      <c r="K136" s="3461"/>
      <c r="L136" s="3461"/>
      <c r="M136" s="3461"/>
      <c r="N136" s="3461"/>
      <c r="O136" s="3461"/>
      <c r="P136" s="3461"/>
      <c r="Q136" s="3461"/>
      <c r="R136" s="3461"/>
      <c r="S136" s="3461"/>
      <c r="T136" s="3461"/>
      <c r="U136" s="3461"/>
      <c r="V136" s="3461"/>
      <c r="W136" s="3461"/>
      <c r="X136" s="3461"/>
      <c r="Y136" s="3461"/>
      <c r="Z136" s="3461"/>
      <c r="AA136" s="3461"/>
      <c r="AB136" s="3461"/>
      <c r="AC136" s="3461"/>
      <c r="AD136" s="3461"/>
      <c r="AE136" s="3461"/>
      <c r="AF136" s="3461"/>
      <c r="AG136" s="3461"/>
      <c r="AH136" s="3461"/>
      <c r="AI136" s="3461"/>
      <c r="AJ136" s="3461"/>
      <c r="AK136" s="3461"/>
      <c r="AL136" s="3461"/>
      <c r="AM136" s="3475"/>
      <c r="AN136" s="3472" t="s">
        <v>140</v>
      </c>
      <c r="AO136" s="3464"/>
      <c r="AP136" s="3473"/>
      <c r="AQ136" s="2847" t="s">
        <v>7</v>
      </c>
      <c r="AR136" s="3474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3471" t="s">
        <v>118</v>
      </c>
      <c r="G137" s="3449"/>
      <c r="H137" s="3471" t="s">
        <v>119</v>
      </c>
      <c r="I137" s="3449"/>
      <c r="J137" s="3471" t="s">
        <v>147</v>
      </c>
      <c r="K137" s="3449"/>
      <c r="L137" s="3471" t="s">
        <v>12</v>
      </c>
      <c r="M137" s="3449"/>
      <c r="N137" s="3470" t="s">
        <v>13</v>
      </c>
      <c r="O137" s="3470"/>
      <c r="P137" s="3470" t="s">
        <v>14</v>
      </c>
      <c r="Q137" s="3470"/>
      <c r="R137" s="3470" t="s">
        <v>15</v>
      </c>
      <c r="S137" s="3470"/>
      <c r="T137" s="3470" t="s">
        <v>16</v>
      </c>
      <c r="U137" s="3470"/>
      <c r="V137" s="3470" t="s">
        <v>17</v>
      </c>
      <c r="W137" s="3470"/>
      <c r="X137" s="3470" t="s">
        <v>18</v>
      </c>
      <c r="Y137" s="3470"/>
      <c r="Z137" s="3470" t="s">
        <v>19</v>
      </c>
      <c r="AA137" s="3470"/>
      <c r="AB137" s="3470" t="s">
        <v>48</v>
      </c>
      <c r="AC137" s="3470"/>
      <c r="AD137" s="3470" t="s">
        <v>49</v>
      </c>
      <c r="AE137" s="3470"/>
      <c r="AF137" s="3471" t="s">
        <v>50</v>
      </c>
      <c r="AG137" s="3449"/>
      <c r="AH137" s="3471" t="s">
        <v>126</v>
      </c>
      <c r="AI137" s="3449"/>
      <c r="AJ137" s="3471" t="s">
        <v>127</v>
      </c>
      <c r="AK137" s="3449"/>
      <c r="AL137" s="3471" t="s">
        <v>128</v>
      </c>
      <c r="AM137" s="3475"/>
      <c r="AN137" s="3476" t="s">
        <v>148</v>
      </c>
      <c r="AO137" s="3474" t="s">
        <v>149</v>
      </c>
      <c r="AP137" s="3477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3089"/>
      <c r="B138" s="3073"/>
      <c r="C138" s="1283" t="s">
        <v>96</v>
      </c>
      <c r="D138" s="1259" t="s">
        <v>65</v>
      </c>
      <c r="E138" s="1284" t="s">
        <v>97</v>
      </c>
      <c r="F138" s="1285" t="s">
        <v>65</v>
      </c>
      <c r="G138" s="972" t="s">
        <v>97</v>
      </c>
      <c r="H138" s="1285" t="s">
        <v>65</v>
      </c>
      <c r="I138" s="972" t="s">
        <v>97</v>
      </c>
      <c r="J138" s="1285" t="s">
        <v>65</v>
      </c>
      <c r="K138" s="972" t="s">
        <v>97</v>
      </c>
      <c r="L138" s="1285" t="s">
        <v>65</v>
      </c>
      <c r="M138" s="972" t="s">
        <v>97</v>
      </c>
      <c r="N138" s="1285" t="s">
        <v>65</v>
      </c>
      <c r="O138" s="972" t="s">
        <v>97</v>
      </c>
      <c r="P138" s="1285" t="s">
        <v>65</v>
      </c>
      <c r="Q138" s="972" t="s">
        <v>97</v>
      </c>
      <c r="R138" s="1285" t="s">
        <v>65</v>
      </c>
      <c r="S138" s="972" t="s">
        <v>97</v>
      </c>
      <c r="T138" s="1285" t="s">
        <v>65</v>
      </c>
      <c r="U138" s="972" t="s">
        <v>97</v>
      </c>
      <c r="V138" s="1285" t="s">
        <v>65</v>
      </c>
      <c r="W138" s="972" t="s">
        <v>97</v>
      </c>
      <c r="X138" s="1285" t="s">
        <v>65</v>
      </c>
      <c r="Y138" s="972" t="s">
        <v>97</v>
      </c>
      <c r="Z138" s="1285" t="s">
        <v>65</v>
      </c>
      <c r="AA138" s="972" t="s">
        <v>97</v>
      </c>
      <c r="AB138" s="1285" t="s">
        <v>65</v>
      </c>
      <c r="AC138" s="972" t="s">
        <v>97</v>
      </c>
      <c r="AD138" s="1285" t="s">
        <v>65</v>
      </c>
      <c r="AE138" s="972" t="s">
        <v>97</v>
      </c>
      <c r="AF138" s="1285" t="s">
        <v>65</v>
      </c>
      <c r="AG138" s="972" t="s">
        <v>97</v>
      </c>
      <c r="AH138" s="1285" t="s">
        <v>65</v>
      </c>
      <c r="AI138" s="972" t="s">
        <v>97</v>
      </c>
      <c r="AJ138" s="1285" t="s">
        <v>65</v>
      </c>
      <c r="AK138" s="972" t="s">
        <v>97</v>
      </c>
      <c r="AL138" s="1285" t="s">
        <v>65</v>
      </c>
      <c r="AM138" s="1286" t="s">
        <v>97</v>
      </c>
      <c r="AN138" s="2986"/>
      <c r="AO138" s="3283"/>
      <c r="AP138" s="2994"/>
      <c r="AQ138" s="3073"/>
      <c r="AR138" s="3283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3468" t="s">
        <v>150</v>
      </c>
      <c r="B139" s="3469"/>
      <c r="C139" s="1265">
        <f>SUM(D139:E139)</f>
        <v>0</v>
      </c>
      <c r="D139" s="1291">
        <f>SUM(F139+H139+J139+L139+N139+P139+R139+T139+V139+X139+Z139+AB139+AD139+AF139+AH139+AJ139+AL139)</f>
        <v>0</v>
      </c>
      <c r="E139" s="1292">
        <f>SUM(G139+I139+K139+M139+O139+Q139+S139+U139+W139+Y139+AA139+AC139+AE139+AG139+AI139+AK139+AM139)</f>
        <v>0</v>
      </c>
      <c r="F139" s="1238"/>
      <c r="G139" s="1253"/>
      <c r="H139" s="1238"/>
      <c r="I139" s="1253"/>
      <c r="J139" s="1238"/>
      <c r="K139" s="1253"/>
      <c r="L139" s="1238"/>
      <c r="M139" s="1253"/>
      <c r="N139" s="1238"/>
      <c r="O139" s="1253"/>
      <c r="P139" s="1238"/>
      <c r="Q139" s="1253"/>
      <c r="R139" s="1238"/>
      <c r="S139" s="1253"/>
      <c r="T139" s="1238"/>
      <c r="U139" s="1253"/>
      <c r="V139" s="1238"/>
      <c r="W139" s="1253"/>
      <c r="X139" s="1238"/>
      <c r="Y139" s="1253"/>
      <c r="Z139" s="1238"/>
      <c r="AA139" s="1253"/>
      <c r="AB139" s="1238"/>
      <c r="AC139" s="1253"/>
      <c r="AD139" s="1238"/>
      <c r="AE139" s="1253"/>
      <c r="AF139" s="1238"/>
      <c r="AG139" s="1253"/>
      <c r="AH139" s="1238"/>
      <c r="AI139" s="1253"/>
      <c r="AJ139" s="1238"/>
      <c r="AK139" s="1253"/>
      <c r="AL139" s="1238"/>
      <c r="AM139" s="1268"/>
      <c r="AN139" s="1289"/>
      <c r="AO139" s="1270"/>
      <c r="AP139" s="1290"/>
      <c r="AQ139" s="1253"/>
      <c r="AR139" s="1270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3465" t="s">
        <v>152</v>
      </c>
      <c r="B141" s="1249" t="s">
        <v>153</v>
      </c>
      <c r="C141" s="1265">
        <f>SUM(D141:E141)</f>
        <v>0</v>
      </c>
      <c r="D141" s="1291">
        <f t="shared" si="72"/>
        <v>0</v>
      </c>
      <c r="E141" s="1292">
        <f t="shared" si="72"/>
        <v>0</v>
      </c>
      <c r="F141" s="1238"/>
      <c r="G141" s="1253"/>
      <c r="H141" s="1238"/>
      <c r="I141" s="1253"/>
      <c r="J141" s="1238"/>
      <c r="K141" s="1253"/>
      <c r="L141" s="1238"/>
      <c r="M141" s="1253"/>
      <c r="N141" s="1238"/>
      <c r="O141" s="1253"/>
      <c r="P141" s="1238"/>
      <c r="Q141" s="1253"/>
      <c r="R141" s="1238"/>
      <c r="S141" s="1253"/>
      <c r="T141" s="1238"/>
      <c r="U141" s="1253"/>
      <c r="V141" s="1238"/>
      <c r="W141" s="1253"/>
      <c r="X141" s="1238"/>
      <c r="Y141" s="1253"/>
      <c r="Z141" s="1238"/>
      <c r="AA141" s="1253"/>
      <c r="AB141" s="1238"/>
      <c r="AC141" s="1253"/>
      <c r="AD141" s="1238"/>
      <c r="AE141" s="1253"/>
      <c r="AF141" s="1238"/>
      <c r="AG141" s="1253"/>
      <c r="AH141" s="1238"/>
      <c r="AI141" s="1253"/>
      <c r="AJ141" s="1238"/>
      <c r="AK141" s="1253"/>
      <c r="AL141" s="1238"/>
      <c r="AM141" s="1268"/>
      <c r="AN141" s="1289"/>
      <c r="AO141" s="1270"/>
      <c r="AP141" s="1290"/>
      <c r="AQ141" s="1253"/>
      <c r="AR141" s="1270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3284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983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3135" t="s">
        <v>155</v>
      </c>
      <c r="B143" s="3136"/>
      <c r="C143" s="207">
        <f>SUM(D143:E143)</f>
        <v>0</v>
      </c>
      <c r="D143" s="208">
        <f t="shared" si="72"/>
        <v>0</v>
      </c>
      <c r="E143" s="989">
        <f>SUM(G143+I143+K143+M143+O143+Q143+S143+U143+W143+Y143+AA143+AC143+AE143+AG143+AI143+AK143+AM143)</f>
        <v>0</v>
      </c>
      <c r="F143" s="210"/>
      <c r="G143" s="542"/>
      <c r="H143" s="210"/>
      <c r="I143" s="542"/>
      <c r="J143" s="210"/>
      <c r="K143" s="542"/>
      <c r="L143" s="210"/>
      <c r="M143" s="542"/>
      <c r="N143" s="210"/>
      <c r="O143" s="542"/>
      <c r="P143" s="210"/>
      <c r="Q143" s="542"/>
      <c r="R143" s="210"/>
      <c r="S143" s="542"/>
      <c r="T143" s="210"/>
      <c r="U143" s="542"/>
      <c r="V143" s="210"/>
      <c r="W143" s="542"/>
      <c r="X143" s="210"/>
      <c r="Y143" s="542"/>
      <c r="Z143" s="210"/>
      <c r="AA143" s="542"/>
      <c r="AB143" s="210"/>
      <c r="AC143" s="542"/>
      <c r="AD143" s="210"/>
      <c r="AE143" s="542"/>
      <c r="AF143" s="210"/>
      <c r="AG143" s="542"/>
      <c r="AH143" s="210"/>
      <c r="AI143" s="542"/>
      <c r="AJ143" s="210"/>
      <c r="AK143" s="542"/>
      <c r="AL143" s="210"/>
      <c r="AM143" s="543"/>
      <c r="AN143" s="212"/>
      <c r="AO143" s="1066"/>
      <c r="AP143" s="214"/>
      <c r="AQ143" s="542"/>
      <c r="AR143" s="1066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1293"/>
      <c r="N144" s="1294"/>
      <c r="O144" s="1282"/>
    </row>
    <row r="145" spans="1:82" ht="15" customHeight="1" x14ac:dyDescent="0.25">
      <c r="A145" s="3152" t="s">
        <v>3</v>
      </c>
      <c r="B145" s="2847"/>
      <c r="C145" s="3318" t="s">
        <v>76</v>
      </c>
      <c r="D145" s="3444"/>
      <c r="E145" s="3466"/>
      <c r="F145" s="3318" t="s">
        <v>50</v>
      </c>
      <c r="G145" s="3466"/>
      <c r="H145" s="3318" t="s">
        <v>126</v>
      </c>
      <c r="I145" s="3466"/>
      <c r="J145" s="3318" t="s">
        <v>127</v>
      </c>
      <c r="K145" s="3466"/>
      <c r="L145" s="3318" t="s">
        <v>128</v>
      </c>
      <c r="M145" s="3333"/>
      <c r="N145" s="3242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3089"/>
      <c r="B146" s="3073"/>
      <c r="C146" s="1080" t="s">
        <v>96</v>
      </c>
      <c r="D146" s="1295" t="s">
        <v>65</v>
      </c>
      <c r="E146" s="1260" t="s">
        <v>97</v>
      </c>
      <c r="F146" s="1080" t="s">
        <v>65</v>
      </c>
      <c r="G146" s="1260" t="s">
        <v>97</v>
      </c>
      <c r="H146" s="1080" t="s">
        <v>65</v>
      </c>
      <c r="I146" s="1260" t="s">
        <v>97</v>
      </c>
      <c r="J146" s="1080" t="s">
        <v>65</v>
      </c>
      <c r="K146" s="1260" t="s">
        <v>97</v>
      </c>
      <c r="L146" s="1080" t="s">
        <v>65</v>
      </c>
      <c r="M146" s="1083" t="s">
        <v>97</v>
      </c>
      <c r="N146" s="2986"/>
      <c r="O146" s="3073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3134" t="s">
        <v>157</v>
      </c>
      <c r="B147" s="1296" t="s">
        <v>158</v>
      </c>
      <c r="C147" s="1297">
        <f>SUM(D147:E147)</f>
        <v>0</v>
      </c>
      <c r="D147" s="1298">
        <f t="shared" ref="D147:E149" si="78">SUM(F147+H147+J147+L147)</f>
        <v>0</v>
      </c>
      <c r="E147" s="1299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984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3464" t="s">
        <v>161</v>
      </c>
      <c r="B150" s="3464"/>
      <c r="C150" s="1287">
        <f>SUM(C147:C149)</f>
        <v>0</v>
      </c>
      <c r="D150" s="1280">
        <f>SUM(D147:D149)</f>
        <v>0</v>
      </c>
      <c r="E150" s="1300">
        <f>SUM(E147:E149)</f>
        <v>0</v>
      </c>
      <c r="F150" s="1287">
        <f>SUM(F147:F149)</f>
        <v>0</v>
      </c>
      <c r="G150" s="1300">
        <f t="shared" ref="G150:M150" si="84">SUM(G147:G149)</f>
        <v>0</v>
      </c>
      <c r="H150" s="1287">
        <f t="shared" si="84"/>
        <v>0</v>
      </c>
      <c r="I150" s="1300">
        <f t="shared" si="84"/>
        <v>0</v>
      </c>
      <c r="J150" s="1287">
        <f t="shared" si="84"/>
        <v>0</v>
      </c>
      <c r="K150" s="1300">
        <f t="shared" si="84"/>
        <v>0</v>
      </c>
      <c r="L150" s="1287">
        <f t="shared" si="84"/>
        <v>0</v>
      </c>
      <c r="M150" s="1301">
        <f t="shared" si="84"/>
        <v>0</v>
      </c>
      <c r="N150" s="1302">
        <f>SUM(N147:N149)</f>
        <v>0</v>
      </c>
      <c r="O150" s="1300">
        <f>SUM(O147:O149)</f>
        <v>0</v>
      </c>
    </row>
    <row r="151" spans="1:82" x14ac:dyDescent="0.25">
      <c r="A151" s="3134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984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984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3284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3335" t="s">
        <v>161</v>
      </c>
      <c r="B155" s="3464"/>
      <c r="C155" s="1287">
        <f>SUM(C151:C154)</f>
        <v>0</v>
      </c>
      <c r="D155" s="1280">
        <f>SUM(D151:D154)</f>
        <v>0</v>
      </c>
      <c r="E155" s="1300">
        <f>SUM(E151:E154)</f>
        <v>0</v>
      </c>
      <c r="F155" s="1287">
        <f>SUM(F151:F154)</f>
        <v>0</v>
      </c>
      <c r="G155" s="1300">
        <f t="shared" ref="G155:M155" si="87">SUM(G151:G154)</f>
        <v>0</v>
      </c>
      <c r="H155" s="1287">
        <f t="shared" si="87"/>
        <v>0</v>
      </c>
      <c r="I155" s="1300">
        <f t="shared" si="87"/>
        <v>0</v>
      </c>
      <c r="J155" s="1287">
        <f t="shared" si="87"/>
        <v>0</v>
      </c>
      <c r="K155" s="1300">
        <f t="shared" si="87"/>
        <v>0</v>
      </c>
      <c r="L155" s="1287">
        <f t="shared" si="87"/>
        <v>0</v>
      </c>
      <c r="M155" s="1301">
        <f t="shared" si="87"/>
        <v>0</v>
      </c>
      <c r="N155" s="1302">
        <f>SUM(N151:N154)</f>
        <v>0</v>
      </c>
      <c r="O155" s="1300">
        <f>SUM(O151:O154)</f>
        <v>0</v>
      </c>
    </row>
    <row r="156" spans="1:82" x14ac:dyDescent="0.25">
      <c r="A156" s="3335" t="s">
        <v>167</v>
      </c>
      <c r="B156" s="3335"/>
      <c r="C156" s="207">
        <f>SUM(C150+C155)</f>
        <v>0</v>
      </c>
      <c r="D156" s="208">
        <f>SUM(D150+D155)</f>
        <v>0</v>
      </c>
      <c r="E156" s="989">
        <f>SUM(E150+E155)</f>
        <v>0</v>
      </c>
      <c r="F156" s="207">
        <f>SUM(F150+F155)</f>
        <v>0</v>
      </c>
      <c r="G156" s="989">
        <f>SUM(G150+G155)</f>
        <v>0</v>
      </c>
      <c r="H156" s="207">
        <f t="shared" ref="H156:M156" si="88">SUM(H150+H155)</f>
        <v>0</v>
      </c>
      <c r="I156" s="989">
        <f t="shared" si="88"/>
        <v>0</v>
      </c>
      <c r="J156" s="207">
        <f t="shared" si="88"/>
        <v>0</v>
      </c>
      <c r="K156" s="989">
        <f t="shared" si="88"/>
        <v>0</v>
      </c>
      <c r="L156" s="207">
        <f t="shared" si="88"/>
        <v>0</v>
      </c>
      <c r="M156" s="547">
        <f t="shared" si="88"/>
        <v>0</v>
      </c>
      <c r="N156" s="236">
        <f>SUM(N150+N155)</f>
        <v>0</v>
      </c>
      <c r="O156" s="989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1303"/>
      <c r="R157" s="1304"/>
    </row>
    <row r="158" spans="1:82" ht="15" customHeight="1" x14ac:dyDescent="0.25">
      <c r="A158" s="3152" t="s">
        <v>3</v>
      </c>
      <c r="B158" s="2847"/>
      <c r="C158" s="3448" t="s">
        <v>76</v>
      </c>
      <c r="D158" s="3461"/>
      <c r="E158" s="3449"/>
      <c r="F158" s="3448" t="s">
        <v>50</v>
      </c>
      <c r="G158" s="3449"/>
      <c r="H158" s="3448" t="s">
        <v>126</v>
      </c>
      <c r="I158" s="3449"/>
      <c r="J158" s="3448" t="s">
        <v>127</v>
      </c>
      <c r="K158" s="3449"/>
      <c r="L158" s="3448" t="s">
        <v>128</v>
      </c>
      <c r="M158" s="3462"/>
      <c r="N158" s="3467" t="s">
        <v>140</v>
      </c>
      <c r="O158" s="3461"/>
      <c r="P158" s="3462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3089"/>
      <c r="B159" s="3073"/>
      <c r="C159" s="1305" t="s">
        <v>96</v>
      </c>
      <c r="D159" s="1306" t="s">
        <v>65</v>
      </c>
      <c r="E159" s="1284" t="s">
        <v>97</v>
      </c>
      <c r="F159" s="1305" t="s">
        <v>65</v>
      </c>
      <c r="G159" s="1284" t="s">
        <v>97</v>
      </c>
      <c r="H159" s="1305" t="s">
        <v>65</v>
      </c>
      <c r="I159" s="1284" t="s">
        <v>97</v>
      </c>
      <c r="J159" s="1305" t="s">
        <v>65</v>
      </c>
      <c r="K159" s="1284" t="s">
        <v>97</v>
      </c>
      <c r="L159" s="1305" t="s">
        <v>65</v>
      </c>
      <c r="M159" s="1307" t="s">
        <v>97</v>
      </c>
      <c r="N159" s="1308" t="s">
        <v>141</v>
      </c>
      <c r="O159" s="1306" t="s">
        <v>142</v>
      </c>
      <c r="P159" s="1309" t="s">
        <v>143</v>
      </c>
      <c r="Q159" s="3073"/>
      <c r="R159" s="3073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3134" t="s">
        <v>157</v>
      </c>
      <c r="B160" s="1310" t="s">
        <v>158</v>
      </c>
      <c r="C160" s="1311">
        <f>SUM(D160:E160)</f>
        <v>0</v>
      </c>
      <c r="D160" s="1312">
        <f t="shared" ref="D160:E162" si="89">SUM(F160+H160+J160+L160)</f>
        <v>0</v>
      </c>
      <c r="E160" s="1313">
        <f t="shared" si="89"/>
        <v>0</v>
      </c>
      <c r="F160" s="1314"/>
      <c r="G160" s="1315"/>
      <c r="H160" s="1314"/>
      <c r="I160" s="1315"/>
      <c r="J160" s="1314"/>
      <c r="K160" s="1315"/>
      <c r="L160" s="1314"/>
      <c r="M160" s="1316"/>
      <c r="N160" s="1317"/>
      <c r="O160" s="1318"/>
      <c r="P160" s="1319"/>
      <c r="Q160" s="1315"/>
      <c r="R160" s="1315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984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3463" t="s">
        <v>161</v>
      </c>
      <c r="B163" s="3463"/>
      <c r="C163" s="1320">
        <f>SUM(C160:C162)</f>
        <v>0</v>
      </c>
      <c r="D163" s="1321">
        <f>SUM(D160:D162)</f>
        <v>0</v>
      </c>
      <c r="E163" s="1322">
        <f>SUM(E160:E162)</f>
        <v>0</v>
      </c>
      <c r="F163" s="1320">
        <f>SUM(F160:F162)</f>
        <v>0</v>
      </c>
      <c r="G163" s="1322">
        <f t="shared" ref="G163:P163" si="95">SUM(G160:G162)</f>
        <v>0</v>
      </c>
      <c r="H163" s="1320">
        <f t="shared" si="95"/>
        <v>0</v>
      </c>
      <c r="I163" s="1322">
        <f t="shared" si="95"/>
        <v>0</v>
      </c>
      <c r="J163" s="1320">
        <f t="shared" si="95"/>
        <v>0</v>
      </c>
      <c r="K163" s="1322">
        <f t="shared" si="95"/>
        <v>0</v>
      </c>
      <c r="L163" s="1320">
        <f t="shared" si="95"/>
        <v>0</v>
      </c>
      <c r="M163" s="1323">
        <f t="shared" si="95"/>
        <v>0</v>
      </c>
      <c r="N163" s="1324">
        <f t="shared" si="95"/>
        <v>0</v>
      </c>
      <c r="O163" s="1321">
        <f t="shared" si="95"/>
        <v>0</v>
      </c>
      <c r="P163" s="1325">
        <f t="shared" si="95"/>
        <v>0</v>
      </c>
      <c r="Q163" s="1322">
        <f>SUM(Q160:Q162)</f>
        <v>0</v>
      </c>
      <c r="R163" s="1322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3134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984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984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3284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3335" t="s">
        <v>161</v>
      </c>
      <c r="B168" s="3463"/>
      <c r="C168" s="1320">
        <f>SUM(C164:C167)</f>
        <v>0</v>
      </c>
      <c r="D168" s="1321">
        <f>SUM(D164:D167)</f>
        <v>0</v>
      </c>
      <c r="E168" s="1322">
        <f>SUM(E164:E167)</f>
        <v>0</v>
      </c>
      <c r="F168" s="1320">
        <f>SUM(F164:F167)</f>
        <v>0</v>
      </c>
      <c r="G168" s="1322">
        <f t="shared" ref="G168:P168" si="97">SUM(G164:G167)</f>
        <v>0</v>
      </c>
      <c r="H168" s="1320">
        <f t="shared" si="97"/>
        <v>0</v>
      </c>
      <c r="I168" s="1322">
        <f t="shared" si="97"/>
        <v>0</v>
      </c>
      <c r="J168" s="1320">
        <f t="shared" si="97"/>
        <v>0</v>
      </c>
      <c r="K168" s="1322">
        <f t="shared" si="97"/>
        <v>0</v>
      </c>
      <c r="L168" s="1320">
        <f t="shared" si="97"/>
        <v>0</v>
      </c>
      <c r="M168" s="1323">
        <f t="shared" si="97"/>
        <v>0</v>
      </c>
      <c r="N168" s="1324">
        <f t="shared" si="97"/>
        <v>0</v>
      </c>
      <c r="O168" s="1321">
        <f t="shared" si="97"/>
        <v>0</v>
      </c>
      <c r="P168" s="1325">
        <f t="shared" si="97"/>
        <v>0</v>
      </c>
      <c r="Q168" s="1322">
        <f>SUM(Q164:Q167)</f>
        <v>0</v>
      </c>
      <c r="R168" s="1322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3335" t="s">
        <v>167</v>
      </c>
      <c r="B169" s="3335"/>
      <c r="C169" s="273">
        <f>SUM(C163+C168)</f>
        <v>0</v>
      </c>
      <c r="D169" s="274">
        <f t="shared" ref="D169:P169" si="98">SUM(D163+D168)</f>
        <v>0</v>
      </c>
      <c r="E169" s="545">
        <f t="shared" si="98"/>
        <v>0</v>
      </c>
      <c r="F169" s="273">
        <f t="shared" si="98"/>
        <v>0</v>
      </c>
      <c r="G169" s="545">
        <f t="shared" si="98"/>
        <v>0</v>
      </c>
      <c r="H169" s="273">
        <f t="shared" si="98"/>
        <v>0</v>
      </c>
      <c r="I169" s="545">
        <f t="shared" si="98"/>
        <v>0</v>
      </c>
      <c r="J169" s="273">
        <f t="shared" si="98"/>
        <v>0</v>
      </c>
      <c r="K169" s="545">
        <f t="shared" si="98"/>
        <v>0</v>
      </c>
      <c r="L169" s="273">
        <f t="shared" si="98"/>
        <v>0</v>
      </c>
      <c r="M169" s="665">
        <f t="shared" si="98"/>
        <v>0</v>
      </c>
      <c r="N169" s="277">
        <f t="shared" si="98"/>
        <v>0</v>
      </c>
      <c r="O169" s="274">
        <f t="shared" si="98"/>
        <v>0</v>
      </c>
      <c r="P169" s="548">
        <f t="shared" si="98"/>
        <v>0</v>
      </c>
      <c r="Q169" s="545">
        <f>SUM(Q163+Q168)</f>
        <v>0</v>
      </c>
      <c r="R169" s="545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3152" t="s">
        <v>3</v>
      </c>
      <c r="B171" s="2847"/>
      <c r="C171" s="3461" t="s">
        <v>76</v>
      </c>
      <c r="D171" s="3461"/>
      <c r="E171" s="3449"/>
      <c r="F171" s="3448" t="s">
        <v>49</v>
      </c>
      <c r="G171" s="3449"/>
      <c r="H171" s="3448" t="s">
        <v>50</v>
      </c>
      <c r="I171" s="3449"/>
      <c r="J171" s="3448" t="s">
        <v>126</v>
      </c>
      <c r="K171" s="3449"/>
      <c r="L171" s="3448" t="s">
        <v>127</v>
      </c>
      <c r="M171" s="3449"/>
      <c r="N171" s="3448" t="s">
        <v>128</v>
      </c>
      <c r="O171" s="3462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3089"/>
      <c r="B172" s="3073"/>
      <c r="C172" s="1305" t="s">
        <v>96</v>
      </c>
      <c r="D172" s="1306" t="s">
        <v>65</v>
      </c>
      <c r="E172" s="1284" t="s">
        <v>97</v>
      </c>
      <c r="F172" s="1305" t="s">
        <v>65</v>
      </c>
      <c r="G172" s="1284" t="s">
        <v>97</v>
      </c>
      <c r="H172" s="1305" t="s">
        <v>65</v>
      </c>
      <c r="I172" s="1284" t="s">
        <v>97</v>
      </c>
      <c r="J172" s="1305" t="s">
        <v>65</v>
      </c>
      <c r="K172" s="1284" t="s">
        <v>97</v>
      </c>
      <c r="L172" s="1305" t="s">
        <v>65</v>
      </c>
      <c r="M172" s="1284" t="s">
        <v>97</v>
      </c>
      <c r="N172" s="1305" t="s">
        <v>65</v>
      </c>
      <c r="O172" s="1326" t="s">
        <v>97</v>
      </c>
      <c r="P172" s="3073"/>
      <c r="Q172" s="3073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3134" t="s">
        <v>170</v>
      </c>
      <c r="B173" s="1249" t="s">
        <v>158</v>
      </c>
      <c r="C173" s="1265">
        <f>SUM(D173+E173)</f>
        <v>0</v>
      </c>
      <c r="D173" s="1291">
        <f>SUM(F173+H173+J173+L173+N173)</f>
        <v>0</v>
      </c>
      <c r="E173" s="1327">
        <f>SUM(G173+I173+K173+M173+O173)</f>
        <v>0</v>
      </c>
      <c r="F173" s="1238"/>
      <c r="G173" s="1315"/>
      <c r="H173" s="1238"/>
      <c r="I173" s="1315"/>
      <c r="J173" s="1238"/>
      <c r="K173" s="1315"/>
      <c r="L173" s="1238"/>
      <c r="M173" s="1315"/>
      <c r="N173" s="1238"/>
      <c r="O173" s="1241"/>
      <c r="P173" s="1315"/>
      <c r="Q173" s="1315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984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983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3284"/>
      <c r="B176" s="1328" t="s">
        <v>171</v>
      </c>
      <c r="C176" s="207">
        <f>SUM(C173:C175)</f>
        <v>0</v>
      </c>
      <c r="D176" s="208">
        <f>SUM(D173:D175)</f>
        <v>0</v>
      </c>
      <c r="E176" s="989">
        <f>SUM(E173:E175)</f>
        <v>0</v>
      </c>
      <c r="F176" s="207">
        <f>SUM(F173:F175)</f>
        <v>0</v>
      </c>
      <c r="G176" s="989">
        <f t="shared" ref="G176:O176" si="104">SUM(G173:G175)</f>
        <v>0</v>
      </c>
      <c r="H176" s="207">
        <f t="shared" si="104"/>
        <v>0</v>
      </c>
      <c r="I176" s="989">
        <f t="shared" si="104"/>
        <v>0</v>
      </c>
      <c r="J176" s="207">
        <f t="shared" si="104"/>
        <v>0</v>
      </c>
      <c r="K176" s="989">
        <f t="shared" si="104"/>
        <v>0</v>
      </c>
      <c r="L176" s="207">
        <f t="shared" si="104"/>
        <v>0</v>
      </c>
      <c r="M176" s="989">
        <f t="shared" si="104"/>
        <v>0</v>
      </c>
      <c r="N176" s="207">
        <f t="shared" si="104"/>
        <v>0</v>
      </c>
      <c r="O176" s="289">
        <f t="shared" si="104"/>
        <v>0</v>
      </c>
      <c r="P176" s="989">
        <f>SUM(P173:P175)</f>
        <v>0</v>
      </c>
      <c r="Q176" s="989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984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984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3284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3152" t="s">
        <v>177</v>
      </c>
      <c r="B184" s="2847"/>
      <c r="C184" s="3460" t="s">
        <v>76</v>
      </c>
      <c r="D184" s="3460"/>
      <c r="E184" s="3460"/>
      <c r="F184" s="3460" t="s">
        <v>178</v>
      </c>
      <c r="G184" s="3460"/>
      <c r="H184" s="3460" t="s">
        <v>179</v>
      </c>
      <c r="I184" s="3460"/>
      <c r="J184" s="3460" t="s">
        <v>180</v>
      </c>
      <c r="K184" s="3460"/>
      <c r="L184" s="3460" t="s">
        <v>12</v>
      </c>
      <c r="M184" s="3460"/>
      <c r="N184" s="3450" t="s">
        <v>13</v>
      </c>
      <c r="O184" s="3451"/>
      <c r="P184" s="3458" t="s">
        <v>14</v>
      </c>
      <c r="Q184" s="3458"/>
      <c r="R184" s="3458" t="s">
        <v>15</v>
      </c>
      <c r="S184" s="3458"/>
      <c r="T184" s="3458" t="s">
        <v>16</v>
      </c>
      <c r="U184" s="3458"/>
      <c r="V184" s="3458" t="s">
        <v>17</v>
      </c>
      <c r="W184" s="3458"/>
      <c r="X184" s="3458" t="s">
        <v>18</v>
      </c>
      <c r="Y184" s="3458"/>
      <c r="Z184" s="3458" t="s">
        <v>19</v>
      </c>
      <c r="AA184" s="3458"/>
      <c r="AB184" s="3458" t="s">
        <v>48</v>
      </c>
      <c r="AC184" s="3458"/>
      <c r="AD184" s="3458" t="s">
        <v>49</v>
      </c>
      <c r="AE184" s="3458"/>
      <c r="AF184" s="3458" t="s">
        <v>50</v>
      </c>
      <c r="AG184" s="3458"/>
      <c r="AH184" s="3458" t="s">
        <v>126</v>
      </c>
      <c r="AI184" s="3458"/>
      <c r="AJ184" s="3458" t="s">
        <v>127</v>
      </c>
      <c r="AK184" s="3458"/>
      <c r="AL184" s="3458" t="s">
        <v>128</v>
      </c>
      <c r="AM184" s="3448"/>
      <c r="AN184" s="3459" t="s">
        <v>181</v>
      </c>
      <c r="AO184" s="3446" t="s">
        <v>182</v>
      </c>
      <c r="AP184" s="3448" t="s">
        <v>7</v>
      </c>
      <c r="AQ184" s="3449"/>
      <c r="AR184" s="3146" t="s">
        <v>183</v>
      </c>
      <c r="AS184" s="3146" t="s">
        <v>184</v>
      </c>
      <c r="AT184" s="3448" t="s">
        <v>8</v>
      </c>
      <c r="AU184" s="3449"/>
      <c r="AV184" s="3450" t="s">
        <v>185</v>
      </c>
      <c r="AW184" s="3451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3089"/>
      <c r="B185" s="3073"/>
      <c r="C185" s="1329" t="s">
        <v>96</v>
      </c>
      <c r="D185" s="1330" t="s">
        <v>65</v>
      </c>
      <c r="E185" s="987" t="s">
        <v>97</v>
      </c>
      <c r="F185" s="1329" t="s">
        <v>65</v>
      </c>
      <c r="G185" s="987" t="s">
        <v>97</v>
      </c>
      <c r="H185" s="1329" t="s">
        <v>65</v>
      </c>
      <c r="I185" s="987" t="s">
        <v>97</v>
      </c>
      <c r="J185" s="1329" t="s">
        <v>65</v>
      </c>
      <c r="K185" s="987" t="s">
        <v>97</v>
      </c>
      <c r="L185" s="1329" t="s">
        <v>65</v>
      </c>
      <c r="M185" s="987" t="s">
        <v>97</v>
      </c>
      <c r="N185" s="1329" t="s">
        <v>65</v>
      </c>
      <c r="O185" s="987" t="s">
        <v>97</v>
      </c>
      <c r="P185" s="1329" t="s">
        <v>65</v>
      </c>
      <c r="Q185" s="987" t="s">
        <v>97</v>
      </c>
      <c r="R185" s="1329" t="s">
        <v>65</v>
      </c>
      <c r="S185" s="987" t="s">
        <v>97</v>
      </c>
      <c r="T185" s="1329" t="s">
        <v>65</v>
      </c>
      <c r="U185" s="987" t="s">
        <v>97</v>
      </c>
      <c r="V185" s="1329" t="s">
        <v>65</v>
      </c>
      <c r="W185" s="987" t="s">
        <v>97</v>
      </c>
      <c r="X185" s="1329" t="s">
        <v>65</v>
      </c>
      <c r="Y185" s="987" t="s">
        <v>97</v>
      </c>
      <c r="Z185" s="1329" t="s">
        <v>65</v>
      </c>
      <c r="AA185" s="987" t="s">
        <v>97</v>
      </c>
      <c r="AB185" s="1329" t="s">
        <v>65</v>
      </c>
      <c r="AC185" s="987" t="s">
        <v>97</v>
      </c>
      <c r="AD185" s="1329" t="s">
        <v>65</v>
      </c>
      <c r="AE185" s="987" t="s">
        <v>97</v>
      </c>
      <c r="AF185" s="1329" t="s">
        <v>65</v>
      </c>
      <c r="AG185" s="987" t="s">
        <v>97</v>
      </c>
      <c r="AH185" s="1329" t="s">
        <v>65</v>
      </c>
      <c r="AI185" s="987" t="s">
        <v>97</v>
      </c>
      <c r="AJ185" s="1329" t="s">
        <v>65</v>
      </c>
      <c r="AK185" s="987" t="s">
        <v>97</v>
      </c>
      <c r="AL185" s="1329" t="s">
        <v>65</v>
      </c>
      <c r="AM185" s="986" t="s">
        <v>97</v>
      </c>
      <c r="AN185" s="2969"/>
      <c r="AO185" s="2966"/>
      <c r="AP185" s="1329" t="s">
        <v>65</v>
      </c>
      <c r="AQ185" s="987" t="s">
        <v>97</v>
      </c>
      <c r="AR185" s="3283"/>
      <c r="AS185" s="3283"/>
      <c r="AT185" s="1329" t="s">
        <v>65</v>
      </c>
      <c r="AU185" s="987" t="s">
        <v>97</v>
      </c>
      <c r="AV185" s="988" t="s">
        <v>187</v>
      </c>
      <c r="AW185" s="985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3452" t="s">
        <v>189</v>
      </c>
      <c r="B186" s="3453"/>
      <c r="C186" s="1331">
        <f>SUM(D186+E186)</f>
        <v>40</v>
      </c>
      <c r="D186" s="1332">
        <f>SUM(F186+H186+J186+L186+N186+P186+R186+T186+V186+X186+Z186+AB186+AD186+AF186+AH186+AJ186+AL186)</f>
        <v>13</v>
      </c>
      <c r="E186" s="308">
        <f>SUM(G186+I186+K186+M186+O186+Q186+S186+U186+W186+Y186+AA186+AC186+AE186+AG186+AI186+AK186+AM186)</f>
        <v>27</v>
      </c>
      <c r="F186" s="1333">
        <v>0</v>
      </c>
      <c r="G186" s="75">
        <v>0</v>
      </c>
      <c r="H186" s="1333">
        <v>0</v>
      </c>
      <c r="I186" s="75">
        <v>1</v>
      </c>
      <c r="J186" s="1333">
        <v>4</v>
      </c>
      <c r="K186" s="75">
        <v>3</v>
      </c>
      <c r="L186" s="1333">
        <v>2</v>
      </c>
      <c r="M186" s="75">
        <v>6</v>
      </c>
      <c r="N186" s="1333">
        <v>1</v>
      </c>
      <c r="O186" s="75">
        <v>3</v>
      </c>
      <c r="P186" s="1333">
        <v>0</v>
      </c>
      <c r="Q186" s="75">
        <v>3</v>
      </c>
      <c r="R186" s="1333">
        <v>0</v>
      </c>
      <c r="S186" s="75">
        <v>2</v>
      </c>
      <c r="T186" s="1333">
        <v>1</v>
      </c>
      <c r="U186" s="75">
        <v>0</v>
      </c>
      <c r="V186" s="1333">
        <v>0</v>
      </c>
      <c r="W186" s="75">
        <v>1</v>
      </c>
      <c r="X186" s="1333">
        <v>3</v>
      </c>
      <c r="Y186" s="75">
        <v>1</v>
      </c>
      <c r="Z186" s="1333">
        <v>1</v>
      </c>
      <c r="AA186" s="75">
        <v>1</v>
      </c>
      <c r="AB186" s="1333">
        <v>0</v>
      </c>
      <c r="AC186" s="75">
        <v>2</v>
      </c>
      <c r="AD186" s="210">
        <v>0</v>
      </c>
      <c r="AE186" s="75">
        <v>2</v>
      </c>
      <c r="AF186" s="210">
        <v>0</v>
      </c>
      <c r="AG186" s="75">
        <v>0</v>
      </c>
      <c r="AH186" s="210">
        <v>1</v>
      </c>
      <c r="AI186" s="75">
        <v>0</v>
      </c>
      <c r="AJ186" s="210">
        <v>0</v>
      </c>
      <c r="AK186" s="75">
        <v>0</v>
      </c>
      <c r="AL186" s="210">
        <v>0</v>
      </c>
      <c r="AM186" s="292">
        <v>2</v>
      </c>
      <c r="AN186" s="1334">
        <v>0</v>
      </c>
      <c r="AO186" s="309">
        <v>0</v>
      </c>
      <c r="AP186" s="210">
        <v>0</v>
      </c>
      <c r="AQ186" s="75">
        <v>0</v>
      </c>
      <c r="AR186" s="1335">
        <v>0</v>
      </c>
      <c r="AS186" s="1335">
        <v>6</v>
      </c>
      <c r="AT186" s="1336">
        <v>0</v>
      </c>
      <c r="AU186" s="1337">
        <v>0</v>
      </c>
      <c r="AV186" s="1336">
        <v>0</v>
      </c>
      <c r="AW186" s="1337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3454" t="s">
        <v>190</v>
      </c>
      <c r="B187" s="3455"/>
      <c r="C187" s="1338"/>
      <c r="D187" s="1339"/>
      <c r="E187" s="1339"/>
      <c r="F187" s="1339"/>
      <c r="G187" s="1339"/>
      <c r="H187" s="1339"/>
      <c r="I187" s="1339"/>
      <c r="J187" s="1339"/>
      <c r="K187" s="1339"/>
      <c r="L187" s="1339"/>
      <c r="M187" s="1339"/>
      <c r="N187" s="1339"/>
      <c r="O187" s="1339"/>
      <c r="P187" s="1339"/>
      <c r="Q187" s="1339"/>
      <c r="R187" s="1339"/>
      <c r="S187" s="1339"/>
      <c r="T187" s="1339"/>
      <c r="U187" s="1339"/>
      <c r="V187" s="1339"/>
      <c r="W187" s="1339"/>
      <c r="X187" s="1339"/>
      <c r="Y187" s="1339"/>
      <c r="Z187" s="1339"/>
      <c r="AA187" s="1339"/>
      <c r="AB187" s="1339"/>
      <c r="AC187" s="1339"/>
      <c r="AD187" s="1339"/>
      <c r="AE187" s="1339"/>
      <c r="AF187" s="1339"/>
      <c r="AG187" s="1339"/>
      <c r="AH187" s="1339"/>
      <c r="AI187" s="1339"/>
      <c r="AJ187" s="1339"/>
      <c r="AK187" s="1339"/>
      <c r="AL187" s="1339"/>
      <c r="AM187" s="1339"/>
      <c r="AN187" s="1339"/>
      <c r="AO187" s="1339"/>
      <c r="AP187" s="1339"/>
      <c r="AQ187" s="1339"/>
      <c r="AR187" s="1339"/>
      <c r="AS187" s="1339"/>
      <c r="AT187" s="1339"/>
      <c r="AU187" s="1339"/>
      <c r="AV187" s="1339"/>
      <c r="AW187" s="1340"/>
    </row>
    <row r="188" spans="1:89" x14ac:dyDescent="0.25">
      <c r="A188" s="3134" t="s">
        <v>191</v>
      </c>
      <c r="B188" s="1341" t="s">
        <v>192</v>
      </c>
      <c r="C188" s="1342">
        <f>SUM(D188+E188)</f>
        <v>6</v>
      </c>
      <c r="D188" s="1343">
        <f t="shared" ref="D188:E196" si="106">SUM(F188+H188+J188+L188+N188+P188+R188+T188+V188+X188+Z188+AB188+AD188+AF188+AH188+AJ188+AL188)</f>
        <v>2</v>
      </c>
      <c r="E188" s="1341">
        <f t="shared" si="106"/>
        <v>4</v>
      </c>
      <c r="F188" s="1238">
        <v>0</v>
      </c>
      <c r="G188" s="1315">
        <v>0</v>
      </c>
      <c r="H188" s="1238">
        <v>0</v>
      </c>
      <c r="I188" s="1315">
        <v>0</v>
      </c>
      <c r="J188" s="1238">
        <v>2</v>
      </c>
      <c r="K188" s="1315">
        <v>2</v>
      </c>
      <c r="L188" s="1238">
        <v>0</v>
      </c>
      <c r="M188" s="1315">
        <v>2</v>
      </c>
      <c r="N188" s="1238">
        <v>0</v>
      </c>
      <c r="O188" s="1315">
        <v>0</v>
      </c>
      <c r="P188" s="1238">
        <v>0</v>
      </c>
      <c r="Q188" s="1315">
        <v>0</v>
      </c>
      <c r="R188" s="1238">
        <v>0</v>
      </c>
      <c r="S188" s="1315">
        <v>0</v>
      </c>
      <c r="T188" s="1238">
        <v>0</v>
      </c>
      <c r="U188" s="1315">
        <v>0</v>
      </c>
      <c r="V188" s="1238">
        <v>0</v>
      </c>
      <c r="W188" s="1315">
        <v>0</v>
      </c>
      <c r="X188" s="1238">
        <v>0</v>
      </c>
      <c r="Y188" s="1315">
        <v>0</v>
      </c>
      <c r="Z188" s="1238">
        <v>0</v>
      </c>
      <c r="AA188" s="1315">
        <v>0</v>
      </c>
      <c r="AB188" s="1238">
        <v>0</v>
      </c>
      <c r="AC188" s="1315">
        <v>0</v>
      </c>
      <c r="AD188" s="1238">
        <v>0</v>
      </c>
      <c r="AE188" s="1315">
        <v>0</v>
      </c>
      <c r="AF188" s="1238">
        <v>0</v>
      </c>
      <c r="AG188" s="1315">
        <v>0</v>
      </c>
      <c r="AH188" s="1238">
        <v>0</v>
      </c>
      <c r="AI188" s="1315">
        <v>0</v>
      </c>
      <c r="AJ188" s="1238">
        <v>0</v>
      </c>
      <c r="AK188" s="1315">
        <v>0</v>
      </c>
      <c r="AL188" s="1238">
        <v>0</v>
      </c>
      <c r="AM188" s="1316">
        <v>0</v>
      </c>
      <c r="AN188" s="1289">
        <v>0</v>
      </c>
      <c r="AO188" s="1270">
        <v>0</v>
      </c>
      <c r="AP188" s="1238">
        <v>0</v>
      </c>
      <c r="AQ188" s="1315">
        <v>0</v>
      </c>
      <c r="AR188" s="1315">
        <v>0</v>
      </c>
      <c r="AS188" s="1315">
        <v>3</v>
      </c>
      <c r="AT188" s="1316">
        <v>0</v>
      </c>
      <c r="AU188" s="1242">
        <v>0</v>
      </c>
      <c r="AV188" s="1316">
        <v>0</v>
      </c>
      <c r="AW188" s="1242">
        <v>0</v>
      </c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3284"/>
      <c r="B189" s="979" t="s">
        <v>193</v>
      </c>
      <c r="C189" s="319">
        <f>SUM(D189+E189)</f>
        <v>0</v>
      </c>
      <c r="D189" s="320">
        <f t="shared" si="106"/>
        <v>0</v>
      </c>
      <c r="E189" s="541">
        <f t="shared" si="106"/>
        <v>0</v>
      </c>
      <c r="F189" s="210">
        <v>0</v>
      </c>
      <c r="G189" s="542">
        <v>0</v>
      </c>
      <c r="H189" s="210">
        <v>0</v>
      </c>
      <c r="I189" s="542">
        <v>0</v>
      </c>
      <c r="J189" s="210">
        <v>0</v>
      </c>
      <c r="K189" s="542">
        <v>0</v>
      </c>
      <c r="L189" s="210">
        <v>0</v>
      </c>
      <c r="M189" s="542">
        <v>0</v>
      </c>
      <c r="N189" s="210">
        <v>0</v>
      </c>
      <c r="O189" s="542">
        <v>0</v>
      </c>
      <c r="P189" s="210">
        <v>0</v>
      </c>
      <c r="Q189" s="542">
        <v>0</v>
      </c>
      <c r="R189" s="210">
        <v>0</v>
      </c>
      <c r="S189" s="542">
        <v>0</v>
      </c>
      <c r="T189" s="210">
        <v>0</v>
      </c>
      <c r="U189" s="542">
        <v>0</v>
      </c>
      <c r="V189" s="210">
        <v>0</v>
      </c>
      <c r="W189" s="542">
        <v>0</v>
      </c>
      <c r="X189" s="210">
        <v>0</v>
      </c>
      <c r="Y189" s="542">
        <v>0</v>
      </c>
      <c r="Z189" s="210">
        <v>0</v>
      </c>
      <c r="AA189" s="542">
        <v>0</v>
      </c>
      <c r="AB189" s="210">
        <v>0</v>
      </c>
      <c r="AC189" s="542">
        <v>0</v>
      </c>
      <c r="AD189" s="210">
        <v>0</v>
      </c>
      <c r="AE189" s="542">
        <v>0</v>
      </c>
      <c r="AF189" s="210">
        <v>0</v>
      </c>
      <c r="AG189" s="542">
        <v>0</v>
      </c>
      <c r="AH189" s="210">
        <v>0</v>
      </c>
      <c r="AI189" s="542">
        <v>0</v>
      </c>
      <c r="AJ189" s="210">
        <v>0</v>
      </c>
      <c r="AK189" s="542">
        <v>0</v>
      </c>
      <c r="AL189" s="210">
        <v>0</v>
      </c>
      <c r="AM189" s="526">
        <v>0</v>
      </c>
      <c r="AN189" s="212">
        <v>0</v>
      </c>
      <c r="AO189" s="1066">
        <v>0</v>
      </c>
      <c r="AP189" s="210">
        <v>0</v>
      </c>
      <c r="AQ189" s="542">
        <v>0</v>
      </c>
      <c r="AR189" s="542">
        <v>0</v>
      </c>
      <c r="AS189" s="542">
        <v>0</v>
      </c>
      <c r="AT189" s="526">
        <v>0</v>
      </c>
      <c r="AU189" s="323">
        <v>0</v>
      </c>
      <c r="AV189" s="526">
        <v>0</v>
      </c>
      <c r="AW189" s="323">
        <v>0</v>
      </c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3456" t="s">
        <v>194</v>
      </c>
      <c r="B190" s="3457"/>
      <c r="C190" s="1331">
        <f t="shared" ref="C190:C230" si="126">SUM(D190+E190)</f>
        <v>6</v>
      </c>
      <c r="D190" s="1332">
        <f t="shared" si="106"/>
        <v>1</v>
      </c>
      <c r="E190" s="1344">
        <f t="shared" si="106"/>
        <v>5</v>
      </c>
      <c r="F190" s="1333">
        <v>0</v>
      </c>
      <c r="G190" s="1335">
        <v>0</v>
      </c>
      <c r="H190" s="1333">
        <v>0</v>
      </c>
      <c r="I190" s="1335">
        <v>0</v>
      </c>
      <c r="J190" s="1333">
        <v>1</v>
      </c>
      <c r="K190" s="1335">
        <v>3</v>
      </c>
      <c r="L190" s="1333">
        <v>0</v>
      </c>
      <c r="M190" s="1335">
        <v>2</v>
      </c>
      <c r="N190" s="1333">
        <v>0</v>
      </c>
      <c r="O190" s="1335">
        <v>0</v>
      </c>
      <c r="P190" s="1333">
        <v>0</v>
      </c>
      <c r="Q190" s="1335">
        <v>0</v>
      </c>
      <c r="R190" s="1333">
        <v>0</v>
      </c>
      <c r="S190" s="1335">
        <v>0</v>
      </c>
      <c r="T190" s="1333">
        <v>0</v>
      </c>
      <c r="U190" s="1335">
        <v>0</v>
      </c>
      <c r="V190" s="1333">
        <v>0</v>
      </c>
      <c r="W190" s="1335">
        <v>0</v>
      </c>
      <c r="X190" s="1333">
        <v>0</v>
      </c>
      <c r="Y190" s="1335">
        <v>0</v>
      </c>
      <c r="Z190" s="1333">
        <v>0</v>
      </c>
      <c r="AA190" s="1335">
        <v>0</v>
      </c>
      <c r="AB190" s="1333">
        <v>0</v>
      </c>
      <c r="AC190" s="1335">
        <v>0</v>
      </c>
      <c r="AD190" s="1333">
        <v>0</v>
      </c>
      <c r="AE190" s="1335">
        <v>0</v>
      </c>
      <c r="AF190" s="1333">
        <v>0</v>
      </c>
      <c r="AG190" s="1335">
        <v>0</v>
      </c>
      <c r="AH190" s="1333">
        <v>0</v>
      </c>
      <c r="AI190" s="1335">
        <v>0</v>
      </c>
      <c r="AJ190" s="1333">
        <v>0</v>
      </c>
      <c r="AK190" s="1335">
        <v>0</v>
      </c>
      <c r="AL190" s="1333">
        <v>0</v>
      </c>
      <c r="AM190" s="1336">
        <v>0</v>
      </c>
      <c r="AN190" s="1334">
        <v>0</v>
      </c>
      <c r="AO190" s="1345">
        <v>0</v>
      </c>
      <c r="AP190" s="1333">
        <v>0</v>
      </c>
      <c r="AQ190" s="1335">
        <v>0</v>
      </c>
      <c r="AR190" s="1335">
        <v>0</v>
      </c>
      <c r="AS190" s="1335">
        <v>2</v>
      </c>
      <c r="AT190" s="1336">
        <v>0</v>
      </c>
      <c r="AU190" s="1337">
        <v>0</v>
      </c>
      <c r="AV190" s="1336">
        <v>0</v>
      </c>
      <c r="AW190" s="1337">
        <v>0</v>
      </c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3134" t="s">
        <v>195</v>
      </c>
      <c r="B191" s="1341" t="s">
        <v>196</v>
      </c>
      <c r="C191" s="1342">
        <f t="shared" si="126"/>
        <v>5</v>
      </c>
      <c r="D191" s="1343">
        <f>SUM(H191+J191+L191+N191+P191+R191+T191+V191+X191+Z191+AB191+AD191+AF191+AH191+AJ191+AL191)</f>
        <v>0</v>
      </c>
      <c r="E191" s="1341">
        <f>SUM(I191+K191+M191+O191+Q191+S191+U191+W191+Y191+AA191+AC191+AE191+AG191+AI191+AK191+AM191)</f>
        <v>5</v>
      </c>
      <c r="F191" s="1346"/>
      <c r="G191" s="1347"/>
      <c r="H191" s="1238">
        <v>0</v>
      </c>
      <c r="I191" s="1315">
        <v>0</v>
      </c>
      <c r="J191" s="1238">
        <v>0</v>
      </c>
      <c r="K191" s="1315">
        <v>1</v>
      </c>
      <c r="L191" s="1238">
        <v>0</v>
      </c>
      <c r="M191" s="1315">
        <v>4</v>
      </c>
      <c r="N191" s="1238">
        <v>0</v>
      </c>
      <c r="O191" s="1315">
        <v>0</v>
      </c>
      <c r="P191" s="1238">
        <v>0</v>
      </c>
      <c r="Q191" s="1315">
        <v>0</v>
      </c>
      <c r="R191" s="1238">
        <v>0</v>
      </c>
      <c r="S191" s="1315">
        <v>0</v>
      </c>
      <c r="T191" s="1238">
        <v>0</v>
      </c>
      <c r="U191" s="1315">
        <v>0</v>
      </c>
      <c r="V191" s="1238">
        <v>0</v>
      </c>
      <c r="W191" s="1315">
        <v>0</v>
      </c>
      <c r="X191" s="1238">
        <v>0</v>
      </c>
      <c r="Y191" s="1315">
        <v>0</v>
      </c>
      <c r="Z191" s="1238">
        <v>0</v>
      </c>
      <c r="AA191" s="1315">
        <v>0</v>
      </c>
      <c r="AB191" s="1238">
        <v>0</v>
      </c>
      <c r="AC191" s="1315">
        <v>0</v>
      </c>
      <c r="AD191" s="1238">
        <v>0</v>
      </c>
      <c r="AE191" s="1315">
        <v>0</v>
      </c>
      <c r="AF191" s="1238">
        <v>0</v>
      </c>
      <c r="AG191" s="1315">
        <v>0</v>
      </c>
      <c r="AH191" s="1238">
        <v>0</v>
      </c>
      <c r="AI191" s="1315">
        <v>0</v>
      </c>
      <c r="AJ191" s="1238">
        <v>0</v>
      </c>
      <c r="AK191" s="1315">
        <v>0</v>
      </c>
      <c r="AL191" s="1238">
        <v>0</v>
      </c>
      <c r="AM191" s="1316">
        <v>0</v>
      </c>
      <c r="AN191" s="1289">
        <v>0</v>
      </c>
      <c r="AO191" s="1270">
        <v>0</v>
      </c>
      <c r="AP191" s="1238">
        <v>0</v>
      </c>
      <c r="AQ191" s="1315">
        <v>0</v>
      </c>
      <c r="AR191" s="1315">
        <v>0</v>
      </c>
      <c r="AS191" s="1315">
        <v>3</v>
      </c>
      <c r="AT191" s="1316">
        <v>0</v>
      </c>
      <c r="AU191" s="1242">
        <v>0</v>
      </c>
      <c r="AV191" s="1316">
        <v>0</v>
      </c>
      <c r="AW191" s="1242">
        <v>0</v>
      </c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3284"/>
      <c r="B192" s="979" t="s">
        <v>197</v>
      </c>
      <c r="C192" s="325">
        <f t="shared" si="126"/>
        <v>11</v>
      </c>
      <c r="D192" s="326">
        <f>SUM(H192+J192+L192+N192+P192+R192+T192+V192+X192+Z192+AB192+AD192+AF192+AH192+AJ192+AL192)</f>
        <v>2</v>
      </c>
      <c r="E192" s="308">
        <f>SUM(I192+K192+M192+O192+Q192+S192+U192+W192+Y192+AA192+AC192+AE192+AG192+AI192+AK192+AM192)</f>
        <v>9</v>
      </c>
      <c r="F192" s="327"/>
      <c r="G192" s="328"/>
      <c r="H192" s="329">
        <v>0</v>
      </c>
      <c r="I192" s="75">
        <v>1</v>
      </c>
      <c r="J192" s="329">
        <v>1</v>
      </c>
      <c r="K192" s="75">
        <v>2</v>
      </c>
      <c r="L192" s="210">
        <v>1</v>
      </c>
      <c r="M192" s="542">
        <v>6</v>
      </c>
      <c r="N192" s="329">
        <v>0</v>
      </c>
      <c r="O192" s="75">
        <v>0</v>
      </c>
      <c r="P192" s="329">
        <v>0</v>
      </c>
      <c r="Q192" s="75">
        <v>0</v>
      </c>
      <c r="R192" s="329">
        <v>0</v>
      </c>
      <c r="S192" s="75">
        <v>0</v>
      </c>
      <c r="T192" s="329">
        <v>0</v>
      </c>
      <c r="U192" s="75">
        <v>0</v>
      </c>
      <c r="V192" s="329">
        <v>0</v>
      </c>
      <c r="W192" s="75">
        <v>0</v>
      </c>
      <c r="X192" s="329">
        <v>0</v>
      </c>
      <c r="Y192" s="75">
        <v>0</v>
      </c>
      <c r="Z192" s="329">
        <v>0</v>
      </c>
      <c r="AA192" s="75">
        <v>0</v>
      </c>
      <c r="AB192" s="329">
        <v>0</v>
      </c>
      <c r="AC192" s="75">
        <v>0</v>
      </c>
      <c r="AD192" s="329">
        <v>0</v>
      </c>
      <c r="AE192" s="75">
        <v>0</v>
      </c>
      <c r="AF192" s="329">
        <v>0</v>
      </c>
      <c r="AG192" s="75">
        <v>0</v>
      </c>
      <c r="AH192" s="329">
        <v>0</v>
      </c>
      <c r="AI192" s="75">
        <v>0</v>
      </c>
      <c r="AJ192" s="329">
        <v>0</v>
      </c>
      <c r="AK192" s="75">
        <v>0</v>
      </c>
      <c r="AL192" s="329">
        <v>0</v>
      </c>
      <c r="AM192" s="292">
        <v>0</v>
      </c>
      <c r="AN192" s="212">
        <v>0</v>
      </c>
      <c r="AO192" s="1066">
        <v>0</v>
      </c>
      <c r="AP192" s="210">
        <v>0</v>
      </c>
      <c r="AQ192" s="542">
        <v>0</v>
      </c>
      <c r="AR192" s="542">
        <v>0</v>
      </c>
      <c r="AS192" s="542">
        <v>4</v>
      </c>
      <c r="AT192" s="526">
        <v>0</v>
      </c>
      <c r="AU192" s="323">
        <v>0</v>
      </c>
      <c r="AV192" s="526">
        <v>0</v>
      </c>
      <c r="AW192" s="323"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1348" t="s">
        <v>198</v>
      </c>
      <c r="B193" s="1349"/>
      <c r="C193" s="1350">
        <f t="shared" si="126"/>
        <v>40</v>
      </c>
      <c r="D193" s="1351">
        <f t="shared" si="106"/>
        <v>13</v>
      </c>
      <c r="E193" s="1300">
        <f t="shared" si="106"/>
        <v>27</v>
      </c>
      <c r="F193" s="1333">
        <v>0</v>
      </c>
      <c r="G193" s="1335">
        <v>0</v>
      </c>
      <c r="H193" s="1333">
        <v>0</v>
      </c>
      <c r="I193" s="1335">
        <v>1</v>
      </c>
      <c r="J193" s="1333">
        <v>4</v>
      </c>
      <c r="K193" s="1335">
        <v>3</v>
      </c>
      <c r="L193" s="1333">
        <v>2</v>
      </c>
      <c r="M193" s="1335">
        <v>6</v>
      </c>
      <c r="N193" s="1333">
        <v>1</v>
      </c>
      <c r="O193" s="1335">
        <v>3</v>
      </c>
      <c r="P193" s="1333">
        <v>0</v>
      </c>
      <c r="Q193" s="1335">
        <v>3</v>
      </c>
      <c r="R193" s="1333">
        <v>0</v>
      </c>
      <c r="S193" s="1335">
        <v>2</v>
      </c>
      <c r="T193" s="1333">
        <v>1</v>
      </c>
      <c r="U193" s="1335">
        <v>0</v>
      </c>
      <c r="V193" s="1333">
        <v>0</v>
      </c>
      <c r="W193" s="1335">
        <v>1</v>
      </c>
      <c r="X193" s="1333">
        <v>3</v>
      </c>
      <c r="Y193" s="1335">
        <v>1</v>
      </c>
      <c r="Z193" s="1333">
        <v>1</v>
      </c>
      <c r="AA193" s="1335">
        <v>1</v>
      </c>
      <c r="AB193" s="1333">
        <v>0</v>
      </c>
      <c r="AC193" s="1335">
        <v>2</v>
      </c>
      <c r="AD193" s="1333">
        <v>0</v>
      </c>
      <c r="AE193" s="1335">
        <v>2</v>
      </c>
      <c r="AF193" s="1333">
        <v>0</v>
      </c>
      <c r="AG193" s="1335">
        <v>0</v>
      </c>
      <c r="AH193" s="1333">
        <v>1</v>
      </c>
      <c r="AI193" s="1335">
        <v>0</v>
      </c>
      <c r="AJ193" s="1333">
        <v>0</v>
      </c>
      <c r="AK193" s="1335">
        <v>0</v>
      </c>
      <c r="AL193" s="1333">
        <v>0</v>
      </c>
      <c r="AM193" s="1336">
        <v>2</v>
      </c>
      <c r="AN193" s="1334">
        <v>0</v>
      </c>
      <c r="AO193" s="1345">
        <v>0</v>
      </c>
      <c r="AP193" s="210">
        <v>0</v>
      </c>
      <c r="AQ193" s="1335">
        <v>0</v>
      </c>
      <c r="AR193" s="1335">
        <v>0</v>
      </c>
      <c r="AS193" s="1335">
        <v>6</v>
      </c>
      <c r="AT193" s="1336">
        <v>0</v>
      </c>
      <c r="AU193" s="1337">
        <v>0</v>
      </c>
      <c r="AV193" s="1336">
        <v>0</v>
      </c>
      <c r="AW193" s="1337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3134" t="s">
        <v>199</v>
      </c>
      <c r="B194" s="978" t="s">
        <v>200</v>
      </c>
      <c r="C194" s="335">
        <f t="shared" si="126"/>
        <v>0</v>
      </c>
      <c r="D194" s="336">
        <f t="shared" si="106"/>
        <v>0</v>
      </c>
      <c r="E194" s="978">
        <f t="shared" si="106"/>
        <v>0</v>
      </c>
      <c r="F194" s="32"/>
      <c r="G194" s="35"/>
      <c r="H194" s="32"/>
      <c r="I194" s="35"/>
      <c r="J194" s="32"/>
      <c r="K194" s="35"/>
      <c r="L194" s="32"/>
      <c r="M194" s="35"/>
      <c r="N194" s="32"/>
      <c r="O194" s="35"/>
      <c r="P194" s="32"/>
      <c r="Q194" s="35"/>
      <c r="R194" s="32"/>
      <c r="S194" s="35"/>
      <c r="T194" s="32"/>
      <c r="U194" s="35"/>
      <c r="V194" s="32"/>
      <c r="W194" s="35"/>
      <c r="X194" s="32"/>
      <c r="Y194" s="35"/>
      <c r="Z194" s="32"/>
      <c r="AA194" s="35"/>
      <c r="AB194" s="32"/>
      <c r="AC194" s="35"/>
      <c r="AD194" s="32"/>
      <c r="AE194" s="35"/>
      <c r="AF194" s="32"/>
      <c r="AG194" s="35"/>
      <c r="AH194" s="32"/>
      <c r="AI194" s="35"/>
      <c r="AJ194" s="32"/>
      <c r="AK194" s="35"/>
      <c r="AL194" s="32"/>
      <c r="AM194" s="271"/>
      <c r="AN194" s="227"/>
      <c r="AO194" s="337"/>
      <c r="AP194" s="32"/>
      <c r="AQ194" s="75"/>
      <c r="AR194" s="75"/>
      <c r="AS194" s="75"/>
      <c r="AT194" s="292"/>
      <c r="AU194" s="338"/>
      <c r="AV194" s="292"/>
      <c r="AW194" s="338"/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2860"/>
      <c r="B195" s="981" t="s">
        <v>201</v>
      </c>
      <c r="C195" s="340">
        <f t="shared" si="126"/>
        <v>4</v>
      </c>
      <c r="D195" s="341">
        <f t="shared" si="106"/>
        <v>0</v>
      </c>
      <c r="E195" s="981">
        <f t="shared" si="106"/>
        <v>4</v>
      </c>
      <c r="F195" s="16">
        <v>0</v>
      </c>
      <c r="G195" s="37">
        <v>0</v>
      </c>
      <c r="H195" s="16">
        <v>0</v>
      </c>
      <c r="I195" s="37">
        <v>0</v>
      </c>
      <c r="J195" s="16">
        <v>0</v>
      </c>
      <c r="K195" s="37">
        <v>0</v>
      </c>
      <c r="L195" s="16">
        <v>0</v>
      </c>
      <c r="M195" s="37">
        <v>0</v>
      </c>
      <c r="N195" s="16">
        <v>0</v>
      </c>
      <c r="O195" s="37">
        <v>2</v>
      </c>
      <c r="P195" s="16">
        <v>0</v>
      </c>
      <c r="Q195" s="37">
        <v>0</v>
      </c>
      <c r="R195" s="16">
        <v>0</v>
      </c>
      <c r="S195" s="37">
        <v>0</v>
      </c>
      <c r="T195" s="16">
        <v>0</v>
      </c>
      <c r="U195" s="37">
        <v>0</v>
      </c>
      <c r="V195" s="16">
        <v>0</v>
      </c>
      <c r="W195" s="37">
        <v>0</v>
      </c>
      <c r="X195" s="16">
        <v>0</v>
      </c>
      <c r="Y195" s="37">
        <v>0</v>
      </c>
      <c r="Z195" s="16">
        <v>0</v>
      </c>
      <c r="AA195" s="37">
        <v>1</v>
      </c>
      <c r="AB195" s="16">
        <v>0</v>
      </c>
      <c r="AC195" s="37">
        <v>1</v>
      </c>
      <c r="AD195" s="16">
        <v>0</v>
      </c>
      <c r="AE195" s="37">
        <v>0</v>
      </c>
      <c r="AF195" s="16">
        <v>0</v>
      </c>
      <c r="AG195" s="37">
        <v>0</v>
      </c>
      <c r="AH195" s="16">
        <v>0</v>
      </c>
      <c r="AI195" s="37">
        <v>0</v>
      </c>
      <c r="AJ195" s="16">
        <v>0</v>
      </c>
      <c r="AK195" s="37">
        <v>0</v>
      </c>
      <c r="AL195" s="16">
        <v>0</v>
      </c>
      <c r="AM195" s="134">
        <v>0</v>
      </c>
      <c r="AN195" s="195">
        <v>0</v>
      </c>
      <c r="AO195" s="137">
        <v>0</v>
      </c>
      <c r="AP195" s="16">
        <v>0</v>
      </c>
      <c r="AQ195" s="41">
        <v>0</v>
      </c>
      <c r="AR195" s="41">
        <v>0</v>
      </c>
      <c r="AS195" s="41">
        <v>0</v>
      </c>
      <c r="AT195" s="180">
        <v>0</v>
      </c>
      <c r="AU195" s="342">
        <v>0</v>
      </c>
      <c r="AV195" s="180">
        <v>0</v>
      </c>
      <c r="AW195" s="342"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2860"/>
      <c r="B196" s="981" t="s">
        <v>202</v>
      </c>
      <c r="C196" s="340">
        <f t="shared" si="126"/>
        <v>3</v>
      </c>
      <c r="D196" s="343">
        <f t="shared" si="106"/>
        <v>3</v>
      </c>
      <c r="E196" s="981">
        <f t="shared" si="106"/>
        <v>0</v>
      </c>
      <c r="F196" s="38">
        <v>0</v>
      </c>
      <c r="G196" s="41">
        <v>0</v>
      </c>
      <c r="H196" s="38">
        <v>0</v>
      </c>
      <c r="I196" s="41">
        <v>0</v>
      </c>
      <c r="J196" s="38">
        <v>0</v>
      </c>
      <c r="K196" s="41">
        <v>0</v>
      </c>
      <c r="L196" s="38">
        <v>0</v>
      </c>
      <c r="M196" s="41">
        <v>0</v>
      </c>
      <c r="N196" s="38">
        <v>0</v>
      </c>
      <c r="O196" s="41">
        <v>0</v>
      </c>
      <c r="P196" s="38">
        <v>0</v>
      </c>
      <c r="Q196" s="41">
        <v>0</v>
      </c>
      <c r="R196" s="38">
        <v>0</v>
      </c>
      <c r="S196" s="41">
        <v>0</v>
      </c>
      <c r="T196" s="38">
        <v>0</v>
      </c>
      <c r="U196" s="41">
        <v>0</v>
      </c>
      <c r="V196" s="38">
        <v>0</v>
      </c>
      <c r="W196" s="41">
        <v>0</v>
      </c>
      <c r="X196" s="38">
        <v>3</v>
      </c>
      <c r="Y196" s="41">
        <v>0</v>
      </c>
      <c r="Z196" s="38">
        <v>0</v>
      </c>
      <c r="AA196" s="41">
        <v>0</v>
      </c>
      <c r="AB196" s="38">
        <v>0</v>
      </c>
      <c r="AC196" s="41">
        <v>0</v>
      </c>
      <c r="AD196" s="38">
        <v>0</v>
      </c>
      <c r="AE196" s="41">
        <v>0</v>
      </c>
      <c r="AF196" s="38">
        <v>0</v>
      </c>
      <c r="AG196" s="41">
        <v>0</v>
      </c>
      <c r="AH196" s="38">
        <v>0</v>
      </c>
      <c r="AI196" s="41">
        <v>0</v>
      </c>
      <c r="AJ196" s="38">
        <v>0</v>
      </c>
      <c r="AK196" s="41">
        <v>0</v>
      </c>
      <c r="AL196" s="38">
        <v>0</v>
      </c>
      <c r="AM196" s="180">
        <v>0</v>
      </c>
      <c r="AN196" s="198">
        <v>0</v>
      </c>
      <c r="AO196" s="181">
        <v>0</v>
      </c>
      <c r="AP196" s="38">
        <v>0</v>
      </c>
      <c r="AQ196" s="41">
        <v>0</v>
      </c>
      <c r="AR196" s="41">
        <v>0</v>
      </c>
      <c r="AS196" s="41">
        <v>0</v>
      </c>
      <c r="AT196" s="180">
        <v>0</v>
      </c>
      <c r="AU196" s="342">
        <v>0</v>
      </c>
      <c r="AV196" s="180">
        <v>0</v>
      </c>
      <c r="AW196" s="342">
        <v>0</v>
      </c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2860"/>
      <c r="B197" s="344" t="s">
        <v>203</v>
      </c>
      <c r="C197" s="340">
        <f t="shared" si="126"/>
        <v>0</v>
      </c>
      <c r="D197" s="345"/>
      <c r="E197" s="981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2860"/>
      <c r="B198" s="981" t="s">
        <v>204</v>
      </c>
      <c r="C198" s="340">
        <f t="shared" si="126"/>
        <v>3</v>
      </c>
      <c r="D198" s="336">
        <f t="shared" ref="D198:E206" si="127">SUM(F198+H198+J198+L198+N198+P198+R198+T198+V198+X198+Z198+AB198+AD198+AF198+AH198+AJ198+AL198)</f>
        <v>1</v>
      </c>
      <c r="E198" s="981">
        <f t="shared" si="127"/>
        <v>2</v>
      </c>
      <c r="F198" s="32">
        <v>0</v>
      </c>
      <c r="G198" s="35">
        <v>0</v>
      </c>
      <c r="H198" s="32">
        <v>0</v>
      </c>
      <c r="I198" s="35">
        <v>0</v>
      </c>
      <c r="J198" s="32">
        <v>0</v>
      </c>
      <c r="K198" s="35">
        <v>0</v>
      </c>
      <c r="L198" s="32">
        <v>0</v>
      </c>
      <c r="M198" s="35">
        <v>0</v>
      </c>
      <c r="N198" s="32">
        <v>0</v>
      </c>
      <c r="O198" s="35">
        <v>0</v>
      </c>
      <c r="P198" s="32">
        <v>0</v>
      </c>
      <c r="Q198" s="35">
        <v>0</v>
      </c>
      <c r="R198" s="32">
        <v>0</v>
      </c>
      <c r="S198" s="35">
        <v>0</v>
      </c>
      <c r="T198" s="32">
        <v>1</v>
      </c>
      <c r="U198" s="35">
        <v>0</v>
      </c>
      <c r="V198" s="32">
        <v>0</v>
      </c>
      <c r="W198" s="35">
        <v>1</v>
      </c>
      <c r="X198" s="32">
        <v>0</v>
      </c>
      <c r="Y198" s="35">
        <v>0</v>
      </c>
      <c r="Z198" s="32">
        <v>0</v>
      </c>
      <c r="AA198" s="35">
        <v>0</v>
      </c>
      <c r="AB198" s="32">
        <v>0</v>
      </c>
      <c r="AC198" s="35">
        <v>0</v>
      </c>
      <c r="AD198" s="32">
        <v>0</v>
      </c>
      <c r="AE198" s="35">
        <v>1</v>
      </c>
      <c r="AF198" s="32">
        <v>0</v>
      </c>
      <c r="AG198" s="35">
        <v>0</v>
      </c>
      <c r="AH198" s="32">
        <v>0</v>
      </c>
      <c r="AI198" s="35">
        <v>0</v>
      </c>
      <c r="AJ198" s="32">
        <v>0</v>
      </c>
      <c r="AK198" s="35">
        <v>0</v>
      </c>
      <c r="AL198" s="32">
        <v>0</v>
      </c>
      <c r="AM198" s="271">
        <v>0</v>
      </c>
      <c r="AN198" s="227">
        <v>0</v>
      </c>
      <c r="AO198" s="337">
        <v>0</v>
      </c>
      <c r="AP198" s="32">
        <v>0</v>
      </c>
      <c r="AQ198" s="35">
        <v>0</v>
      </c>
      <c r="AR198" s="35">
        <v>0</v>
      </c>
      <c r="AS198" s="35">
        <v>0</v>
      </c>
      <c r="AT198" s="271">
        <v>0</v>
      </c>
      <c r="AU198" s="291">
        <v>0</v>
      </c>
      <c r="AV198" s="271">
        <v>0</v>
      </c>
      <c r="AW198" s="291">
        <v>0</v>
      </c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2860"/>
      <c r="B199" s="347" t="s">
        <v>205</v>
      </c>
      <c r="C199" s="340">
        <f t="shared" si="126"/>
        <v>0</v>
      </c>
      <c r="D199" s="341">
        <f t="shared" si="127"/>
        <v>0</v>
      </c>
      <c r="E199" s="981">
        <f t="shared" si="127"/>
        <v>0</v>
      </c>
      <c r="F199" s="16">
        <v>0</v>
      </c>
      <c r="G199" s="37">
        <v>0</v>
      </c>
      <c r="H199" s="16">
        <v>0</v>
      </c>
      <c r="I199" s="37">
        <v>0</v>
      </c>
      <c r="J199" s="16">
        <v>0</v>
      </c>
      <c r="K199" s="37">
        <v>0</v>
      </c>
      <c r="L199" s="16">
        <v>0</v>
      </c>
      <c r="M199" s="37">
        <v>0</v>
      </c>
      <c r="N199" s="16">
        <v>0</v>
      </c>
      <c r="O199" s="37">
        <v>0</v>
      </c>
      <c r="P199" s="16">
        <v>0</v>
      </c>
      <c r="Q199" s="37">
        <v>0</v>
      </c>
      <c r="R199" s="16">
        <v>0</v>
      </c>
      <c r="S199" s="37">
        <v>0</v>
      </c>
      <c r="T199" s="16">
        <v>0</v>
      </c>
      <c r="U199" s="37">
        <v>0</v>
      </c>
      <c r="V199" s="16">
        <v>0</v>
      </c>
      <c r="W199" s="37">
        <v>0</v>
      </c>
      <c r="X199" s="16">
        <v>0</v>
      </c>
      <c r="Y199" s="37">
        <v>0</v>
      </c>
      <c r="Z199" s="16">
        <v>0</v>
      </c>
      <c r="AA199" s="37">
        <v>0</v>
      </c>
      <c r="AB199" s="16">
        <v>0</v>
      </c>
      <c r="AC199" s="37">
        <v>0</v>
      </c>
      <c r="AD199" s="16">
        <v>0</v>
      </c>
      <c r="AE199" s="37">
        <v>0</v>
      </c>
      <c r="AF199" s="16">
        <v>0</v>
      </c>
      <c r="AG199" s="37">
        <v>0</v>
      </c>
      <c r="AH199" s="16">
        <v>0</v>
      </c>
      <c r="AI199" s="37">
        <v>0</v>
      </c>
      <c r="AJ199" s="16">
        <v>0</v>
      </c>
      <c r="AK199" s="37">
        <v>0</v>
      </c>
      <c r="AL199" s="16">
        <v>0</v>
      </c>
      <c r="AM199" s="134">
        <v>0</v>
      </c>
      <c r="AN199" s="195">
        <v>0</v>
      </c>
      <c r="AO199" s="137">
        <v>0</v>
      </c>
      <c r="AP199" s="16">
        <v>0</v>
      </c>
      <c r="AQ199" s="75">
        <v>0</v>
      </c>
      <c r="AR199" s="75">
        <v>0</v>
      </c>
      <c r="AS199" s="75">
        <v>0</v>
      </c>
      <c r="AT199" s="292">
        <v>0</v>
      </c>
      <c r="AU199" s="338">
        <v>0</v>
      </c>
      <c r="AV199" s="292">
        <v>0</v>
      </c>
      <c r="AW199" s="338">
        <v>0</v>
      </c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2860"/>
      <c r="B200" s="348" t="s">
        <v>206</v>
      </c>
      <c r="C200" s="340">
        <f t="shared" si="126"/>
        <v>1</v>
      </c>
      <c r="D200" s="341">
        <f t="shared" si="127"/>
        <v>0</v>
      </c>
      <c r="E200" s="981">
        <f t="shared" si="127"/>
        <v>1</v>
      </c>
      <c r="F200" s="16">
        <v>0</v>
      </c>
      <c r="G200" s="37">
        <v>0</v>
      </c>
      <c r="H200" s="16">
        <v>0</v>
      </c>
      <c r="I200" s="37">
        <v>0</v>
      </c>
      <c r="J200" s="16">
        <v>0</v>
      </c>
      <c r="K200" s="37">
        <v>0</v>
      </c>
      <c r="L200" s="16">
        <v>0</v>
      </c>
      <c r="M200" s="37">
        <v>0</v>
      </c>
      <c r="N200" s="16">
        <v>0</v>
      </c>
      <c r="O200" s="37">
        <v>0</v>
      </c>
      <c r="P200" s="16">
        <v>0</v>
      </c>
      <c r="Q200" s="37">
        <v>0</v>
      </c>
      <c r="R200" s="16">
        <v>0</v>
      </c>
      <c r="S200" s="37">
        <v>0</v>
      </c>
      <c r="T200" s="16">
        <v>0</v>
      </c>
      <c r="U200" s="37">
        <v>0</v>
      </c>
      <c r="V200" s="16">
        <v>0</v>
      </c>
      <c r="W200" s="37">
        <v>0</v>
      </c>
      <c r="X200" s="16">
        <v>0</v>
      </c>
      <c r="Y200" s="37">
        <v>0</v>
      </c>
      <c r="Z200" s="16">
        <v>0</v>
      </c>
      <c r="AA200" s="37">
        <v>0</v>
      </c>
      <c r="AB200" s="16">
        <v>0</v>
      </c>
      <c r="AC200" s="37">
        <v>0</v>
      </c>
      <c r="AD200" s="16">
        <v>0</v>
      </c>
      <c r="AE200" s="37">
        <v>0</v>
      </c>
      <c r="AF200" s="16">
        <v>0</v>
      </c>
      <c r="AG200" s="37">
        <v>0</v>
      </c>
      <c r="AH200" s="16">
        <v>0</v>
      </c>
      <c r="AI200" s="37">
        <v>0</v>
      </c>
      <c r="AJ200" s="16">
        <v>0</v>
      </c>
      <c r="AK200" s="37">
        <v>0</v>
      </c>
      <c r="AL200" s="16">
        <v>0</v>
      </c>
      <c r="AM200" s="134">
        <v>1</v>
      </c>
      <c r="AN200" s="195">
        <v>0</v>
      </c>
      <c r="AO200" s="137">
        <v>0</v>
      </c>
      <c r="AP200" s="16">
        <v>0</v>
      </c>
      <c r="AQ200" s="41">
        <v>0</v>
      </c>
      <c r="AR200" s="41">
        <v>0</v>
      </c>
      <c r="AS200" s="41">
        <v>0</v>
      </c>
      <c r="AT200" s="180">
        <v>0</v>
      </c>
      <c r="AU200" s="342">
        <v>0</v>
      </c>
      <c r="AV200" s="180">
        <v>0</v>
      </c>
      <c r="AW200" s="342">
        <v>0</v>
      </c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3284"/>
      <c r="B201" s="349" t="s">
        <v>207</v>
      </c>
      <c r="C201" s="350">
        <f t="shared" si="126"/>
        <v>0</v>
      </c>
      <c r="D201" s="343">
        <f t="shared" si="127"/>
        <v>0</v>
      </c>
      <c r="E201" s="351">
        <f t="shared" si="127"/>
        <v>0</v>
      </c>
      <c r="F201" s="38"/>
      <c r="G201" s="41"/>
      <c r="H201" s="38"/>
      <c r="I201" s="41"/>
      <c r="J201" s="38"/>
      <c r="K201" s="41"/>
      <c r="L201" s="38"/>
      <c r="M201" s="41"/>
      <c r="N201" s="38"/>
      <c r="O201" s="41"/>
      <c r="P201" s="38"/>
      <c r="Q201" s="41"/>
      <c r="R201" s="38"/>
      <c r="S201" s="41"/>
      <c r="T201" s="38"/>
      <c r="U201" s="41"/>
      <c r="V201" s="38"/>
      <c r="W201" s="41"/>
      <c r="X201" s="38"/>
      <c r="Y201" s="41"/>
      <c r="Z201" s="38"/>
      <c r="AA201" s="41"/>
      <c r="AB201" s="38"/>
      <c r="AC201" s="41"/>
      <c r="AD201" s="38"/>
      <c r="AE201" s="41"/>
      <c r="AF201" s="38"/>
      <c r="AG201" s="41"/>
      <c r="AH201" s="38"/>
      <c r="AI201" s="41"/>
      <c r="AJ201" s="38"/>
      <c r="AK201" s="41"/>
      <c r="AL201" s="38"/>
      <c r="AM201" s="180"/>
      <c r="AN201" s="198"/>
      <c r="AO201" s="181"/>
      <c r="AP201" s="38"/>
      <c r="AQ201" s="43"/>
      <c r="AR201" s="43"/>
      <c r="AS201" s="43"/>
      <c r="AT201" s="141"/>
      <c r="AU201" s="26"/>
      <c r="AV201" s="141"/>
      <c r="AW201" s="26"/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3134" t="s">
        <v>208</v>
      </c>
      <c r="B202" s="1352" t="s">
        <v>209</v>
      </c>
      <c r="C202" s="1342">
        <f t="shared" si="126"/>
        <v>0</v>
      </c>
      <c r="D202" s="1343">
        <f t="shared" si="127"/>
        <v>0</v>
      </c>
      <c r="E202" s="1341">
        <f t="shared" si="127"/>
        <v>0</v>
      </c>
      <c r="F202" s="1238"/>
      <c r="G202" s="1315"/>
      <c r="H202" s="1238"/>
      <c r="I202" s="1315"/>
      <c r="J202" s="1238"/>
      <c r="K202" s="1315"/>
      <c r="L202" s="1238"/>
      <c r="M202" s="1315"/>
      <c r="N202" s="1238"/>
      <c r="O202" s="1315"/>
      <c r="P202" s="1238"/>
      <c r="Q202" s="1315"/>
      <c r="R202" s="1238"/>
      <c r="S202" s="1315"/>
      <c r="T202" s="1238"/>
      <c r="U202" s="1315"/>
      <c r="V202" s="1238"/>
      <c r="W202" s="1315"/>
      <c r="X202" s="1238"/>
      <c r="Y202" s="1315"/>
      <c r="Z202" s="1238"/>
      <c r="AA202" s="1315"/>
      <c r="AB202" s="1238"/>
      <c r="AC202" s="1315"/>
      <c r="AD202" s="1238"/>
      <c r="AE202" s="1315"/>
      <c r="AF202" s="1238"/>
      <c r="AG202" s="1315"/>
      <c r="AH202" s="1238"/>
      <c r="AI202" s="1315"/>
      <c r="AJ202" s="1238"/>
      <c r="AK202" s="1315"/>
      <c r="AL202" s="1238"/>
      <c r="AM202" s="1316"/>
      <c r="AN202" s="1289"/>
      <c r="AO202" s="1270"/>
      <c r="AP202" s="1238"/>
      <c r="AQ202" s="353"/>
      <c r="AR202" s="353"/>
      <c r="AS202" s="353"/>
      <c r="AT202" s="354"/>
      <c r="AU202" s="1132"/>
      <c r="AV202" s="354"/>
      <c r="AW202" s="1132"/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2860"/>
      <c r="B203" s="981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981">
        <f t="shared" si="127"/>
        <v>0</v>
      </c>
      <c r="F203" s="16"/>
      <c r="G203" s="37"/>
      <c r="H203" s="16"/>
      <c r="I203" s="37"/>
      <c r="J203" s="16"/>
      <c r="K203" s="37"/>
      <c r="L203" s="16"/>
      <c r="M203" s="37"/>
      <c r="N203" s="16"/>
      <c r="O203" s="37"/>
      <c r="P203" s="16"/>
      <c r="Q203" s="37"/>
      <c r="R203" s="16"/>
      <c r="S203" s="37"/>
      <c r="T203" s="16"/>
      <c r="U203" s="37"/>
      <c r="V203" s="16"/>
      <c r="W203" s="37"/>
      <c r="X203" s="16"/>
      <c r="Y203" s="37"/>
      <c r="Z203" s="16"/>
      <c r="AA203" s="37"/>
      <c r="AB203" s="16"/>
      <c r="AC203" s="37"/>
      <c r="AD203" s="16"/>
      <c r="AE203" s="37"/>
      <c r="AF203" s="16"/>
      <c r="AG203" s="37"/>
      <c r="AH203" s="16"/>
      <c r="AI203" s="37"/>
      <c r="AJ203" s="16"/>
      <c r="AK203" s="37"/>
      <c r="AL203" s="16"/>
      <c r="AM203" s="134"/>
      <c r="AN203" s="195"/>
      <c r="AO203" s="137"/>
      <c r="AP203" s="16"/>
      <c r="AQ203" s="41"/>
      <c r="AR203" s="41"/>
      <c r="AS203" s="41"/>
      <c r="AT203" s="180"/>
      <c r="AU203" s="342"/>
      <c r="AV203" s="180"/>
      <c r="AW203" s="342"/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2860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/>
      <c r="G204" s="41"/>
      <c r="H204" s="38"/>
      <c r="I204" s="41"/>
      <c r="J204" s="38"/>
      <c r="K204" s="41"/>
      <c r="L204" s="38"/>
      <c r="M204" s="41"/>
      <c r="N204" s="38"/>
      <c r="O204" s="41"/>
      <c r="P204" s="38"/>
      <c r="Q204" s="41"/>
      <c r="R204" s="38"/>
      <c r="S204" s="41"/>
      <c r="T204" s="38"/>
      <c r="U204" s="41"/>
      <c r="V204" s="38"/>
      <c r="W204" s="41"/>
      <c r="X204" s="38"/>
      <c r="Y204" s="41"/>
      <c r="Z204" s="38"/>
      <c r="AA204" s="41"/>
      <c r="AB204" s="38"/>
      <c r="AC204" s="41"/>
      <c r="AD204" s="38"/>
      <c r="AE204" s="41"/>
      <c r="AF204" s="38"/>
      <c r="AG204" s="41"/>
      <c r="AH204" s="38"/>
      <c r="AI204" s="41"/>
      <c r="AJ204" s="38"/>
      <c r="AK204" s="41"/>
      <c r="AL204" s="38"/>
      <c r="AM204" s="180"/>
      <c r="AN204" s="198"/>
      <c r="AO204" s="181"/>
      <c r="AP204" s="38"/>
      <c r="AQ204" s="41"/>
      <c r="AR204" s="41"/>
      <c r="AS204" s="41"/>
      <c r="AT204" s="180"/>
      <c r="AU204" s="342"/>
      <c r="AV204" s="180"/>
      <c r="AW204" s="342"/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2860"/>
      <c r="B205" s="351" t="s">
        <v>212</v>
      </c>
      <c r="C205" s="350">
        <f t="shared" si="126"/>
        <v>0</v>
      </c>
      <c r="D205" s="343">
        <f>SUM(F205+H205+J205+L205+N205+P205+R205+T205+V205+X205+Z205+AB205+AD205+AF205+AH205+AJ205+AL205)</f>
        <v>0</v>
      </c>
      <c r="E205" s="351">
        <f>SUM(G205+I205+K205+M205+O205+Q205+S205+U205+W205+Y205+AA205+AC205+AE205+AG205+AI205+AK205+AM205)</f>
        <v>0</v>
      </c>
      <c r="F205" s="38"/>
      <c r="G205" s="41"/>
      <c r="H205" s="38"/>
      <c r="I205" s="41"/>
      <c r="J205" s="38"/>
      <c r="K205" s="41"/>
      <c r="L205" s="38"/>
      <c r="M205" s="41"/>
      <c r="N205" s="38"/>
      <c r="O205" s="41"/>
      <c r="P205" s="38"/>
      <c r="Q205" s="41"/>
      <c r="R205" s="38"/>
      <c r="S205" s="41"/>
      <c r="T205" s="38"/>
      <c r="U205" s="41"/>
      <c r="V205" s="38"/>
      <c r="W205" s="41"/>
      <c r="X205" s="38"/>
      <c r="Y205" s="41"/>
      <c r="Z205" s="38"/>
      <c r="AA205" s="41"/>
      <c r="AB205" s="38"/>
      <c r="AC205" s="41"/>
      <c r="AD205" s="38"/>
      <c r="AE205" s="41"/>
      <c r="AF205" s="38"/>
      <c r="AG205" s="41"/>
      <c r="AH205" s="38"/>
      <c r="AI205" s="41"/>
      <c r="AJ205" s="38"/>
      <c r="AK205" s="41"/>
      <c r="AL205" s="38"/>
      <c r="AM205" s="180"/>
      <c r="AN205" s="198"/>
      <c r="AO205" s="181"/>
      <c r="AP205" s="38"/>
      <c r="AQ205" s="41"/>
      <c r="AR205" s="41"/>
      <c r="AS205" s="41"/>
      <c r="AT205" s="180"/>
      <c r="AU205" s="342"/>
      <c r="AV205" s="180"/>
      <c r="AW205" s="342"/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3284"/>
      <c r="B206" s="979" t="s">
        <v>213</v>
      </c>
      <c r="C206" s="355">
        <f t="shared" si="126"/>
        <v>1</v>
      </c>
      <c r="D206" s="356">
        <f>SUM(F206+H206+J206+L206+N206+P206+R206+T206+V206+X206+Z206+AB206+AD206+AF206+AH206+AJ206+AL206)</f>
        <v>0</v>
      </c>
      <c r="E206" s="979">
        <f t="shared" si="127"/>
        <v>1</v>
      </c>
      <c r="F206" s="22">
        <v>0</v>
      </c>
      <c r="G206" s="43">
        <v>0</v>
      </c>
      <c r="H206" s="22">
        <v>0</v>
      </c>
      <c r="I206" s="43">
        <v>0</v>
      </c>
      <c r="J206" s="22">
        <v>0</v>
      </c>
      <c r="K206" s="43">
        <v>0</v>
      </c>
      <c r="L206" s="22">
        <v>0</v>
      </c>
      <c r="M206" s="43">
        <v>1</v>
      </c>
      <c r="N206" s="22">
        <v>0</v>
      </c>
      <c r="O206" s="43">
        <v>0</v>
      </c>
      <c r="P206" s="22">
        <v>0</v>
      </c>
      <c r="Q206" s="43">
        <v>0</v>
      </c>
      <c r="R206" s="22">
        <v>0</v>
      </c>
      <c r="S206" s="43">
        <v>0</v>
      </c>
      <c r="T206" s="22">
        <v>0</v>
      </c>
      <c r="U206" s="43">
        <v>0</v>
      </c>
      <c r="V206" s="22">
        <v>0</v>
      </c>
      <c r="W206" s="43">
        <v>0</v>
      </c>
      <c r="X206" s="22">
        <v>0</v>
      </c>
      <c r="Y206" s="43">
        <v>0</v>
      </c>
      <c r="Z206" s="22">
        <v>0</v>
      </c>
      <c r="AA206" s="43">
        <v>0</v>
      </c>
      <c r="AB206" s="22">
        <v>0</v>
      </c>
      <c r="AC206" s="43">
        <v>0</v>
      </c>
      <c r="AD206" s="22">
        <v>0</v>
      </c>
      <c r="AE206" s="43">
        <v>0</v>
      </c>
      <c r="AF206" s="22">
        <v>0</v>
      </c>
      <c r="AG206" s="43">
        <v>0</v>
      </c>
      <c r="AH206" s="22">
        <v>0</v>
      </c>
      <c r="AI206" s="43">
        <v>0</v>
      </c>
      <c r="AJ206" s="22">
        <v>0</v>
      </c>
      <c r="AK206" s="43">
        <v>0</v>
      </c>
      <c r="AL206" s="22">
        <v>0</v>
      </c>
      <c r="AM206" s="141">
        <v>0</v>
      </c>
      <c r="AN206" s="200">
        <v>0</v>
      </c>
      <c r="AO206" s="186">
        <v>0</v>
      </c>
      <c r="AP206" s="22">
        <v>0</v>
      </c>
      <c r="AQ206" s="43">
        <v>0</v>
      </c>
      <c r="AR206" s="43">
        <v>0</v>
      </c>
      <c r="AS206" s="43">
        <v>0</v>
      </c>
      <c r="AT206" s="141">
        <v>0</v>
      </c>
      <c r="AU206" s="26">
        <v>0</v>
      </c>
      <c r="AV206" s="141">
        <v>0</v>
      </c>
      <c r="AW206" s="26">
        <v>0</v>
      </c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3134" t="s">
        <v>214</v>
      </c>
      <c r="B207" s="1341" t="s">
        <v>215</v>
      </c>
      <c r="C207" s="1342">
        <f t="shared" si="126"/>
        <v>0</v>
      </c>
      <c r="D207" s="1343">
        <f>SUM(F207+H207+J207+L207+N207)</f>
        <v>0</v>
      </c>
      <c r="E207" s="1341">
        <f t="shared" ref="D207:E210" si="130">SUM(G207+I207+K207+M207+O207)</f>
        <v>0</v>
      </c>
      <c r="F207" s="1238"/>
      <c r="G207" s="1315"/>
      <c r="H207" s="1238"/>
      <c r="I207" s="1315"/>
      <c r="J207" s="1238"/>
      <c r="K207" s="1315"/>
      <c r="L207" s="1238"/>
      <c r="M207" s="1315"/>
      <c r="N207" s="1238"/>
      <c r="O207" s="1315"/>
      <c r="P207" s="1353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1354"/>
      <c r="AN207" s="1289"/>
      <c r="AO207" s="1355"/>
      <c r="AP207" s="1238"/>
      <c r="AQ207" s="353"/>
      <c r="AR207" s="353"/>
      <c r="AS207" s="353"/>
      <c r="AT207" s="354"/>
      <c r="AU207" s="1132"/>
      <c r="AV207" s="354"/>
      <c r="AW207" s="1132"/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2860"/>
      <c r="B208" s="981" t="s">
        <v>216</v>
      </c>
      <c r="C208" s="340">
        <f t="shared" si="126"/>
        <v>0</v>
      </c>
      <c r="D208" s="341">
        <f>SUM(F208+H208+J208+L208+N208)</f>
        <v>0</v>
      </c>
      <c r="E208" s="981">
        <f t="shared" si="130"/>
        <v>0</v>
      </c>
      <c r="F208" s="16"/>
      <c r="G208" s="37"/>
      <c r="H208" s="16"/>
      <c r="I208" s="37"/>
      <c r="J208" s="16"/>
      <c r="K208" s="37"/>
      <c r="L208" s="16"/>
      <c r="M208" s="37"/>
      <c r="N208" s="16"/>
      <c r="O208" s="37"/>
      <c r="P208" s="358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/>
      <c r="AO208" s="361"/>
      <c r="AP208" s="16"/>
      <c r="AQ208" s="41"/>
      <c r="AR208" s="41"/>
      <c r="AS208" s="41"/>
      <c r="AT208" s="180"/>
      <c r="AU208" s="342"/>
      <c r="AV208" s="180"/>
      <c r="AW208" s="342"/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2860"/>
      <c r="B209" s="981" t="s">
        <v>217</v>
      </c>
      <c r="C209" s="340">
        <f t="shared" si="126"/>
        <v>0</v>
      </c>
      <c r="D209" s="341">
        <f t="shared" si="130"/>
        <v>0</v>
      </c>
      <c r="E209" s="981">
        <f t="shared" si="130"/>
        <v>0</v>
      </c>
      <c r="F209" s="16"/>
      <c r="G209" s="37"/>
      <c r="H209" s="16"/>
      <c r="I209" s="37"/>
      <c r="J209" s="16"/>
      <c r="K209" s="37"/>
      <c r="L209" s="16"/>
      <c r="M209" s="37"/>
      <c r="N209" s="16"/>
      <c r="O209" s="37"/>
      <c r="P209" s="358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/>
      <c r="AO209" s="361"/>
      <c r="AP209" s="16"/>
      <c r="AQ209" s="41"/>
      <c r="AR209" s="41"/>
      <c r="AS209" s="41"/>
      <c r="AT209" s="180"/>
      <c r="AU209" s="342"/>
      <c r="AV209" s="180"/>
      <c r="AW209" s="342"/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3284"/>
      <c r="B210" s="979" t="s">
        <v>218</v>
      </c>
      <c r="C210" s="355">
        <f t="shared" si="126"/>
        <v>3</v>
      </c>
      <c r="D210" s="356">
        <f t="shared" si="130"/>
        <v>1</v>
      </c>
      <c r="E210" s="979">
        <f t="shared" si="130"/>
        <v>2</v>
      </c>
      <c r="F210" s="22">
        <v>0</v>
      </c>
      <c r="G210" s="43">
        <v>0</v>
      </c>
      <c r="H210" s="22">
        <v>0</v>
      </c>
      <c r="I210" s="43">
        <v>0</v>
      </c>
      <c r="J210" s="22">
        <v>1</v>
      </c>
      <c r="K210" s="43">
        <v>2</v>
      </c>
      <c r="L210" s="22">
        <v>0</v>
      </c>
      <c r="M210" s="43">
        <v>0</v>
      </c>
      <c r="N210" s="22">
        <v>0</v>
      </c>
      <c r="O210" s="43">
        <v>0</v>
      </c>
      <c r="P210" s="698"/>
      <c r="Q210" s="699"/>
      <c r="R210" s="699"/>
      <c r="S210" s="699"/>
      <c r="T210" s="699"/>
      <c r="U210" s="699"/>
      <c r="V210" s="699"/>
      <c r="W210" s="699"/>
      <c r="X210" s="699"/>
      <c r="Y210" s="699"/>
      <c r="Z210" s="699"/>
      <c r="AA210" s="699"/>
      <c r="AB210" s="699"/>
      <c r="AC210" s="699"/>
      <c r="AD210" s="699"/>
      <c r="AE210" s="699"/>
      <c r="AF210" s="699"/>
      <c r="AG210" s="699"/>
      <c r="AH210" s="699"/>
      <c r="AI210" s="699"/>
      <c r="AJ210" s="699"/>
      <c r="AK210" s="699"/>
      <c r="AL210" s="699"/>
      <c r="AM210" s="550"/>
      <c r="AN210" s="200">
        <v>0</v>
      </c>
      <c r="AO210" s="1037"/>
      <c r="AP210" s="22">
        <v>0</v>
      </c>
      <c r="AQ210" s="43">
        <v>0</v>
      </c>
      <c r="AR210" s="43">
        <v>0</v>
      </c>
      <c r="AS210" s="43">
        <v>0</v>
      </c>
      <c r="AT210" s="141">
        <v>0</v>
      </c>
      <c r="AU210" s="26">
        <v>0</v>
      </c>
      <c r="AV210" s="141">
        <v>0</v>
      </c>
      <c r="AW210" s="26"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3198" t="s">
        <v>219</v>
      </c>
      <c r="B211" s="1356" t="s">
        <v>220</v>
      </c>
      <c r="C211" s="335">
        <f t="shared" si="126"/>
        <v>7</v>
      </c>
      <c r="D211" s="336">
        <f t="shared" ref="D211:E230" si="131">SUM(F211+H211+J211+L211+N211+P211+R211+T211+V211+X211+Z211+AB211+AD211+AF211+AH211+AJ211+AL211)</f>
        <v>2</v>
      </c>
      <c r="E211" s="978">
        <f t="shared" si="131"/>
        <v>5</v>
      </c>
      <c r="F211" s="32">
        <v>0</v>
      </c>
      <c r="G211" s="35">
        <v>0</v>
      </c>
      <c r="H211" s="32">
        <v>0</v>
      </c>
      <c r="I211" s="35">
        <v>1</v>
      </c>
      <c r="J211" s="32">
        <v>2</v>
      </c>
      <c r="K211" s="35">
        <v>1</v>
      </c>
      <c r="L211" s="32">
        <v>0</v>
      </c>
      <c r="M211" s="35">
        <v>3</v>
      </c>
      <c r="N211" s="32">
        <v>0</v>
      </c>
      <c r="O211" s="35">
        <v>0</v>
      </c>
      <c r="P211" s="32">
        <v>0</v>
      </c>
      <c r="Q211" s="35">
        <v>0</v>
      </c>
      <c r="R211" s="32">
        <v>0</v>
      </c>
      <c r="S211" s="35">
        <v>0</v>
      </c>
      <c r="T211" s="32">
        <v>0</v>
      </c>
      <c r="U211" s="35">
        <v>0</v>
      </c>
      <c r="V211" s="32">
        <v>0</v>
      </c>
      <c r="W211" s="35">
        <v>0</v>
      </c>
      <c r="X211" s="32">
        <v>0</v>
      </c>
      <c r="Y211" s="35">
        <v>0</v>
      </c>
      <c r="Z211" s="32">
        <v>0</v>
      </c>
      <c r="AA211" s="35">
        <v>0</v>
      </c>
      <c r="AB211" s="32">
        <v>0</v>
      </c>
      <c r="AC211" s="35">
        <v>0</v>
      </c>
      <c r="AD211" s="32">
        <v>0</v>
      </c>
      <c r="AE211" s="35">
        <v>0</v>
      </c>
      <c r="AF211" s="32">
        <v>0</v>
      </c>
      <c r="AG211" s="35">
        <v>0</v>
      </c>
      <c r="AH211" s="32">
        <v>0</v>
      </c>
      <c r="AI211" s="35">
        <v>0</v>
      </c>
      <c r="AJ211" s="32">
        <v>0</v>
      </c>
      <c r="AK211" s="35">
        <v>0</v>
      </c>
      <c r="AL211" s="32">
        <v>0</v>
      </c>
      <c r="AM211" s="33">
        <v>0</v>
      </c>
      <c r="AN211" s="35">
        <v>0</v>
      </c>
      <c r="AO211" s="1270">
        <v>0</v>
      </c>
      <c r="AP211" s="1256">
        <v>0</v>
      </c>
      <c r="AQ211" s="35">
        <v>0</v>
      </c>
      <c r="AR211" s="35">
        <v>0</v>
      </c>
      <c r="AS211" s="35">
        <v>4</v>
      </c>
      <c r="AT211" s="271">
        <v>0</v>
      </c>
      <c r="AU211" s="291">
        <v>0</v>
      </c>
      <c r="AV211" s="290">
        <v>0</v>
      </c>
      <c r="AW211" s="291"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2950"/>
      <c r="B212" s="977" t="s">
        <v>221</v>
      </c>
      <c r="C212" s="340">
        <f t="shared" si="126"/>
        <v>0</v>
      </c>
      <c r="D212" s="341">
        <f t="shared" si="131"/>
        <v>0</v>
      </c>
      <c r="E212" s="981">
        <f t="shared" si="131"/>
        <v>0</v>
      </c>
      <c r="F212" s="16">
        <v>0</v>
      </c>
      <c r="G212" s="37">
        <v>0</v>
      </c>
      <c r="H212" s="16">
        <v>0</v>
      </c>
      <c r="I212" s="37">
        <v>0</v>
      </c>
      <c r="J212" s="16">
        <v>0</v>
      </c>
      <c r="K212" s="37">
        <v>0</v>
      </c>
      <c r="L212" s="16">
        <v>0</v>
      </c>
      <c r="M212" s="37">
        <v>0</v>
      </c>
      <c r="N212" s="16">
        <v>0</v>
      </c>
      <c r="O212" s="37">
        <v>0</v>
      </c>
      <c r="P212" s="16">
        <v>0</v>
      </c>
      <c r="Q212" s="37">
        <v>0</v>
      </c>
      <c r="R212" s="16">
        <v>0</v>
      </c>
      <c r="S212" s="37">
        <v>0</v>
      </c>
      <c r="T212" s="16">
        <v>0</v>
      </c>
      <c r="U212" s="37">
        <v>0</v>
      </c>
      <c r="V212" s="16">
        <v>0</v>
      </c>
      <c r="W212" s="37">
        <v>0</v>
      </c>
      <c r="X212" s="16">
        <v>0</v>
      </c>
      <c r="Y212" s="37">
        <v>0</v>
      </c>
      <c r="Z212" s="16">
        <v>0</v>
      </c>
      <c r="AA212" s="37">
        <v>0</v>
      </c>
      <c r="AB212" s="16">
        <v>0</v>
      </c>
      <c r="AC212" s="37">
        <v>0</v>
      </c>
      <c r="AD212" s="16">
        <v>0</v>
      </c>
      <c r="AE212" s="37">
        <v>0</v>
      </c>
      <c r="AF212" s="16">
        <v>0</v>
      </c>
      <c r="AG212" s="37">
        <v>0</v>
      </c>
      <c r="AH212" s="16">
        <v>0</v>
      </c>
      <c r="AI212" s="37">
        <v>0</v>
      </c>
      <c r="AJ212" s="16">
        <v>0</v>
      </c>
      <c r="AK212" s="37">
        <v>0</v>
      </c>
      <c r="AL212" s="16">
        <v>0</v>
      </c>
      <c r="AM212" s="19">
        <v>0</v>
      </c>
      <c r="AN212" s="37">
        <v>0</v>
      </c>
      <c r="AO212" s="137">
        <v>0</v>
      </c>
      <c r="AP212" s="36">
        <v>0</v>
      </c>
      <c r="AQ212" s="37">
        <v>0</v>
      </c>
      <c r="AR212" s="37">
        <v>0</v>
      </c>
      <c r="AS212" s="37">
        <v>0</v>
      </c>
      <c r="AT212" s="134">
        <v>0</v>
      </c>
      <c r="AU212" s="20">
        <v>0</v>
      </c>
      <c r="AV212" s="136">
        <v>0</v>
      </c>
      <c r="AW212" s="20">
        <v>0</v>
      </c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2950"/>
      <c r="B213" s="344" t="s">
        <v>222</v>
      </c>
      <c r="C213" s="340">
        <f t="shared" si="126"/>
        <v>0</v>
      </c>
      <c r="D213" s="341">
        <f t="shared" si="131"/>
        <v>0</v>
      </c>
      <c r="E213" s="981">
        <f t="shared" si="131"/>
        <v>0</v>
      </c>
      <c r="F213" s="16">
        <v>0</v>
      </c>
      <c r="G213" s="37">
        <v>0</v>
      </c>
      <c r="H213" s="16">
        <v>0</v>
      </c>
      <c r="I213" s="37">
        <v>0</v>
      </c>
      <c r="J213" s="16">
        <v>0</v>
      </c>
      <c r="K213" s="37">
        <v>0</v>
      </c>
      <c r="L213" s="16">
        <v>0</v>
      </c>
      <c r="M213" s="37">
        <v>0</v>
      </c>
      <c r="N213" s="16">
        <v>0</v>
      </c>
      <c r="O213" s="37">
        <v>0</v>
      </c>
      <c r="P213" s="16">
        <v>0</v>
      </c>
      <c r="Q213" s="37">
        <v>0</v>
      </c>
      <c r="R213" s="16">
        <v>0</v>
      </c>
      <c r="S213" s="37">
        <v>0</v>
      </c>
      <c r="T213" s="16">
        <v>0</v>
      </c>
      <c r="U213" s="37">
        <v>0</v>
      </c>
      <c r="V213" s="16">
        <v>0</v>
      </c>
      <c r="W213" s="37">
        <v>0</v>
      </c>
      <c r="X213" s="16">
        <v>0</v>
      </c>
      <c r="Y213" s="37">
        <v>0</v>
      </c>
      <c r="Z213" s="16">
        <v>0</v>
      </c>
      <c r="AA213" s="37">
        <v>0</v>
      </c>
      <c r="AB213" s="16">
        <v>0</v>
      </c>
      <c r="AC213" s="37">
        <v>0</v>
      </c>
      <c r="AD213" s="16">
        <v>0</v>
      </c>
      <c r="AE213" s="37">
        <v>0</v>
      </c>
      <c r="AF213" s="16">
        <v>0</v>
      </c>
      <c r="AG213" s="37">
        <v>0</v>
      </c>
      <c r="AH213" s="16">
        <v>0</v>
      </c>
      <c r="AI213" s="37">
        <v>0</v>
      </c>
      <c r="AJ213" s="16">
        <v>0</v>
      </c>
      <c r="AK213" s="37">
        <v>0</v>
      </c>
      <c r="AL213" s="16">
        <v>0</v>
      </c>
      <c r="AM213" s="19">
        <v>0</v>
      </c>
      <c r="AN213" s="37">
        <v>0</v>
      </c>
      <c r="AO213" s="137">
        <v>0</v>
      </c>
      <c r="AP213" s="36">
        <v>0</v>
      </c>
      <c r="AQ213" s="37">
        <v>0</v>
      </c>
      <c r="AR213" s="37">
        <v>0</v>
      </c>
      <c r="AS213" s="37">
        <v>0</v>
      </c>
      <c r="AT213" s="134">
        <v>0</v>
      </c>
      <c r="AU213" s="20">
        <v>0</v>
      </c>
      <c r="AV213" s="136">
        <v>0</v>
      </c>
      <c r="AW213" s="20">
        <v>0</v>
      </c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2950"/>
      <c r="B214" s="344" t="s">
        <v>223</v>
      </c>
      <c r="C214" s="340">
        <f t="shared" si="126"/>
        <v>1</v>
      </c>
      <c r="D214" s="341">
        <f t="shared" si="131"/>
        <v>1</v>
      </c>
      <c r="E214" s="981">
        <f t="shared" si="131"/>
        <v>0</v>
      </c>
      <c r="F214" s="16">
        <v>0</v>
      </c>
      <c r="G214" s="37">
        <v>0</v>
      </c>
      <c r="H214" s="16">
        <v>0</v>
      </c>
      <c r="I214" s="37">
        <v>0</v>
      </c>
      <c r="J214" s="16">
        <v>0</v>
      </c>
      <c r="K214" s="37">
        <v>0</v>
      </c>
      <c r="L214" s="16">
        <v>1</v>
      </c>
      <c r="M214" s="37">
        <v>0</v>
      </c>
      <c r="N214" s="16">
        <v>0</v>
      </c>
      <c r="O214" s="37">
        <v>0</v>
      </c>
      <c r="P214" s="16">
        <v>0</v>
      </c>
      <c r="Q214" s="37">
        <v>0</v>
      </c>
      <c r="R214" s="16">
        <v>0</v>
      </c>
      <c r="S214" s="37">
        <v>0</v>
      </c>
      <c r="T214" s="16">
        <v>0</v>
      </c>
      <c r="U214" s="37">
        <v>0</v>
      </c>
      <c r="V214" s="16">
        <v>0</v>
      </c>
      <c r="W214" s="37">
        <v>0</v>
      </c>
      <c r="X214" s="16">
        <v>0</v>
      </c>
      <c r="Y214" s="37">
        <v>0</v>
      </c>
      <c r="Z214" s="16">
        <v>0</v>
      </c>
      <c r="AA214" s="37">
        <v>0</v>
      </c>
      <c r="AB214" s="16">
        <v>0</v>
      </c>
      <c r="AC214" s="37">
        <v>0</v>
      </c>
      <c r="AD214" s="16">
        <v>0</v>
      </c>
      <c r="AE214" s="37">
        <v>0</v>
      </c>
      <c r="AF214" s="16">
        <v>0</v>
      </c>
      <c r="AG214" s="37">
        <v>0</v>
      </c>
      <c r="AH214" s="16">
        <v>0</v>
      </c>
      <c r="AI214" s="37">
        <v>0</v>
      </c>
      <c r="AJ214" s="16">
        <v>0</v>
      </c>
      <c r="AK214" s="37">
        <v>0</v>
      </c>
      <c r="AL214" s="16">
        <v>0</v>
      </c>
      <c r="AM214" s="19">
        <v>0</v>
      </c>
      <c r="AN214" s="37">
        <v>0</v>
      </c>
      <c r="AO214" s="137">
        <v>0</v>
      </c>
      <c r="AP214" s="36">
        <v>0</v>
      </c>
      <c r="AQ214" s="37">
        <v>0</v>
      </c>
      <c r="AR214" s="37">
        <v>0</v>
      </c>
      <c r="AS214" s="37">
        <v>0</v>
      </c>
      <c r="AT214" s="134">
        <v>0</v>
      </c>
      <c r="AU214" s="20">
        <v>0</v>
      </c>
      <c r="AV214" s="136">
        <v>0</v>
      </c>
      <c r="AW214" s="20">
        <v>0</v>
      </c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3303"/>
      <c r="B215" s="702" t="s">
        <v>224</v>
      </c>
      <c r="C215" s="325">
        <f t="shared" si="126"/>
        <v>2</v>
      </c>
      <c r="D215" s="326">
        <f t="shared" si="131"/>
        <v>0</v>
      </c>
      <c r="E215" s="308">
        <f t="shared" si="131"/>
        <v>2</v>
      </c>
      <c r="F215" s="16">
        <v>0</v>
      </c>
      <c r="G215" s="37">
        <v>0</v>
      </c>
      <c r="H215" s="16">
        <v>0</v>
      </c>
      <c r="I215" s="37">
        <v>0</v>
      </c>
      <c r="J215" s="16">
        <v>0</v>
      </c>
      <c r="K215" s="37">
        <v>0</v>
      </c>
      <c r="L215" s="16">
        <v>0</v>
      </c>
      <c r="M215" s="37">
        <v>0</v>
      </c>
      <c r="N215" s="16">
        <v>0</v>
      </c>
      <c r="O215" s="37">
        <v>0</v>
      </c>
      <c r="P215" s="16">
        <v>0</v>
      </c>
      <c r="Q215" s="37">
        <v>0</v>
      </c>
      <c r="R215" s="16">
        <v>0</v>
      </c>
      <c r="S215" s="37">
        <v>0</v>
      </c>
      <c r="T215" s="16">
        <v>0</v>
      </c>
      <c r="U215" s="37">
        <v>0</v>
      </c>
      <c r="V215" s="16">
        <v>0</v>
      </c>
      <c r="W215" s="37">
        <v>0</v>
      </c>
      <c r="X215" s="16">
        <v>0</v>
      </c>
      <c r="Y215" s="37">
        <v>1</v>
      </c>
      <c r="Z215" s="16">
        <v>0</v>
      </c>
      <c r="AA215" s="37">
        <v>0</v>
      </c>
      <c r="AB215" s="16">
        <v>0</v>
      </c>
      <c r="AC215" s="37">
        <v>0</v>
      </c>
      <c r="AD215" s="16">
        <v>0</v>
      </c>
      <c r="AE215" s="37">
        <v>0</v>
      </c>
      <c r="AF215" s="16">
        <v>0</v>
      </c>
      <c r="AG215" s="37">
        <v>0</v>
      </c>
      <c r="AH215" s="16">
        <v>0</v>
      </c>
      <c r="AI215" s="37">
        <v>0</v>
      </c>
      <c r="AJ215" s="16">
        <v>0</v>
      </c>
      <c r="AK215" s="37">
        <v>0</v>
      </c>
      <c r="AL215" s="22">
        <v>0</v>
      </c>
      <c r="AM215" s="25">
        <v>1</v>
      </c>
      <c r="AN215" s="43">
        <v>0</v>
      </c>
      <c r="AO215" s="186">
        <v>0</v>
      </c>
      <c r="AP215" s="42">
        <v>0</v>
      </c>
      <c r="AQ215" s="43">
        <v>0</v>
      </c>
      <c r="AR215" s="43">
        <v>0</v>
      </c>
      <c r="AS215" s="43">
        <v>0</v>
      </c>
      <c r="AT215" s="141">
        <v>0</v>
      </c>
      <c r="AU215" s="26">
        <v>0</v>
      </c>
      <c r="AV215" s="143">
        <v>0</v>
      </c>
      <c r="AW215" s="26">
        <v>0</v>
      </c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3134" t="s">
        <v>225</v>
      </c>
      <c r="B216" s="1352" t="s">
        <v>226</v>
      </c>
      <c r="C216" s="1342">
        <f t="shared" si="126"/>
        <v>0</v>
      </c>
      <c r="D216" s="1343">
        <f t="shared" si="131"/>
        <v>0</v>
      </c>
      <c r="E216" s="1341">
        <f t="shared" si="131"/>
        <v>0</v>
      </c>
      <c r="F216" s="1238"/>
      <c r="G216" s="1315"/>
      <c r="H216" s="1238"/>
      <c r="I216" s="1315"/>
      <c r="J216" s="1238"/>
      <c r="K216" s="1315"/>
      <c r="L216" s="1238"/>
      <c r="M216" s="1315"/>
      <c r="N216" s="1238"/>
      <c r="O216" s="1315"/>
      <c r="P216" s="1238"/>
      <c r="Q216" s="1315"/>
      <c r="R216" s="1238"/>
      <c r="S216" s="1315"/>
      <c r="T216" s="1238"/>
      <c r="U216" s="1315"/>
      <c r="V216" s="1238"/>
      <c r="W216" s="1315"/>
      <c r="X216" s="1238"/>
      <c r="Y216" s="1315"/>
      <c r="Z216" s="1238"/>
      <c r="AA216" s="1315"/>
      <c r="AB216" s="1238"/>
      <c r="AC216" s="1315"/>
      <c r="AD216" s="1238"/>
      <c r="AE216" s="1315"/>
      <c r="AF216" s="1238"/>
      <c r="AG216" s="1315"/>
      <c r="AH216" s="1238"/>
      <c r="AI216" s="1315"/>
      <c r="AJ216" s="1238"/>
      <c r="AK216" s="1315"/>
      <c r="AL216" s="1238"/>
      <c r="AM216" s="1241"/>
      <c r="AN216" s="1357"/>
      <c r="AO216" s="367"/>
      <c r="AP216" s="1256"/>
      <c r="AQ216" s="353"/>
      <c r="AR216" s="353"/>
      <c r="AS216" s="353"/>
      <c r="AT216" s="354"/>
      <c r="AU216" s="1132"/>
      <c r="AV216" s="354"/>
      <c r="AW216" s="1132"/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2860"/>
      <c r="B217" s="344" t="s">
        <v>227</v>
      </c>
      <c r="C217" s="340">
        <f t="shared" si="126"/>
        <v>2</v>
      </c>
      <c r="D217" s="341">
        <f>SUM(F217+H217+J217+L217+N217+P217+R217+T217+V217+X217+Z217+AB217+AD217+AF217+AH217+AJ217+AL217)</f>
        <v>1</v>
      </c>
      <c r="E217" s="981">
        <f t="shared" si="131"/>
        <v>1</v>
      </c>
      <c r="F217" s="16">
        <v>0</v>
      </c>
      <c r="G217" s="37">
        <v>0</v>
      </c>
      <c r="H217" s="16">
        <v>0</v>
      </c>
      <c r="I217" s="37">
        <v>0</v>
      </c>
      <c r="J217" s="16">
        <v>0</v>
      </c>
      <c r="K217" s="37">
        <v>0</v>
      </c>
      <c r="L217" s="16">
        <v>0</v>
      </c>
      <c r="M217" s="37">
        <v>0</v>
      </c>
      <c r="N217" s="16">
        <v>0</v>
      </c>
      <c r="O217" s="37">
        <v>0</v>
      </c>
      <c r="P217" s="16">
        <v>0</v>
      </c>
      <c r="Q217" s="37">
        <v>0</v>
      </c>
      <c r="R217" s="16">
        <v>0</v>
      </c>
      <c r="S217" s="37">
        <v>0</v>
      </c>
      <c r="T217" s="16">
        <v>0</v>
      </c>
      <c r="U217" s="37">
        <v>0</v>
      </c>
      <c r="V217" s="16">
        <v>0</v>
      </c>
      <c r="W217" s="37">
        <v>0</v>
      </c>
      <c r="X217" s="16">
        <v>0</v>
      </c>
      <c r="Y217" s="37">
        <v>0</v>
      </c>
      <c r="Z217" s="16">
        <v>0</v>
      </c>
      <c r="AA217" s="37">
        <v>0</v>
      </c>
      <c r="AB217" s="16">
        <v>0</v>
      </c>
      <c r="AC217" s="37">
        <v>0</v>
      </c>
      <c r="AD217" s="16">
        <v>0</v>
      </c>
      <c r="AE217" s="37">
        <v>1</v>
      </c>
      <c r="AF217" s="16">
        <v>0</v>
      </c>
      <c r="AG217" s="37">
        <v>0</v>
      </c>
      <c r="AH217" s="16">
        <v>1</v>
      </c>
      <c r="AI217" s="37">
        <v>0</v>
      </c>
      <c r="AJ217" s="16">
        <v>0</v>
      </c>
      <c r="AK217" s="37">
        <v>0</v>
      </c>
      <c r="AL217" s="16">
        <v>0</v>
      </c>
      <c r="AM217" s="19">
        <v>0</v>
      </c>
      <c r="AN217" s="368"/>
      <c r="AO217" s="369"/>
      <c r="AP217" s="16">
        <v>0</v>
      </c>
      <c r="AQ217" s="41">
        <v>0</v>
      </c>
      <c r="AR217" s="41">
        <v>0</v>
      </c>
      <c r="AS217" s="41">
        <v>0</v>
      </c>
      <c r="AT217" s="180">
        <v>0</v>
      </c>
      <c r="AU217" s="342">
        <v>0</v>
      </c>
      <c r="AV217" s="180">
        <v>0</v>
      </c>
      <c r="AW217" s="342">
        <v>0</v>
      </c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3284"/>
      <c r="B218" s="370" t="s">
        <v>228</v>
      </c>
      <c r="C218" s="355">
        <f t="shared" si="126"/>
        <v>0</v>
      </c>
      <c r="D218" s="356">
        <f t="shared" si="131"/>
        <v>0</v>
      </c>
      <c r="E218" s="979">
        <f t="shared" si="131"/>
        <v>0</v>
      </c>
      <c r="F218" s="22"/>
      <c r="G218" s="43"/>
      <c r="H218" s="22"/>
      <c r="I218" s="43"/>
      <c r="J218" s="22"/>
      <c r="K218" s="43"/>
      <c r="L218" s="22"/>
      <c r="M218" s="43"/>
      <c r="N218" s="22"/>
      <c r="O218" s="43"/>
      <c r="P218" s="22"/>
      <c r="Q218" s="43"/>
      <c r="R218" s="22"/>
      <c r="S218" s="43"/>
      <c r="T218" s="22"/>
      <c r="U218" s="43"/>
      <c r="V218" s="22"/>
      <c r="W218" s="43"/>
      <c r="X218" s="22"/>
      <c r="Y218" s="43"/>
      <c r="Z218" s="22"/>
      <c r="AA218" s="43"/>
      <c r="AB218" s="22"/>
      <c r="AC218" s="43"/>
      <c r="AD218" s="22"/>
      <c r="AE218" s="43"/>
      <c r="AF218" s="22"/>
      <c r="AG218" s="43"/>
      <c r="AH218" s="22"/>
      <c r="AI218" s="43"/>
      <c r="AJ218" s="22"/>
      <c r="AK218" s="43"/>
      <c r="AL218" s="22"/>
      <c r="AM218" s="25"/>
      <c r="AN218" s="371"/>
      <c r="AO218" s="551"/>
      <c r="AP218" s="22"/>
      <c r="AQ218" s="43"/>
      <c r="AR218" s="43"/>
      <c r="AS218" s="43"/>
      <c r="AT218" s="141"/>
      <c r="AU218" s="26"/>
      <c r="AV218" s="141"/>
      <c r="AW218" s="26"/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3438" t="s">
        <v>229</v>
      </c>
      <c r="B219" s="3447"/>
      <c r="C219" s="1342">
        <f>SUM(D219+E219)</f>
        <v>0</v>
      </c>
      <c r="D219" s="1343">
        <f>SUM(F219+H219+J219+L219+N219+P219+R219+T219+V219+X219+Z219+AB219+AD219+AF219+AH219+AJ219+AL219)</f>
        <v>0</v>
      </c>
      <c r="E219" s="1341">
        <f>SUM(G219+I219+K219+M219+O219+Q219+S219+U219+W219+Y219+AA219+AC219+AE219+AG219+AI219+AK219+AM219)</f>
        <v>0</v>
      </c>
      <c r="F219" s="1238">
        <v>0</v>
      </c>
      <c r="G219" s="1315">
        <v>0</v>
      </c>
      <c r="H219" s="1238">
        <v>0</v>
      </c>
      <c r="I219" s="1315">
        <v>0</v>
      </c>
      <c r="J219" s="1238">
        <v>0</v>
      </c>
      <c r="K219" s="1315">
        <v>0</v>
      </c>
      <c r="L219" s="1238">
        <v>0</v>
      </c>
      <c r="M219" s="1315">
        <v>0</v>
      </c>
      <c r="N219" s="1238">
        <v>0</v>
      </c>
      <c r="O219" s="1315">
        <v>0</v>
      </c>
      <c r="P219" s="1238">
        <v>0</v>
      </c>
      <c r="Q219" s="1315">
        <v>0</v>
      </c>
      <c r="R219" s="1238">
        <v>0</v>
      </c>
      <c r="S219" s="1315">
        <v>0</v>
      </c>
      <c r="T219" s="1238">
        <v>0</v>
      </c>
      <c r="U219" s="1315">
        <v>0</v>
      </c>
      <c r="V219" s="1238">
        <v>0</v>
      </c>
      <c r="W219" s="1315">
        <v>0</v>
      </c>
      <c r="X219" s="1238">
        <v>0</v>
      </c>
      <c r="Y219" s="1315">
        <v>0</v>
      </c>
      <c r="Z219" s="1238">
        <v>0</v>
      </c>
      <c r="AA219" s="1315">
        <v>0</v>
      </c>
      <c r="AB219" s="1238">
        <v>0</v>
      </c>
      <c r="AC219" s="1315">
        <v>0</v>
      </c>
      <c r="AD219" s="1238">
        <v>0</v>
      </c>
      <c r="AE219" s="1315">
        <v>0</v>
      </c>
      <c r="AF219" s="1238">
        <v>0</v>
      </c>
      <c r="AG219" s="1315">
        <v>0</v>
      </c>
      <c r="AH219" s="1238">
        <v>0</v>
      </c>
      <c r="AI219" s="1315">
        <v>0</v>
      </c>
      <c r="AJ219" s="1238">
        <v>0</v>
      </c>
      <c r="AK219" s="1315">
        <v>0</v>
      </c>
      <c r="AL219" s="1238">
        <v>0</v>
      </c>
      <c r="AM219" s="1241">
        <v>0</v>
      </c>
      <c r="AN219" s="195">
        <v>0</v>
      </c>
      <c r="AO219" s="137">
        <v>0</v>
      </c>
      <c r="AP219" s="1238">
        <v>0</v>
      </c>
      <c r="AQ219" s="1315">
        <v>0</v>
      </c>
      <c r="AR219" s="1315">
        <v>0</v>
      </c>
      <c r="AS219" s="1315">
        <v>0</v>
      </c>
      <c r="AT219" s="1316">
        <v>0</v>
      </c>
      <c r="AU219" s="1242">
        <v>0</v>
      </c>
      <c r="AV219" s="1316">
        <v>0</v>
      </c>
      <c r="AW219" s="1242">
        <v>0</v>
      </c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5</v>
      </c>
      <c r="D220" s="336">
        <f>SUM(F220+H220+J220+L220+N220+P220+R220+T220+V220+X220+Z220+AB220+AD220+AF220+AH220+AJ220+AL220)</f>
        <v>1</v>
      </c>
      <c r="E220" s="978">
        <f>SUM(G220+I220+K220+M220+O220+Q220+S220+U220+W220+Y220+AA220+AC220+AE220+AG220+AI220+AK220+AM220)</f>
        <v>4</v>
      </c>
      <c r="F220" s="32">
        <v>0</v>
      </c>
      <c r="G220" s="35">
        <v>0</v>
      </c>
      <c r="H220" s="32">
        <v>0</v>
      </c>
      <c r="I220" s="35">
        <v>0</v>
      </c>
      <c r="J220" s="32">
        <v>1</v>
      </c>
      <c r="K220" s="35">
        <v>0</v>
      </c>
      <c r="L220" s="32">
        <v>0</v>
      </c>
      <c r="M220" s="35">
        <v>1</v>
      </c>
      <c r="N220" s="32">
        <v>0</v>
      </c>
      <c r="O220" s="35">
        <v>0</v>
      </c>
      <c r="P220" s="32">
        <v>0</v>
      </c>
      <c r="Q220" s="35">
        <v>1</v>
      </c>
      <c r="R220" s="32">
        <v>0</v>
      </c>
      <c r="S220" s="35">
        <v>1</v>
      </c>
      <c r="T220" s="32">
        <v>0</v>
      </c>
      <c r="U220" s="35">
        <v>0</v>
      </c>
      <c r="V220" s="32">
        <v>0</v>
      </c>
      <c r="W220" s="35">
        <v>0</v>
      </c>
      <c r="X220" s="32">
        <v>0</v>
      </c>
      <c r="Y220" s="35">
        <v>0</v>
      </c>
      <c r="Z220" s="32">
        <v>0</v>
      </c>
      <c r="AA220" s="35">
        <v>0</v>
      </c>
      <c r="AB220" s="32">
        <v>0</v>
      </c>
      <c r="AC220" s="35">
        <v>1</v>
      </c>
      <c r="AD220" s="32">
        <v>0</v>
      </c>
      <c r="AE220" s="35">
        <v>0</v>
      </c>
      <c r="AF220" s="32">
        <v>0</v>
      </c>
      <c r="AG220" s="35">
        <v>0</v>
      </c>
      <c r="AH220" s="32">
        <v>0</v>
      </c>
      <c r="AI220" s="35">
        <v>0</v>
      </c>
      <c r="AJ220" s="32">
        <v>0</v>
      </c>
      <c r="AK220" s="35">
        <v>0</v>
      </c>
      <c r="AL220" s="32">
        <v>0</v>
      </c>
      <c r="AM220" s="271">
        <v>0</v>
      </c>
      <c r="AN220" s="195">
        <v>0</v>
      </c>
      <c r="AO220" s="137">
        <v>0</v>
      </c>
      <c r="AP220" s="16">
        <v>0</v>
      </c>
      <c r="AQ220" s="37">
        <v>0</v>
      </c>
      <c r="AR220" s="37">
        <v>0</v>
      </c>
      <c r="AS220" s="37">
        <v>0</v>
      </c>
      <c r="AT220" s="134">
        <v>0</v>
      </c>
      <c r="AU220" s="20">
        <v>0</v>
      </c>
      <c r="AV220" s="134">
        <v>0</v>
      </c>
      <c r="AW220" s="20"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0</v>
      </c>
      <c r="D221" s="341">
        <f t="shared" si="131"/>
        <v>0</v>
      </c>
      <c r="E221" s="981">
        <f t="shared" si="131"/>
        <v>0</v>
      </c>
      <c r="F221" s="16">
        <v>0</v>
      </c>
      <c r="G221" s="37">
        <v>0</v>
      </c>
      <c r="H221" s="16">
        <v>0</v>
      </c>
      <c r="I221" s="37">
        <v>0</v>
      </c>
      <c r="J221" s="16">
        <v>0</v>
      </c>
      <c r="K221" s="37">
        <v>0</v>
      </c>
      <c r="L221" s="16">
        <v>0</v>
      </c>
      <c r="M221" s="37">
        <v>0</v>
      </c>
      <c r="N221" s="16">
        <v>0</v>
      </c>
      <c r="O221" s="37">
        <v>0</v>
      </c>
      <c r="P221" s="16">
        <v>0</v>
      </c>
      <c r="Q221" s="37">
        <v>0</v>
      </c>
      <c r="R221" s="16">
        <v>0</v>
      </c>
      <c r="S221" s="37">
        <v>0</v>
      </c>
      <c r="T221" s="16">
        <v>0</v>
      </c>
      <c r="U221" s="37">
        <v>0</v>
      </c>
      <c r="V221" s="16">
        <v>0</v>
      </c>
      <c r="W221" s="37">
        <v>0</v>
      </c>
      <c r="X221" s="16">
        <v>0</v>
      </c>
      <c r="Y221" s="37">
        <v>0</v>
      </c>
      <c r="Z221" s="16">
        <v>0</v>
      </c>
      <c r="AA221" s="37">
        <v>0</v>
      </c>
      <c r="AB221" s="16">
        <v>0</v>
      </c>
      <c r="AC221" s="37">
        <v>0</v>
      </c>
      <c r="AD221" s="16">
        <v>0</v>
      </c>
      <c r="AE221" s="37">
        <v>0</v>
      </c>
      <c r="AF221" s="16">
        <v>0</v>
      </c>
      <c r="AG221" s="37">
        <v>0</v>
      </c>
      <c r="AH221" s="16">
        <v>0</v>
      </c>
      <c r="AI221" s="37">
        <v>0</v>
      </c>
      <c r="AJ221" s="16">
        <v>0</v>
      </c>
      <c r="AK221" s="37">
        <v>0</v>
      </c>
      <c r="AL221" s="16">
        <v>0</v>
      </c>
      <c r="AM221" s="134">
        <v>0</v>
      </c>
      <c r="AN221" s="195">
        <v>0</v>
      </c>
      <c r="AO221" s="137">
        <v>0</v>
      </c>
      <c r="AP221" s="16">
        <v>0</v>
      </c>
      <c r="AQ221" s="37">
        <v>0</v>
      </c>
      <c r="AR221" s="37">
        <v>0</v>
      </c>
      <c r="AS221" s="37">
        <v>0</v>
      </c>
      <c r="AT221" s="134">
        <v>0</v>
      </c>
      <c r="AU221" s="20">
        <v>0</v>
      </c>
      <c r="AV221" s="134">
        <v>0</v>
      </c>
      <c r="AW221" s="20"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2</v>
      </c>
      <c r="D222" s="341">
        <f t="shared" si="131"/>
        <v>1</v>
      </c>
      <c r="E222" s="981">
        <f t="shared" si="131"/>
        <v>1</v>
      </c>
      <c r="F222" s="16">
        <v>0</v>
      </c>
      <c r="G222" s="37">
        <v>0</v>
      </c>
      <c r="H222" s="16">
        <v>0</v>
      </c>
      <c r="I222" s="37">
        <v>0</v>
      </c>
      <c r="J222" s="16">
        <v>0</v>
      </c>
      <c r="K222" s="37">
        <v>0</v>
      </c>
      <c r="L222" s="16">
        <v>0</v>
      </c>
      <c r="M222" s="37">
        <v>0</v>
      </c>
      <c r="N222" s="16">
        <v>1</v>
      </c>
      <c r="O222" s="37">
        <v>0</v>
      </c>
      <c r="P222" s="16">
        <v>0</v>
      </c>
      <c r="Q222" s="37">
        <v>1</v>
      </c>
      <c r="R222" s="16">
        <v>0</v>
      </c>
      <c r="S222" s="37">
        <v>0</v>
      </c>
      <c r="T222" s="16">
        <v>0</v>
      </c>
      <c r="U222" s="37">
        <v>0</v>
      </c>
      <c r="V222" s="16">
        <v>0</v>
      </c>
      <c r="W222" s="37">
        <v>0</v>
      </c>
      <c r="X222" s="16">
        <v>0</v>
      </c>
      <c r="Y222" s="37">
        <v>0</v>
      </c>
      <c r="Z222" s="16">
        <v>0</v>
      </c>
      <c r="AA222" s="37">
        <v>0</v>
      </c>
      <c r="AB222" s="16">
        <v>0</v>
      </c>
      <c r="AC222" s="37">
        <v>0</v>
      </c>
      <c r="AD222" s="16">
        <v>0</v>
      </c>
      <c r="AE222" s="37">
        <v>0</v>
      </c>
      <c r="AF222" s="16">
        <v>0</v>
      </c>
      <c r="AG222" s="37">
        <v>0</v>
      </c>
      <c r="AH222" s="16">
        <v>0</v>
      </c>
      <c r="AI222" s="37">
        <v>0</v>
      </c>
      <c r="AJ222" s="16">
        <v>0</v>
      </c>
      <c r="AK222" s="37">
        <v>0</v>
      </c>
      <c r="AL222" s="16">
        <v>0</v>
      </c>
      <c r="AM222" s="134">
        <v>0</v>
      </c>
      <c r="AN222" s="195">
        <v>0</v>
      </c>
      <c r="AO222" s="137">
        <v>0</v>
      </c>
      <c r="AP222" s="16">
        <v>0</v>
      </c>
      <c r="AQ222" s="37">
        <v>0</v>
      </c>
      <c r="AR222" s="37">
        <v>0</v>
      </c>
      <c r="AS222" s="37">
        <v>0</v>
      </c>
      <c r="AT222" s="134">
        <v>0</v>
      </c>
      <c r="AU222" s="20">
        <v>0</v>
      </c>
      <c r="AV222" s="134">
        <v>0</v>
      </c>
      <c r="AW222" s="20"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3</v>
      </c>
      <c r="D223" s="343">
        <f t="shared" si="131"/>
        <v>1</v>
      </c>
      <c r="E223" s="351">
        <f t="shared" si="131"/>
        <v>2</v>
      </c>
      <c r="F223" s="22">
        <v>0</v>
      </c>
      <c r="G223" s="43">
        <v>0</v>
      </c>
      <c r="H223" s="22">
        <v>0</v>
      </c>
      <c r="I223" s="43">
        <v>0</v>
      </c>
      <c r="J223" s="22">
        <v>0</v>
      </c>
      <c r="K223" s="43">
        <v>0</v>
      </c>
      <c r="L223" s="22">
        <v>0</v>
      </c>
      <c r="M223" s="43">
        <v>1</v>
      </c>
      <c r="N223" s="22">
        <v>0</v>
      </c>
      <c r="O223" s="43">
        <v>1</v>
      </c>
      <c r="P223" s="22">
        <v>0</v>
      </c>
      <c r="Q223" s="43">
        <v>0</v>
      </c>
      <c r="R223" s="22">
        <v>0</v>
      </c>
      <c r="S223" s="43">
        <v>0</v>
      </c>
      <c r="T223" s="22">
        <v>0</v>
      </c>
      <c r="U223" s="43">
        <v>0</v>
      </c>
      <c r="V223" s="22">
        <v>0</v>
      </c>
      <c r="W223" s="43">
        <v>0</v>
      </c>
      <c r="X223" s="22">
        <v>0</v>
      </c>
      <c r="Y223" s="43">
        <v>0</v>
      </c>
      <c r="Z223" s="22">
        <v>1</v>
      </c>
      <c r="AA223" s="43">
        <v>0</v>
      </c>
      <c r="AB223" s="22">
        <v>0</v>
      </c>
      <c r="AC223" s="43">
        <v>0</v>
      </c>
      <c r="AD223" s="22">
        <v>0</v>
      </c>
      <c r="AE223" s="43">
        <v>0</v>
      </c>
      <c r="AF223" s="22">
        <v>0</v>
      </c>
      <c r="AG223" s="43">
        <v>0</v>
      </c>
      <c r="AH223" s="22">
        <v>0</v>
      </c>
      <c r="AI223" s="43">
        <v>0</v>
      </c>
      <c r="AJ223" s="22">
        <v>0</v>
      </c>
      <c r="AK223" s="43">
        <v>0</v>
      </c>
      <c r="AL223" s="22">
        <v>0</v>
      </c>
      <c r="AM223" s="141">
        <v>0</v>
      </c>
      <c r="AN223" s="200">
        <v>0</v>
      </c>
      <c r="AO223" s="186">
        <v>0</v>
      </c>
      <c r="AP223" s="22">
        <v>0</v>
      </c>
      <c r="AQ223" s="43">
        <v>0</v>
      </c>
      <c r="AR223" s="43">
        <v>0</v>
      </c>
      <c r="AS223" s="43">
        <v>1</v>
      </c>
      <c r="AT223" s="141">
        <v>0</v>
      </c>
      <c r="AU223" s="26">
        <v>0</v>
      </c>
      <c r="AV223" s="141">
        <v>0</v>
      </c>
      <c r="AW223" s="26">
        <v>0</v>
      </c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3134" t="s">
        <v>234</v>
      </c>
      <c r="B224" s="1356" t="s">
        <v>235</v>
      </c>
      <c r="C224" s="1342">
        <f t="shared" si="126"/>
        <v>1</v>
      </c>
      <c r="D224" s="1343">
        <f t="shared" si="131"/>
        <v>1</v>
      </c>
      <c r="E224" s="1358">
        <f t="shared" si="131"/>
        <v>0</v>
      </c>
      <c r="F224" s="329">
        <v>0</v>
      </c>
      <c r="G224" s="75">
        <v>0</v>
      </c>
      <c r="H224" s="329">
        <v>0</v>
      </c>
      <c r="I224" s="75">
        <v>0</v>
      </c>
      <c r="J224" s="329">
        <v>0</v>
      </c>
      <c r="K224" s="75">
        <v>0</v>
      </c>
      <c r="L224" s="329">
        <v>1</v>
      </c>
      <c r="M224" s="75">
        <v>0</v>
      </c>
      <c r="N224" s="329">
        <v>0</v>
      </c>
      <c r="O224" s="75">
        <v>0</v>
      </c>
      <c r="P224" s="329">
        <v>0</v>
      </c>
      <c r="Q224" s="75">
        <v>0</v>
      </c>
      <c r="R224" s="329">
        <v>0</v>
      </c>
      <c r="S224" s="75">
        <v>0</v>
      </c>
      <c r="T224" s="329">
        <v>0</v>
      </c>
      <c r="U224" s="75">
        <v>0</v>
      </c>
      <c r="V224" s="329">
        <v>0</v>
      </c>
      <c r="W224" s="75">
        <v>0</v>
      </c>
      <c r="X224" s="329">
        <v>0</v>
      </c>
      <c r="Y224" s="75">
        <v>0</v>
      </c>
      <c r="Z224" s="329">
        <v>0</v>
      </c>
      <c r="AA224" s="75">
        <v>0</v>
      </c>
      <c r="AB224" s="329">
        <v>0</v>
      </c>
      <c r="AC224" s="75">
        <v>0</v>
      </c>
      <c r="AD224" s="329">
        <v>0</v>
      </c>
      <c r="AE224" s="75">
        <v>0</v>
      </c>
      <c r="AF224" s="329">
        <v>0</v>
      </c>
      <c r="AG224" s="75">
        <v>0</v>
      </c>
      <c r="AH224" s="329">
        <v>0</v>
      </c>
      <c r="AI224" s="75">
        <v>0</v>
      </c>
      <c r="AJ224" s="329">
        <v>0</v>
      </c>
      <c r="AK224" s="75">
        <v>0</v>
      </c>
      <c r="AL224" s="329">
        <v>0</v>
      </c>
      <c r="AM224" s="292">
        <v>0</v>
      </c>
      <c r="AN224" s="373">
        <v>0</v>
      </c>
      <c r="AO224" s="309">
        <v>0</v>
      </c>
      <c r="AP224" s="329">
        <v>0</v>
      </c>
      <c r="AQ224" s="75">
        <v>0</v>
      </c>
      <c r="AR224" s="75">
        <v>0</v>
      </c>
      <c r="AS224" s="75">
        <v>1</v>
      </c>
      <c r="AT224" s="292">
        <v>0</v>
      </c>
      <c r="AU224" s="338">
        <v>0</v>
      </c>
      <c r="AV224" s="292">
        <v>0</v>
      </c>
      <c r="AW224" s="338">
        <v>0</v>
      </c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2860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/>
      <c r="G225" s="41"/>
      <c r="H225" s="38"/>
      <c r="I225" s="41"/>
      <c r="J225" s="38"/>
      <c r="K225" s="41"/>
      <c r="L225" s="38"/>
      <c r="M225" s="41"/>
      <c r="N225" s="38"/>
      <c r="O225" s="41"/>
      <c r="P225" s="38"/>
      <c r="Q225" s="41"/>
      <c r="R225" s="38"/>
      <c r="S225" s="41"/>
      <c r="T225" s="38"/>
      <c r="U225" s="41"/>
      <c r="V225" s="38"/>
      <c r="W225" s="41"/>
      <c r="X225" s="38"/>
      <c r="Y225" s="41"/>
      <c r="Z225" s="38"/>
      <c r="AA225" s="41"/>
      <c r="AB225" s="38"/>
      <c r="AC225" s="41"/>
      <c r="AD225" s="38"/>
      <c r="AE225" s="41"/>
      <c r="AF225" s="38"/>
      <c r="AG225" s="41"/>
      <c r="AH225" s="38"/>
      <c r="AI225" s="41"/>
      <c r="AJ225" s="38"/>
      <c r="AK225" s="41"/>
      <c r="AL225" s="38"/>
      <c r="AM225" s="180"/>
      <c r="AN225" s="198"/>
      <c r="AO225" s="181"/>
      <c r="AP225" s="38"/>
      <c r="AQ225" s="41"/>
      <c r="AR225" s="41"/>
      <c r="AS225" s="41"/>
      <c r="AT225" s="180"/>
      <c r="AU225" s="342"/>
      <c r="AV225" s="180"/>
      <c r="AW225" s="342"/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2860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/>
      <c r="G226" s="41"/>
      <c r="H226" s="38"/>
      <c r="I226" s="41"/>
      <c r="J226" s="38"/>
      <c r="K226" s="41"/>
      <c r="L226" s="38"/>
      <c r="M226" s="41"/>
      <c r="N226" s="38"/>
      <c r="O226" s="41"/>
      <c r="P226" s="38"/>
      <c r="Q226" s="41"/>
      <c r="R226" s="38"/>
      <c r="S226" s="41"/>
      <c r="T226" s="38"/>
      <c r="U226" s="41"/>
      <c r="V226" s="38"/>
      <c r="W226" s="41"/>
      <c r="X226" s="38"/>
      <c r="Y226" s="41"/>
      <c r="Z226" s="38"/>
      <c r="AA226" s="41"/>
      <c r="AB226" s="38"/>
      <c r="AC226" s="41"/>
      <c r="AD226" s="38"/>
      <c r="AE226" s="41"/>
      <c r="AF226" s="38"/>
      <c r="AG226" s="41"/>
      <c r="AH226" s="38"/>
      <c r="AI226" s="41"/>
      <c r="AJ226" s="38"/>
      <c r="AK226" s="41"/>
      <c r="AL226" s="38"/>
      <c r="AM226" s="180"/>
      <c r="AN226" s="198"/>
      <c r="AO226" s="181"/>
      <c r="AP226" s="38"/>
      <c r="AQ226" s="41"/>
      <c r="AR226" s="41"/>
      <c r="AS226" s="41"/>
      <c r="AT226" s="180"/>
      <c r="AU226" s="342"/>
      <c r="AV226" s="180"/>
      <c r="AW226" s="342"/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2860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/>
      <c r="G227" s="41"/>
      <c r="H227" s="38"/>
      <c r="I227" s="41"/>
      <c r="J227" s="38"/>
      <c r="K227" s="41"/>
      <c r="L227" s="38"/>
      <c r="M227" s="41"/>
      <c r="N227" s="38"/>
      <c r="O227" s="41"/>
      <c r="P227" s="38"/>
      <c r="Q227" s="41"/>
      <c r="R227" s="38"/>
      <c r="S227" s="41"/>
      <c r="T227" s="38"/>
      <c r="U227" s="41"/>
      <c r="V227" s="38"/>
      <c r="W227" s="41"/>
      <c r="X227" s="38"/>
      <c r="Y227" s="41"/>
      <c r="Z227" s="38"/>
      <c r="AA227" s="41"/>
      <c r="AB227" s="38"/>
      <c r="AC227" s="41"/>
      <c r="AD227" s="38"/>
      <c r="AE227" s="41"/>
      <c r="AF227" s="38"/>
      <c r="AG227" s="41"/>
      <c r="AH227" s="38"/>
      <c r="AI227" s="41"/>
      <c r="AJ227" s="38"/>
      <c r="AK227" s="41"/>
      <c r="AL227" s="38"/>
      <c r="AM227" s="180"/>
      <c r="AN227" s="198"/>
      <c r="AO227" s="181"/>
      <c r="AP227" s="38"/>
      <c r="AQ227" s="41"/>
      <c r="AR227" s="41"/>
      <c r="AS227" s="41"/>
      <c r="AT227" s="180"/>
      <c r="AU227" s="342"/>
      <c r="AV227" s="180"/>
      <c r="AW227" s="342"/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3284"/>
      <c r="B228" s="375" t="s">
        <v>239</v>
      </c>
      <c r="C228" s="355">
        <f t="shared" si="126"/>
        <v>0</v>
      </c>
      <c r="D228" s="356">
        <f t="shared" si="131"/>
        <v>0</v>
      </c>
      <c r="E228" s="376">
        <f t="shared" si="131"/>
        <v>0</v>
      </c>
      <c r="F228" s="22"/>
      <c r="G228" s="43"/>
      <c r="H228" s="22"/>
      <c r="I228" s="43"/>
      <c r="J228" s="22"/>
      <c r="K228" s="43"/>
      <c r="L228" s="22"/>
      <c r="M228" s="43"/>
      <c r="N228" s="22"/>
      <c r="O228" s="43"/>
      <c r="P228" s="22"/>
      <c r="Q228" s="43"/>
      <c r="R228" s="22"/>
      <c r="S228" s="43"/>
      <c r="T228" s="22"/>
      <c r="U228" s="43"/>
      <c r="V228" s="22"/>
      <c r="W228" s="43"/>
      <c r="X228" s="22"/>
      <c r="Y228" s="43"/>
      <c r="Z228" s="22"/>
      <c r="AA228" s="43"/>
      <c r="AB228" s="22"/>
      <c r="AC228" s="43"/>
      <c r="AD228" s="22"/>
      <c r="AE228" s="43"/>
      <c r="AF228" s="22"/>
      <c r="AG228" s="43"/>
      <c r="AH228" s="22"/>
      <c r="AI228" s="43"/>
      <c r="AJ228" s="22"/>
      <c r="AK228" s="43"/>
      <c r="AL228" s="22"/>
      <c r="AM228" s="141"/>
      <c r="AN228" s="200"/>
      <c r="AO228" s="186"/>
      <c r="AP228" s="22"/>
      <c r="AQ228" s="43"/>
      <c r="AR228" s="43"/>
      <c r="AS228" s="43"/>
      <c r="AT228" s="141"/>
      <c r="AU228" s="26"/>
      <c r="AV228" s="141"/>
      <c r="AW228" s="26"/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325">
        <f t="shared" si="126"/>
        <v>0</v>
      </c>
      <c r="D229" s="326">
        <f t="shared" si="131"/>
        <v>0</v>
      </c>
      <c r="E229" s="308">
        <f t="shared" si="131"/>
        <v>0</v>
      </c>
      <c r="F229" s="329"/>
      <c r="G229" s="75"/>
      <c r="H229" s="329"/>
      <c r="I229" s="75"/>
      <c r="J229" s="329"/>
      <c r="K229" s="75"/>
      <c r="L229" s="329"/>
      <c r="M229" s="75"/>
      <c r="N229" s="329"/>
      <c r="O229" s="75"/>
      <c r="P229" s="329"/>
      <c r="Q229" s="75"/>
      <c r="R229" s="329"/>
      <c r="S229" s="75"/>
      <c r="T229" s="329"/>
      <c r="U229" s="75"/>
      <c r="V229" s="329"/>
      <c r="W229" s="75"/>
      <c r="X229" s="329"/>
      <c r="Y229" s="75"/>
      <c r="Z229" s="329"/>
      <c r="AA229" s="75"/>
      <c r="AB229" s="329"/>
      <c r="AC229" s="75"/>
      <c r="AD229" s="329"/>
      <c r="AE229" s="75"/>
      <c r="AF229" s="329"/>
      <c r="AG229" s="75"/>
      <c r="AH229" s="329"/>
      <c r="AI229" s="75"/>
      <c r="AJ229" s="329"/>
      <c r="AK229" s="75"/>
      <c r="AL229" s="329"/>
      <c r="AM229" s="292"/>
      <c r="AN229" s="373"/>
      <c r="AO229" s="309"/>
      <c r="AP229" s="329"/>
      <c r="AQ229" s="75"/>
      <c r="AR229" s="75"/>
      <c r="AS229" s="75"/>
      <c r="AT229" s="292"/>
      <c r="AU229" s="338"/>
      <c r="AV229" s="292"/>
      <c r="AW229" s="338"/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2</v>
      </c>
      <c r="D230" s="356">
        <f t="shared" si="131"/>
        <v>0</v>
      </c>
      <c r="E230" s="979">
        <f t="shared" si="131"/>
        <v>2</v>
      </c>
      <c r="F230" s="22">
        <v>0</v>
      </c>
      <c r="G230" s="43">
        <v>0</v>
      </c>
      <c r="H230" s="22">
        <v>0</v>
      </c>
      <c r="I230" s="43">
        <v>0</v>
      </c>
      <c r="J230" s="22">
        <v>0</v>
      </c>
      <c r="K230" s="43">
        <v>0</v>
      </c>
      <c r="L230" s="22">
        <v>0</v>
      </c>
      <c r="M230" s="43">
        <v>0</v>
      </c>
      <c r="N230" s="22">
        <v>0</v>
      </c>
      <c r="O230" s="43">
        <v>0</v>
      </c>
      <c r="P230" s="22">
        <v>0</v>
      </c>
      <c r="Q230" s="43">
        <v>1</v>
      </c>
      <c r="R230" s="22">
        <v>0</v>
      </c>
      <c r="S230" s="43">
        <v>1</v>
      </c>
      <c r="T230" s="22">
        <v>0</v>
      </c>
      <c r="U230" s="43">
        <v>0</v>
      </c>
      <c r="V230" s="22">
        <v>0</v>
      </c>
      <c r="W230" s="43">
        <v>0</v>
      </c>
      <c r="X230" s="22">
        <v>0</v>
      </c>
      <c r="Y230" s="43">
        <v>0</v>
      </c>
      <c r="Z230" s="22">
        <v>0</v>
      </c>
      <c r="AA230" s="43">
        <v>0</v>
      </c>
      <c r="AB230" s="22">
        <v>0</v>
      </c>
      <c r="AC230" s="43">
        <v>0</v>
      </c>
      <c r="AD230" s="22">
        <v>0</v>
      </c>
      <c r="AE230" s="43">
        <v>0</v>
      </c>
      <c r="AF230" s="22">
        <v>0</v>
      </c>
      <c r="AG230" s="43">
        <v>0</v>
      </c>
      <c r="AH230" s="22">
        <v>0</v>
      </c>
      <c r="AI230" s="43">
        <v>0</v>
      </c>
      <c r="AJ230" s="22">
        <v>0</v>
      </c>
      <c r="AK230" s="43">
        <v>0</v>
      </c>
      <c r="AL230" s="22">
        <v>0</v>
      </c>
      <c r="AM230" s="141">
        <v>0</v>
      </c>
      <c r="AN230" s="380">
        <v>0</v>
      </c>
      <c r="AO230" s="381">
        <v>0</v>
      </c>
      <c r="AP230" s="22">
        <v>0</v>
      </c>
      <c r="AQ230" s="43">
        <v>0</v>
      </c>
      <c r="AR230" s="43">
        <v>0</v>
      </c>
      <c r="AS230" s="43">
        <v>0</v>
      </c>
      <c r="AT230" s="141">
        <v>0</v>
      </c>
      <c r="AU230" s="26">
        <v>0</v>
      </c>
      <c r="AV230" s="141">
        <v>0</v>
      </c>
      <c r="AW230" s="26">
        <v>0</v>
      </c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3152" t="s">
        <v>243</v>
      </c>
      <c r="B232" s="2847"/>
      <c r="C232" s="3331" t="s">
        <v>76</v>
      </c>
      <c r="D232" s="3331"/>
      <c r="E232" s="3331"/>
      <c r="F232" s="3331" t="s">
        <v>178</v>
      </c>
      <c r="G232" s="3331"/>
      <c r="H232" s="3331" t="s">
        <v>179</v>
      </c>
      <c r="I232" s="3331"/>
      <c r="J232" s="3331" t="s">
        <v>180</v>
      </c>
      <c r="K232" s="3331"/>
      <c r="L232" s="3331" t="s">
        <v>12</v>
      </c>
      <c r="M232" s="3331"/>
      <c r="N232" s="3320" t="s">
        <v>13</v>
      </c>
      <c r="O232" s="3435"/>
      <c r="P232" s="3328" t="s">
        <v>14</v>
      </c>
      <c r="Q232" s="3328"/>
      <c r="R232" s="3328" t="s">
        <v>15</v>
      </c>
      <c r="S232" s="3328"/>
      <c r="T232" s="3328" t="s">
        <v>16</v>
      </c>
      <c r="U232" s="3328"/>
      <c r="V232" s="3328" t="s">
        <v>17</v>
      </c>
      <c r="W232" s="3328"/>
      <c r="X232" s="3328" t="s">
        <v>18</v>
      </c>
      <c r="Y232" s="3328"/>
      <c r="Z232" s="3328" t="s">
        <v>19</v>
      </c>
      <c r="AA232" s="3328"/>
      <c r="AB232" s="3328" t="s">
        <v>48</v>
      </c>
      <c r="AC232" s="3328"/>
      <c r="AD232" s="3328" t="s">
        <v>49</v>
      </c>
      <c r="AE232" s="3328"/>
      <c r="AF232" s="3328" t="s">
        <v>50</v>
      </c>
      <c r="AG232" s="3328"/>
      <c r="AH232" s="3328" t="s">
        <v>126</v>
      </c>
      <c r="AI232" s="3328"/>
      <c r="AJ232" s="3328" t="s">
        <v>127</v>
      </c>
      <c r="AK232" s="3328"/>
      <c r="AL232" s="3328" t="s">
        <v>128</v>
      </c>
      <c r="AM232" s="3318"/>
      <c r="AN232" s="3339" t="s">
        <v>244</v>
      </c>
      <c r="AO232" s="3444"/>
      <c r="AP232" s="3333"/>
      <c r="AQ232" s="3445" t="s">
        <v>181</v>
      </c>
      <c r="AR232" s="3446" t="s">
        <v>182</v>
      </c>
      <c r="AS232" s="3328" t="s">
        <v>7</v>
      </c>
      <c r="AT232" s="3328"/>
      <c r="AU232" s="3146" t="s">
        <v>183</v>
      </c>
      <c r="AV232" s="3146" t="s">
        <v>245</v>
      </c>
      <c r="AW232" s="3146" t="s">
        <v>8</v>
      </c>
      <c r="AX232" s="3146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3089"/>
      <c r="B233" s="3073"/>
      <c r="C233" s="1080" t="s">
        <v>96</v>
      </c>
      <c r="D233" s="1144" t="s">
        <v>65</v>
      </c>
      <c r="E233" s="987" t="s">
        <v>97</v>
      </c>
      <c r="F233" s="1107" t="s">
        <v>65</v>
      </c>
      <c r="G233" s="987" t="s">
        <v>97</v>
      </c>
      <c r="H233" s="1107" t="s">
        <v>65</v>
      </c>
      <c r="I233" s="987" t="s">
        <v>97</v>
      </c>
      <c r="J233" s="1107" t="s">
        <v>65</v>
      </c>
      <c r="K233" s="987" t="s">
        <v>97</v>
      </c>
      <c r="L233" s="1107" t="s">
        <v>65</v>
      </c>
      <c r="M233" s="987" t="s">
        <v>97</v>
      </c>
      <c r="N233" s="1107" t="s">
        <v>65</v>
      </c>
      <c r="O233" s="987" t="s">
        <v>97</v>
      </c>
      <c r="P233" s="1107" t="s">
        <v>65</v>
      </c>
      <c r="Q233" s="987" t="s">
        <v>97</v>
      </c>
      <c r="R233" s="1107" t="s">
        <v>65</v>
      </c>
      <c r="S233" s="987" t="s">
        <v>97</v>
      </c>
      <c r="T233" s="1107" t="s">
        <v>65</v>
      </c>
      <c r="U233" s="987" t="s">
        <v>97</v>
      </c>
      <c r="V233" s="1107" t="s">
        <v>65</v>
      </c>
      <c r="W233" s="987" t="s">
        <v>97</v>
      </c>
      <c r="X233" s="1107" t="s">
        <v>65</v>
      </c>
      <c r="Y233" s="987" t="s">
        <v>97</v>
      </c>
      <c r="Z233" s="1107" t="s">
        <v>65</v>
      </c>
      <c r="AA233" s="987" t="s">
        <v>97</v>
      </c>
      <c r="AB233" s="1107" t="s">
        <v>65</v>
      </c>
      <c r="AC233" s="987" t="s">
        <v>97</v>
      </c>
      <c r="AD233" s="1107" t="s">
        <v>65</v>
      </c>
      <c r="AE233" s="987" t="s">
        <v>97</v>
      </c>
      <c r="AF233" s="1107" t="s">
        <v>65</v>
      </c>
      <c r="AG233" s="987" t="s">
        <v>97</v>
      </c>
      <c r="AH233" s="1107" t="s">
        <v>65</v>
      </c>
      <c r="AI233" s="987" t="s">
        <v>97</v>
      </c>
      <c r="AJ233" s="1107" t="s">
        <v>65</v>
      </c>
      <c r="AK233" s="987" t="s">
        <v>97</v>
      </c>
      <c r="AL233" s="1107" t="s">
        <v>65</v>
      </c>
      <c r="AM233" s="986" t="s">
        <v>97</v>
      </c>
      <c r="AN233" s="1186" t="s">
        <v>141</v>
      </c>
      <c r="AO233" s="1147" t="s">
        <v>143</v>
      </c>
      <c r="AP233" s="1083" t="s">
        <v>247</v>
      </c>
      <c r="AQ233" s="2964"/>
      <c r="AR233" s="2966"/>
      <c r="AS233" s="1107" t="s">
        <v>65</v>
      </c>
      <c r="AT233" s="987" t="s">
        <v>97</v>
      </c>
      <c r="AU233" s="3283"/>
      <c r="AV233" s="3283"/>
      <c r="AW233" s="3283"/>
      <c r="AX233" s="3283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3442" t="s">
        <v>248</v>
      </c>
      <c r="B234" s="3443"/>
      <c r="C234" s="1109">
        <f>SUM(D234+E234)</f>
        <v>22</v>
      </c>
      <c r="D234" s="1332">
        <f>SUM(F234+H234+J234+L234+N234+P234+R234+T234+V234+X234+Z234+AB234+AD234+AF234+AH234+AJ234+AL234)</f>
        <v>8</v>
      </c>
      <c r="E234" s="308">
        <f>SUM(G234+I234+K234+M234+O234+Q234+S234+U234+W234+Y234+AA234+AC234+AE234+AG234+AI234+AK234+AM234)</f>
        <v>14</v>
      </c>
      <c r="F234" s="1111">
        <v>0</v>
      </c>
      <c r="G234" s="1245">
        <v>0</v>
      </c>
      <c r="H234" s="1111">
        <v>0</v>
      </c>
      <c r="I234" s="1245">
        <v>0</v>
      </c>
      <c r="J234" s="1111">
        <v>1</v>
      </c>
      <c r="K234" s="1245">
        <v>1</v>
      </c>
      <c r="L234" s="1111">
        <v>3</v>
      </c>
      <c r="M234" s="1245">
        <v>6</v>
      </c>
      <c r="N234" s="1111">
        <v>0</v>
      </c>
      <c r="O234" s="1245">
        <v>1</v>
      </c>
      <c r="P234" s="1111">
        <v>1</v>
      </c>
      <c r="Q234" s="1245">
        <v>0</v>
      </c>
      <c r="R234" s="1111">
        <v>0</v>
      </c>
      <c r="S234" s="1245">
        <v>0</v>
      </c>
      <c r="T234" s="1111">
        <v>0</v>
      </c>
      <c r="U234" s="1245">
        <v>0</v>
      </c>
      <c r="V234" s="1111">
        <v>0</v>
      </c>
      <c r="W234" s="1245">
        <v>1</v>
      </c>
      <c r="X234" s="1111">
        <v>1</v>
      </c>
      <c r="Y234" s="1245">
        <v>1</v>
      </c>
      <c r="Z234" s="1111">
        <v>0</v>
      </c>
      <c r="AA234" s="1245">
        <v>1</v>
      </c>
      <c r="AB234" s="1111">
        <v>2</v>
      </c>
      <c r="AC234" s="1245">
        <v>1</v>
      </c>
      <c r="AD234" s="1111">
        <v>0</v>
      </c>
      <c r="AE234" s="1245">
        <v>0</v>
      </c>
      <c r="AF234" s="1111">
        <v>0</v>
      </c>
      <c r="AG234" s="1245">
        <v>1</v>
      </c>
      <c r="AH234" s="1111">
        <v>0</v>
      </c>
      <c r="AI234" s="1245">
        <v>1</v>
      </c>
      <c r="AJ234" s="1111">
        <v>0</v>
      </c>
      <c r="AK234" s="1245">
        <v>0</v>
      </c>
      <c r="AL234" s="1111">
        <v>0</v>
      </c>
      <c r="AM234" s="1281">
        <v>0</v>
      </c>
      <c r="AN234" s="384">
        <v>0</v>
      </c>
      <c r="AO234" s="591">
        <v>0</v>
      </c>
      <c r="AP234" s="142">
        <v>10</v>
      </c>
      <c r="AQ234" s="1245">
        <v>0</v>
      </c>
      <c r="AR234" s="1124">
        <v>0</v>
      </c>
      <c r="AS234" s="1111">
        <v>0</v>
      </c>
      <c r="AT234" s="1245">
        <v>0</v>
      </c>
      <c r="AU234" s="1245">
        <v>0</v>
      </c>
      <c r="AV234" s="1245">
        <v>5</v>
      </c>
      <c r="AW234" s="1245">
        <v>0</v>
      </c>
      <c r="AX234" s="1245">
        <v>0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3324" t="s">
        <v>190</v>
      </c>
      <c r="B235" s="3440"/>
      <c r="C235" s="1359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1360"/>
      <c r="AN235" s="1360"/>
      <c r="AO235" s="1360"/>
      <c r="AP235" s="1361"/>
      <c r="AQ235" s="1360"/>
      <c r="AR235" s="1360"/>
      <c r="AS235" s="1360"/>
      <c r="AT235" s="1360"/>
      <c r="AU235" s="1360"/>
      <c r="AV235" s="1360"/>
      <c r="AW235" s="1360"/>
      <c r="AX235" s="1362"/>
    </row>
    <row r="236" spans="1:89" x14ac:dyDescent="0.25">
      <c r="A236" s="3134" t="s">
        <v>191</v>
      </c>
      <c r="B236" s="1341" t="s">
        <v>192</v>
      </c>
      <c r="C236" s="1342">
        <f>SUM(D236+E236)</f>
        <v>2</v>
      </c>
      <c r="D236" s="1343">
        <f t="shared" ref="D236:E244" si="135">SUM(F236+H236+J236+L236+N236+P236+R236+T236+V236+X236+Z236+AB236+AD236+AF236+AH236+AJ236+AL236)</f>
        <v>0</v>
      </c>
      <c r="E236" s="1341">
        <f t="shared" si="135"/>
        <v>2</v>
      </c>
      <c r="F236" s="1238">
        <v>0</v>
      </c>
      <c r="G236" s="1315">
        <v>0</v>
      </c>
      <c r="H236" s="1238">
        <v>0</v>
      </c>
      <c r="I236" s="1315">
        <v>0</v>
      </c>
      <c r="J236" s="1238">
        <v>0</v>
      </c>
      <c r="K236" s="1315">
        <v>0</v>
      </c>
      <c r="L236" s="1238">
        <v>0</v>
      </c>
      <c r="M236" s="1315">
        <v>2</v>
      </c>
      <c r="N236" s="1238">
        <v>0</v>
      </c>
      <c r="O236" s="1315">
        <v>0</v>
      </c>
      <c r="P236" s="1238">
        <v>0</v>
      </c>
      <c r="Q236" s="1315">
        <v>0</v>
      </c>
      <c r="R236" s="1238">
        <v>0</v>
      </c>
      <c r="S236" s="1315">
        <v>0</v>
      </c>
      <c r="T236" s="1238">
        <v>0</v>
      </c>
      <c r="U236" s="1315">
        <v>0</v>
      </c>
      <c r="V236" s="1238">
        <v>0</v>
      </c>
      <c r="W236" s="1315">
        <v>0</v>
      </c>
      <c r="X236" s="1238">
        <v>0</v>
      </c>
      <c r="Y236" s="1315">
        <v>0</v>
      </c>
      <c r="Z236" s="1238">
        <v>0</v>
      </c>
      <c r="AA236" s="1315">
        <v>0</v>
      </c>
      <c r="AB236" s="1238">
        <v>0</v>
      </c>
      <c r="AC236" s="1315">
        <v>0</v>
      </c>
      <c r="AD236" s="1238">
        <v>0</v>
      </c>
      <c r="AE236" s="1315">
        <v>0</v>
      </c>
      <c r="AF236" s="1238">
        <v>0</v>
      </c>
      <c r="AG236" s="1315">
        <v>0</v>
      </c>
      <c r="AH236" s="1238">
        <v>0</v>
      </c>
      <c r="AI236" s="1315">
        <v>0</v>
      </c>
      <c r="AJ236" s="1238">
        <v>0</v>
      </c>
      <c r="AK236" s="1315">
        <v>0</v>
      </c>
      <c r="AL236" s="1238">
        <v>0</v>
      </c>
      <c r="AM236" s="1316">
        <v>0</v>
      </c>
      <c r="AN236" s="1363">
        <v>0</v>
      </c>
      <c r="AO236" s="1256">
        <v>0</v>
      </c>
      <c r="AP236" s="1268">
        <v>2</v>
      </c>
      <c r="AQ236" s="1245">
        <v>0</v>
      </c>
      <c r="AR236" s="1124">
        <v>0</v>
      </c>
      <c r="AS236" s="1111">
        <v>0</v>
      </c>
      <c r="AT236" s="1245">
        <v>0</v>
      </c>
      <c r="AU236" s="1245">
        <v>0</v>
      </c>
      <c r="AV236" s="1245">
        <v>1</v>
      </c>
      <c r="AW236" s="1245">
        <v>0</v>
      </c>
      <c r="AX236" s="1245">
        <v>0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3284"/>
      <c r="B237" s="979" t="s">
        <v>193</v>
      </c>
      <c r="C237" s="355">
        <f>SUM(D237+E237)</f>
        <v>0</v>
      </c>
      <c r="D237" s="356">
        <f t="shared" si="135"/>
        <v>0</v>
      </c>
      <c r="E237" s="979">
        <f t="shared" si="135"/>
        <v>0</v>
      </c>
      <c r="F237" s="22">
        <v>0</v>
      </c>
      <c r="G237" s="43">
        <v>0</v>
      </c>
      <c r="H237" s="22">
        <v>0</v>
      </c>
      <c r="I237" s="43">
        <v>0</v>
      </c>
      <c r="J237" s="22">
        <v>0</v>
      </c>
      <c r="K237" s="43">
        <v>0</v>
      </c>
      <c r="L237" s="22">
        <v>0</v>
      </c>
      <c r="M237" s="43">
        <v>0</v>
      </c>
      <c r="N237" s="22">
        <v>0</v>
      </c>
      <c r="O237" s="43">
        <v>0</v>
      </c>
      <c r="P237" s="22">
        <v>0</v>
      </c>
      <c r="Q237" s="43">
        <v>0</v>
      </c>
      <c r="R237" s="22">
        <v>0</v>
      </c>
      <c r="S237" s="43">
        <v>0</v>
      </c>
      <c r="T237" s="22">
        <v>0</v>
      </c>
      <c r="U237" s="43">
        <v>0</v>
      </c>
      <c r="V237" s="22">
        <v>0</v>
      </c>
      <c r="W237" s="43">
        <v>0</v>
      </c>
      <c r="X237" s="22">
        <v>0</v>
      </c>
      <c r="Y237" s="43">
        <v>0</v>
      </c>
      <c r="Z237" s="22">
        <v>0</v>
      </c>
      <c r="AA237" s="43">
        <v>0</v>
      </c>
      <c r="AB237" s="22">
        <v>0</v>
      </c>
      <c r="AC237" s="43">
        <v>0</v>
      </c>
      <c r="AD237" s="22">
        <v>0</v>
      </c>
      <c r="AE237" s="43">
        <v>0</v>
      </c>
      <c r="AF237" s="22">
        <v>0</v>
      </c>
      <c r="AG237" s="43">
        <v>0</v>
      </c>
      <c r="AH237" s="22">
        <v>0</v>
      </c>
      <c r="AI237" s="43">
        <v>0</v>
      </c>
      <c r="AJ237" s="38">
        <v>0</v>
      </c>
      <c r="AK237" s="41">
        <v>0</v>
      </c>
      <c r="AL237" s="1238">
        <v>0</v>
      </c>
      <c r="AM237" s="1316">
        <v>0</v>
      </c>
      <c r="AN237" s="1363">
        <v>0</v>
      </c>
      <c r="AO237" s="1256">
        <v>0</v>
      </c>
      <c r="AP237" s="1268">
        <v>0</v>
      </c>
      <c r="AQ237" s="1245">
        <v>0</v>
      </c>
      <c r="AR237" s="1124">
        <v>0</v>
      </c>
      <c r="AS237" s="1111">
        <v>0</v>
      </c>
      <c r="AT237" s="1245">
        <v>0</v>
      </c>
      <c r="AU237" s="1245">
        <v>0</v>
      </c>
      <c r="AV237" s="1245">
        <v>0</v>
      </c>
      <c r="AW237" s="1245">
        <v>0</v>
      </c>
      <c r="AX237" s="1245">
        <v>0</v>
      </c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3326" t="s">
        <v>194</v>
      </c>
      <c r="B238" s="3441"/>
      <c r="C238" s="1160">
        <f t="shared" ref="C238:C277" si="152">SUM(D238+E238)</f>
        <v>3</v>
      </c>
      <c r="D238" s="1332">
        <f t="shared" si="135"/>
        <v>0</v>
      </c>
      <c r="E238" s="1364">
        <f t="shared" si="135"/>
        <v>3</v>
      </c>
      <c r="F238" s="1111">
        <v>0</v>
      </c>
      <c r="G238" s="1245">
        <v>0</v>
      </c>
      <c r="H238" s="1111">
        <v>0</v>
      </c>
      <c r="I238" s="1245">
        <v>0</v>
      </c>
      <c r="J238" s="1111">
        <v>0</v>
      </c>
      <c r="K238" s="1245">
        <v>1</v>
      </c>
      <c r="L238" s="1111">
        <v>0</v>
      </c>
      <c r="M238" s="1245">
        <v>2</v>
      </c>
      <c r="N238" s="1111">
        <v>0</v>
      </c>
      <c r="O238" s="1245">
        <v>0</v>
      </c>
      <c r="P238" s="1111">
        <v>0</v>
      </c>
      <c r="Q238" s="1245">
        <v>0</v>
      </c>
      <c r="R238" s="1111">
        <v>0</v>
      </c>
      <c r="S238" s="1245">
        <v>0</v>
      </c>
      <c r="T238" s="1111">
        <v>0</v>
      </c>
      <c r="U238" s="1245">
        <v>0</v>
      </c>
      <c r="V238" s="1111">
        <v>0</v>
      </c>
      <c r="W238" s="1245">
        <v>0</v>
      </c>
      <c r="X238" s="1111">
        <v>0</v>
      </c>
      <c r="Y238" s="1245">
        <v>0</v>
      </c>
      <c r="Z238" s="1111">
        <v>0</v>
      </c>
      <c r="AA238" s="1245">
        <v>0</v>
      </c>
      <c r="AB238" s="1111">
        <v>0</v>
      </c>
      <c r="AC238" s="1245">
        <v>0</v>
      </c>
      <c r="AD238" s="1111">
        <v>0</v>
      </c>
      <c r="AE238" s="1245">
        <v>0</v>
      </c>
      <c r="AF238" s="1111">
        <v>0</v>
      </c>
      <c r="AG238" s="1245">
        <v>0</v>
      </c>
      <c r="AH238" s="1111">
        <v>0</v>
      </c>
      <c r="AI238" s="1245">
        <v>0</v>
      </c>
      <c r="AJ238" s="1111">
        <v>0</v>
      </c>
      <c r="AK238" s="1245">
        <v>0</v>
      </c>
      <c r="AL238" s="1238">
        <v>0</v>
      </c>
      <c r="AM238" s="1316">
        <v>0</v>
      </c>
      <c r="AN238" s="1363">
        <v>0</v>
      </c>
      <c r="AO238" s="1256">
        <v>0</v>
      </c>
      <c r="AP238" s="1268">
        <v>3</v>
      </c>
      <c r="AQ238" s="1245">
        <v>0</v>
      </c>
      <c r="AR238" s="1124">
        <v>0</v>
      </c>
      <c r="AS238" s="1111">
        <v>0</v>
      </c>
      <c r="AT238" s="1245">
        <v>0</v>
      </c>
      <c r="AU238" s="1245">
        <v>0</v>
      </c>
      <c r="AV238" s="1245">
        <v>3</v>
      </c>
      <c r="AW238" s="1245">
        <v>0</v>
      </c>
      <c r="AX238" s="1245">
        <v>0</v>
      </c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3134" t="s">
        <v>195</v>
      </c>
      <c r="B239" s="1365" t="s">
        <v>196</v>
      </c>
      <c r="C239" s="1342">
        <f t="shared" si="152"/>
        <v>4</v>
      </c>
      <c r="D239" s="1343">
        <f>SUM(H239+J239+L239+N239+P239+R239+T239+V239+X239+Z239+AB239+AD239+AF239+AH239+AJ239+AL239)</f>
        <v>1</v>
      </c>
      <c r="E239" s="1365">
        <f>SUM(I239+K239+M239+O239+Q239+S239+U239+W239+Y239+AA239+AC239+AE239+AG239+AI239+AK239+AM239)</f>
        <v>3</v>
      </c>
      <c r="F239" s="1346"/>
      <c r="G239" s="1366"/>
      <c r="H239" s="1238">
        <v>0</v>
      </c>
      <c r="I239" s="1253">
        <v>0</v>
      </c>
      <c r="J239" s="1238">
        <v>0</v>
      </c>
      <c r="K239" s="1253">
        <v>1</v>
      </c>
      <c r="L239" s="1238">
        <v>1</v>
      </c>
      <c r="M239" s="1253">
        <v>2</v>
      </c>
      <c r="N239" s="1238">
        <v>0</v>
      </c>
      <c r="O239" s="1253">
        <v>0</v>
      </c>
      <c r="P239" s="1238">
        <v>0</v>
      </c>
      <c r="Q239" s="1253">
        <v>0</v>
      </c>
      <c r="R239" s="1238">
        <v>0</v>
      </c>
      <c r="S239" s="1253">
        <v>0</v>
      </c>
      <c r="T239" s="1238">
        <v>0</v>
      </c>
      <c r="U239" s="1253">
        <v>0</v>
      </c>
      <c r="V239" s="1238">
        <v>0</v>
      </c>
      <c r="W239" s="1253">
        <v>0</v>
      </c>
      <c r="X239" s="1238">
        <v>0</v>
      </c>
      <c r="Y239" s="1253">
        <v>0</v>
      </c>
      <c r="Z239" s="1238">
        <v>0</v>
      </c>
      <c r="AA239" s="1253">
        <v>0</v>
      </c>
      <c r="AB239" s="1238">
        <v>0</v>
      </c>
      <c r="AC239" s="1253">
        <v>0</v>
      </c>
      <c r="AD239" s="1238">
        <v>0</v>
      </c>
      <c r="AE239" s="1253">
        <v>0</v>
      </c>
      <c r="AF239" s="1238">
        <v>0</v>
      </c>
      <c r="AG239" s="1253">
        <v>0</v>
      </c>
      <c r="AH239" s="1238">
        <v>0</v>
      </c>
      <c r="AI239" s="1253">
        <v>0</v>
      </c>
      <c r="AJ239" s="1238">
        <v>0</v>
      </c>
      <c r="AK239" s="1253">
        <v>0</v>
      </c>
      <c r="AL239" s="1238">
        <v>0</v>
      </c>
      <c r="AM239" s="1316">
        <v>0</v>
      </c>
      <c r="AN239" s="1363">
        <v>0</v>
      </c>
      <c r="AO239" s="1256">
        <v>0</v>
      </c>
      <c r="AP239" s="1268">
        <v>4</v>
      </c>
      <c r="AQ239" s="1245">
        <v>0</v>
      </c>
      <c r="AR239" s="1124">
        <v>0</v>
      </c>
      <c r="AS239" s="1111">
        <v>0</v>
      </c>
      <c r="AT239" s="1245">
        <v>0</v>
      </c>
      <c r="AU239" s="1245">
        <v>0</v>
      </c>
      <c r="AV239" s="1245">
        <v>2</v>
      </c>
      <c r="AW239" s="1245">
        <v>0</v>
      </c>
      <c r="AX239" s="1245">
        <v>0</v>
      </c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3284"/>
      <c r="B240" s="979" t="s">
        <v>197</v>
      </c>
      <c r="C240" s="325">
        <f t="shared" si="152"/>
        <v>5</v>
      </c>
      <c r="D240" s="326">
        <f>SUM(H240+J240+L240+N240+P240+R240+T240+V240+X240+Z240+AB240+AD240+AF240+AH240+AJ240+AL240)</f>
        <v>2</v>
      </c>
      <c r="E240" s="308">
        <f>SUM(I240+K240+M240+O240+Q240+S240+U240+W240+Y240+AA240+AC240+AE240+AG240+AI240+AK240+AM240)</f>
        <v>3</v>
      </c>
      <c r="F240" s="327"/>
      <c r="G240" s="328"/>
      <c r="H240" s="329">
        <v>0</v>
      </c>
      <c r="I240" s="75">
        <v>0</v>
      </c>
      <c r="J240" s="329">
        <v>0</v>
      </c>
      <c r="K240" s="75">
        <v>1</v>
      </c>
      <c r="L240" s="329">
        <v>2</v>
      </c>
      <c r="M240" s="75">
        <v>2</v>
      </c>
      <c r="N240" s="329">
        <v>0</v>
      </c>
      <c r="O240" s="75">
        <v>0</v>
      </c>
      <c r="P240" s="329">
        <v>0</v>
      </c>
      <c r="Q240" s="75">
        <v>0</v>
      </c>
      <c r="R240" s="329">
        <v>0</v>
      </c>
      <c r="S240" s="75">
        <v>0</v>
      </c>
      <c r="T240" s="329">
        <v>0</v>
      </c>
      <c r="U240" s="75">
        <v>0</v>
      </c>
      <c r="V240" s="329">
        <v>0</v>
      </c>
      <c r="W240" s="75">
        <v>0</v>
      </c>
      <c r="X240" s="329">
        <v>0</v>
      </c>
      <c r="Y240" s="75">
        <v>0</v>
      </c>
      <c r="Z240" s="329">
        <v>0</v>
      </c>
      <c r="AA240" s="75">
        <v>0</v>
      </c>
      <c r="AB240" s="329">
        <v>0</v>
      </c>
      <c r="AC240" s="75">
        <v>0</v>
      </c>
      <c r="AD240" s="329">
        <v>0</v>
      </c>
      <c r="AE240" s="75">
        <v>0</v>
      </c>
      <c r="AF240" s="329">
        <v>0</v>
      </c>
      <c r="AG240" s="75">
        <v>0</v>
      </c>
      <c r="AH240" s="329">
        <v>0</v>
      </c>
      <c r="AI240" s="75">
        <v>0</v>
      </c>
      <c r="AJ240" s="210">
        <v>0</v>
      </c>
      <c r="AK240" s="542">
        <v>0</v>
      </c>
      <c r="AL240" s="1238">
        <v>0</v>
      </c>
      <c r="AM240" s="1316">
        <v>0</v>
      </c>
      <c r="AN240" s="1363">
        <v>0</v>
      </c>
      <c r="AO240" s="1256">
        <v>0</v>
      </c>
      <c r="AP240" s="1268">
        <v>5</v>
      </c>
      <c r="AQ240" s="1245">
        <v>0</v>
      </c>
      <c r="AR240" s="1124">
        <v>0</v>
      </c>
      <c r="AS240" s="1111">
        <v>0</v>
      </c>
      <c r="AT240" s="1245">
        <v>0</v>
      </c>
      <c r="AU240" s="1245">
        <v>0</v>
      </c>
      <c r="AV240" s="1245">
        <v>4</v>
      </c>
      <c r="AW240" s="1245">
        <v>0</v>
      </c>
      <c r="AX240" s="1245">
        <v>0</v>
      </c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1127" t="s">
        <v>198</v>
      </c>
      <c r="B241" s="1367"/>
      <c r="C241" s="1129">
        <f t="shared" si="152"/>
        <v>22</v>
      </c>
      <c r="D241" s="1351">
        <f t="shared" si="135"/>
        <v>8</v>
      </c>
      <c r="E241" s="1248">
        <f t="shared" si="135"/>
        <v>14</v>
      </c>
      <c r="F241" s="1368"/>
      <c r="G241" s="1369"/>
      <c r="H241" s="1368">
        <v>0</v>
      </c>
      <c r="I241" s="1369">
        <v>0</v>
      </c>
      <c r="J241" s="1368">
        <v>1</v>
      </c>
      <c r="K241" s="1369">
        <v>1</v>
      </c>
      <c r="L241" s="1368">
        <v>3</v>
      </c>
      <c r="M241" s="1369">
        <v>6</v>
      </c>
      <c r="N241" s="1368">
        <v>0</v>
      </c>
      <c r="O241" s="1369">
        <v>1</v>
      </c>
      <c r="P241" s="1368">
        <v>1</v>
      </c>
      <c r="Q241" s="1369">
        <v>0</v>
      </c>
      <c r="R241" s="1368">
        <v>0</v>
      </c>
      <c r="S241" s="1369">
        <v>0</v>
      </c>
      <c r="T241" s="1368">
        <v>0</v>
      </c>
      <c r="U241" s="1369">
        <v>0</v>
      </c>
      <c r="V241" s="1368">
        <v>0</v>
      </c>
      <c r="W241" s="1369">
        <v>1</v>
      </c>
      <c r="X241" s="1368">
        <v>1</v>
      </c>
      <c r="Y241" s="1369">
        <v>1</v>
      </c>
      <c r="Z241" s="1368">
        <v>0</v>
      </c>
      <c r="AA241" s="1369">
        <v>1</v>
      </c>
      <c r="AB241" s="1368">
        <v>2</v>
      </c>
      <c r="AC241" s="1369">
        <v>1</v>
      </c>
      <c r="AD241" s="1368">
        <v>0</v>
      </c>
      <c r="AE241" s="1369">
        <v>0</v>
      </c>
      <c r="AF241" s="1368">
        <v>0</v>
      </c>
      <c r="AG241" s="1369">
        <v>1</v>
      </c>
      <c r="AH241" s="1368">
        <v>0</v>
      </c>
      <c r="AI241" s="1369">
        <v>1</v>
      </c>
      <c r="AJ241" s="1368">
        <v>0</v>
      </c>
      <c r="AK241" s="1369">
        <v>0</v>
      </c>
      <c r="AL241" s="1238">
        <v>0</v>
      </c>
      <c r="AM241" s="1316">
        <v>0</v>
      </c>
      <c r="AN241" s="1363">
        <v>0</v>
      </c>
      <c r="AO241" s="1256">
        <v>0</v>
      </c>
      <c r="AP241" s="1268">
        <v>10</v>
      </c>
      <c r="AQ241" s="1245">
        <v>0</v>
      </c>
      <c r="AR241" s="1124">
        <v>0</v>
      </c>
      <c r="AS241" s="1111">
        <v>0</v>
      </c>
      <c r="AT241" s="1245">
        <v>0</v>
      </c>
      <c r="AU241" s="1245">
        <v>0</v>
      </c>
      <c r="AV241" s="1245">
        <v>5</v>
      </c>
      <c r="AW241" s="1245">
        <v>0</v>
      </c>
      <c r="AX241" s="1245">
        <v>0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3134" t="s">
        <v>199</v>
      </c>
      <c r="B242" s="978" t="s">
        <v>200</v>
      </c>
      <c r="C242" s="335">
        <f t="shared" si="152"/>
        <v>2</v>
      </c>
      <c r="D242" s="336">
        <f t="shared" si="135"/>
        <v>0</v>
      </c>
      <c r="E242" s="978">
        <f t="shared" si="135"/>
        <v>2</v>
      </c>
      <c r="F242" s="32">
        <v>0</v>
      </c>
      <c r="G242" s="35">
        <v>0</v>
      </c>
      <c r="H242" s="32">
        <v>0</v>
      </c>
      <c r="I242" s="35">
        <v>0</v>
      </c>
      <c r="J242" s="32">
        <v>0</v>
      </c>
      <c r="K242" s="35">
        <v>0</v>
      </c>
      <c r="L242" s="32">
        <v>0</v>
      </c>
      <c r="M242" s="35">
        <v>0</v>
      </c>
      <c r="N242" s="32">
        <v>0</v>
      </c>
      <c r="O242" s="35">
        <v>1</v>
      </c>
      <c r="P242" s="32">
        <v>0</v>
      </c>
      <c r="Q242" s="35">
        <v>0</v>
      </c>
      <c r="R242" s="32">
        <v>0</v>
      </c>
      <c r="S242" s="35">
        <v>0</v>
      </c>
      <c r="T242" s="32">
        <v>0</v>
      </c>
      <c r="U242" s="35">
        <v>0</v>
      </c>
      <c r="V242" s="32">
        <v>0</v>
      </c>
      <c r="W242" s="35">
        <v>1</v>
      </c>
      <c r="X242" s="32">
        <v>0</v>
      </c>
      <c r="Y242" s="35">
        <v>0</v>
      </c>
      <c r="Z242" s="32">
        <v>0</v>
      </c>
      <c r="AA242" s="35">
        <v>0</v>
      </c>
      <c r="AB242" s="32">
        <v>0</v>
      </c>
      <c r="AC242" s="35">
        <v>0</v>
      </c>
      <c r="AD242" s="32">
        <v>0</v>
      </c>
      <c r="AE242" s="35">
        <v>0</v>
      </c>
      <c r="AF242" s="32">
        <v>0</v>
      </c>
      <c r="AG242" s="35">
        <v>0</v>
      </c>
      <c r="AH242" s="32">
        <v>0</v>
      </c>
      <c r="AI242" s="35">
        <v>0</v>
      </c>
      <c r="AJ242" s="32">
        <v>0</v>
      </c>
      <c r="AK242" s="35">
        <v>0</v>
      </c>
      <c r="AL242" s="1238">
        <v>0</v>
      </c>
      <c r="AM242" s="1316">
        <v>0</v>
      </c>
      <c r="AN242" s="1363">
        <v>0</v>
      </c>
      <c r="AO242" s="1256">
        <v>0</v>
      </c>
      <c r="AP242" s="1268">
        <v>0</v>
      </c>
      <c r="AQ242" s="1245">
        <v>0</v>
      </c>
      <c r="AR242" s="1124">
        <v>0</v>
      </c>
      <c r="AS242" s="1111">
        <v>0</v>
      </c>
      <c r="AT242" s="1245">
        <v>0</v>
      </c>
      <c r="AU242" s="1245">
        <v>0</v>
      </c>
      <c r="AV242" s="1245">
        <v>0</v>
      </c>
      <c r="AW242" s="1245">
        <v>0</v>
      </c>
      <c r="AX242" s="1245">
        <v>0</v>
      </c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981" t="s">
        <v>201</v>
      </c>
      <c r="C243" s="340">
        <f t="shared" si="152"/>
        <v>1</v>
      </c>
      <c r="D243" s="341">
        <f t="shared" si="135"/>
        <v>0</v>
      </c>
      <c r="E243" s="981">
        <f t="shared" si="135"/>
        <v>1</v>
      </c>
      <c r="F243" s="16">
        <v>0</v>
      </c>
      <c r="G243" s="37">
        <v>0</v>
      </c>
      <c r="H243" s="16">
        <v>0</v>
      </c>
      <c r="I243" s="37">
        <v>0</v>
      </c>
      <c r="J243" s="16">
        <v>0</v>
      </c>
      <c r="K243" s="37">
        <v>0</v>
      </c>
      <c r="L243" s="16">
        <v>0</v>
      </c>
      <c r="M243" s="37">
        <v>0</v>
      </c>
      <c r="N243" s="16">
        <v>0</v>
      </c>
      <c r="O243" s="37">
        <v>0</v>
      </c>
      <c r="P243" s="16">
        <v>0</v>
      </c>
      <c r="Q243" s="37">
        <v>0</v>
      </c>
      <c r="R243" s="16">
        <v>0</v>
      </c>
      <c r="S243" s="37">
        <v>0</v>
      </c>
      <c r="T243" s="16">
        <v>0</v>
      </c>
      <c r="U243" s="37">
        <v>0</v>
      </c>
      <c r="V243" s="16">
        <v>0</v>
      </c>
      <c r="W243" s="37">
        <v>0</v>
      </c>
      <c r="X243" s="16">
        <v>0</v>
      </c>
      <c r="Y243" s="37">
        <v>0</v>
      </c>
      <c r="Z243" s="16">
        <v>0</v>
      </c>
      <c r="AA243" s="37">
        <v>1</v>
      </c>
      <c r="AB243" s="16">
        <v>0</v>
      </c>
      <c r="AC243" s="37">
        <v>0</v>
      </c>
      <c r="AD243" s="16">
        <v>0</v>
      </c>
      <c r="AE243" s="37">
        <v>0</v>
      </c>
      <c r="AF243" s="16">
        <v>0</v>
      </c>
      <c r="AG243" s="37">
        <v>0</v>
      </c>
      <c r="AH243" s="16">
        <v>0</v>
      </c>
      <c r="AI243" s="37">
        <v>0</v>
      </c>
      <c r="AJ243" s="16">
        <v>0</v>
      </c>
      <c r="AK243" s="37">
        <v>0</v>
      </c>
      <c r="AL243" s="1238">
        <v>0</v>
      </c>
      <c r="AM243" s="1316">
        <v>0</v>
      </c>
      <c r="AN243" s="1363">
        <v>0</v>
      </c>
      <c r="AO243" s="1256">
        <v>0</v>
      </c>
      <c r="AP243" s="1268">
        <v>0</v>
      </c>
      <c r="AQ243" s="1245">
        <v>0</v>
      </c>
      <c r="AR243" s="1124">
        <v>0</v>
      </c>
      <c r="AS243" s="1111">
        <v>0</v>
      </c>
      <c r="AT243" s="1245">
        <v>0</v>
      </c>
      <c r="AU243" s="1245">
        <v>0</v>
      </c>
      <c r="AV243" s="1245">
        <v>0</v>
      </c>
      <c r="AW243" s="1245">
        <v>0</v>
      </c>
      <c r="AX243" s="1245">
        <v>0</v>
      </c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981" t="s">
        <v>202</v>
      </c>
      <c r="C244" s="340">
        <f t="shared" si="152"/>
        <v>0</v>
      </c>
      <c r="D244" s="341">
        <f t="shared" si="135"/>
        <v>0</v>
      </c>
      <c r="E244" s="981">
        <f>SUM(G244+I244+K244+M244+O244+Q244+S244+U244+W244+Y244+AA244+AC244+AE244+AG244+AI244+AK244+AM244)</f>
        <v>0</v>
      </c>
      <c r="F244" s="16"/>
      <c r="G244" s="37"/>
      <c r="H244" s="16"/>
      <c r="I244" s="37"/>
      <c r="J244" s="16"/>
      <c r="K244" s="37"/>
      <c r="L244" s="16"/>
      <c r="M244" s="37"/>
      <c r="N244" s="16"/>
      <c r="O244" s="37"/>
      <c r="P244" s="16"/>
      <c r="Q244" s="37"/>
      <c r="R244" s="16"/>
      <c r="S244" s="37"/>
      <c r="T244" s="16"/>
      <c r="U244" s="37"/>
      <c r="V244" s="16"/>
      <c r="W244" s="37"/>
      <c r="X244" s="16"/>
      <c r="Y244" s="37"/>
      <c r="Z244" s="16"/>
      <c r="AA244" s="37"/>
      <c r="AB244" s="16"/>
      <c r="AC244" s="37"/>
      <c r="AD244" s="16"/>
      <c r="AE244" s="37"/>
      <c r="AF244" s="16"/>
      <c r="AG244" s="37"/>
      <c r="AH244" s="16"/>
      <c r="AI244" s="37"/>
      <c r="AJ244" s="16"/>
      <c r="AK244" s="37"/>
      <c r="AL244" s="1238"/>
      <c r="AM244" s="1316"/>
      <c r="AN244" s="1363"/>
      <c r="AO244" s="1256"/>
      <c r="AP244" s="1268"/>
      <c r="AQ244" s="1245"/>
      <c r="AR244" s="1124"/>
      <c r="AS244" s="1111"/>
      <c r="AT244" s="1245"/>
      <c r="AU244" s="1245"/>
      <c r="AV244" s="1245"/>
      <c r="AW244" s="1245"/>
      <c r="AX244" s="1245"/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981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/>
      <c r="AO245" s="34"/>
      <c r="AP245" s="226"/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981" t="s">
        <v>204</v>
      </c>
      <c r="C246" s="340">
        <f t="shared" si="152"/>
        <v>0</v>
      </c>
      <c r="D246" s="341">
        <f t="shared" ref="D246:E254" si="153">SUM(F246+H246+J246+L246+N246+P246+R246+T246+V246+X246+Z246+AB246+AD246+AF246+AH246+AJ246+AL246)</f>
        <v>0</v>
      </c>
      <c r="E246" s="981">
        <f t="shared" si="153"/>
        <v>0</v>
      </c>
      <c r="F246" s="16"/>
      <c r="G246" s="37"/>
      <c r="H246" s="16"/>
      <c r="I246" s="37"/>
      <c r="J246" s="16"/>
      <c r="K246" s="37"/>
      <c r="L246" s="16"/>
      <c r="M246" s="37"/>
      <c r="N246" s="16"/>
      <c r="O246" s="37"/>
      <c r="P246" s="16"/>
      <c r="Q246" s="37"/>
      <c r="R246" s="16"/>
      <c r="S246" s="37"/>
      <c r="T246" s="16"/>
      <c r="U246" s="37"/>
      <c r="V246" s="16"/>
      <c r="W246" s="37"/>
      <c r="X246" s="16"/>
      <c r="Y246" s="37"/>
      <c r="Z246" s="16"/>
      <c r="AA246" s="37"/>
      <c r="AB246" s="16"/>
      <c r="AC246" s="37"/>
      <c r="AD246" s="16"/>
      <c r="AE246" s="37"/>
      <c r="AF246" s="16"/>
      <c r="AG246" s="37"/>
      <c r="AH246" s="16"/>
      <c r="AI246" s="37"/>
      <c r="AJ246" s="16"/>
      <c r="AK246" s="37"/>
      <c r="AL246" s="16"/>
      <c r="AM246" s="134"/>
      <c r="AN246" s="272"/>
      <c r="AO246" s="34"/>
      <c r="AP246" s="226"/>
      <c r="AQ246" s="37"/>
      <c r="AR246" s="137"/>
      <c r="AS246" s="16"/>
      <c r="AT246" s="37"/>
      <c r="AU246" s="37"/>
      <c r="AV246" s="37"/>
      <c r="AW246" s="37"/>
      <c r="AX246" s="37"/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981">
        <f t="shared" si="153"/>
        <v>0</v>
      </c>
      <c r="F247" s="16"/>
      <c r="G247" s="37"/>
      <c r="H247" s="16"/>
      <c r="I247" s="37"/>
      <c r="J247" s="16"/>
      <c r="K247" s="37"/>
      <c r="L247" s="16"/>
      <c r="M247" s="37"/>
      <c r="N247" s="16"/>
      <c r="O247" s="37"/>
      <c r="P247" s="16"/>
      <c r="Q247" s="37"/>
      <c r="R247" s="16"/>
      <c r="S247" s="37"/>
      <c r="T247" s="16"/>
      <c r="U247" s="37"/>
      <c r="V247" s="16"/>
      <c r="W247" s="37"/>
      <c r="X247" s="16"/>
      <c r="Y247" s="37"/>
      <c r="Z247" s="16"/>
      <c r="AA247" s="37"/>
      <c r="AB247" s="16"/>
      <c r="AC247" s="37"/>
      <c r="AD247" s="16"/>
      <c r="AE247" s="37"/>
      <c r="AF247" s="16"/>
      <c r="AG247" s="37"/>
      <c r="AH247" s="16"/>
      <c r="AI247" s="37"/>
      <c r="AJ247" s="16"/>
      <c r="AK247" s="37"/>
      <c r="AL247" s="16"/>
      <c r="AM247" s="134"/>
      <c r="AN247" s="272"/>
      <c r="AO247" s="34"/>
      <c r="AP247" s="226"/>
      <c r="AQ247" s="37"/>
      <c r="AR247" s="137"/>
      <c r="AS247" s="16"/>
      <c r="AT247" s="37"/>
      <c r="AU247" s="37"/>
      <c r="AV247" s="37"/>
      <c r="AW247" s="37"/>
      <c r="AX247" s="37"/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0</v>
      </c>
      <c r="D248" s="341">
        <f t="shared" si="153"/>
        <v>0</v>
      </c>
      <c r="E248" s="981">
        <f t="shared" si="153"/>
        <v>0</v>
      </c>
      <c r="F248" s="16"/>
      <c r="G248" s="37"/>
      <c r="H248" s="16"/>
      <c r="I248" s="37"/>
      <c r="J248" s="16"/>
      <c r="K248" s="37"/>
      <c r="L248" s="16"/>
      <c r="M248" s="37"/>
      <c r="N248" s="16"/>
      <c r="O248" s="37"/>
      <c r="P248" s="16"/>
      <c r="Q248" s="37"/>
      <c r="R248" s="16"/>
      <c r="S248" s="37"/>
      <c r="T248" s="16"/>
      <c r="U248" s="37"/>
      <c r="V248" s="16"/>
      <c r="W248" s="37"/>
      <c r="X248" s="16"/>
      <c r="Y248" s="37"/>
      <c r="Z248" s="16"/>
      <c r="AA248" s="37"/>
      <c r="AB248" s="16"/>
      <c r="AC248" s="37"/>
      <c r="AD248" s="16"/>
      <c r="AE248" s="37"/>
      <c r="AF248" s="16"/>
      <c r="AG248" s="37"/>
      <c r="AH248" s="16"/>
      <c r="AI248" s="37"/>
      <c r="AJ248" s="16"/>
      <c r="AK248" s="37"/>
      <c r="AL248" s="16"/>
      <c r="AM248" s="134"/>
      <c r="AN248" s="272"/>
      <c r="AO248" s="34"/>
      <c r="AP248" s="226"/>
      <c r="AQ248" s="37"/>
      <c r="AR248" s="137"/>
      <c r="AS248" s="16"/>
      <c r="AT248" s="37"/>
      <c r="AU248" s="37"/>
      <c r="AV248" s="37"/>
      <c r="AW248" s="37"/>
      <c r="AX248" s="37"/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3284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/>
      <c r="G249" s="41"/>
      <c r="H249" s="38"/>
      <c r="I249" s="41"/>
      <c r="J249" s="38"/>
      <c r="K249" s="41"/>
      <c r="L249" s="38"/>
      <c r="M249" s="41"/>
      <c r="N249" s="38"/>
      <c r="O249" s="41"/>
      <c r="P249" s="38"/>
      <c r="Q249" s="41"/>
      <c r="R249" s="38"/>
      <c r="S249" s="41"/>
      <c r="T249" s="38"/>
      <c r="U249" s="41"/>
      <c r="V249" s="38"/>
      <c r="W249" s="41"/>
      <c r="X249" s="38"/>
      <c r="Y249" s="41"/>
      <c r="Z249" s="38"/>
      <c r="AA249" s="41"/>
      <c r="AB249" s="38"/>
      <c r="AC249" s="41"/>
      <c r="AD249" s="38"/>
      <c r="AE249" s="41"/>
      <c r="AF249" s="38"/>
      <c r="AG249" s="41"/>
      <c r="AH249" s="38"/>
      <c r="AI249" s="41"/>
      <c r="AJ249" s="38"/>
      <c r="AK249" s="41"/>
      <c r="AL249" s="38"/>
      <c r="AM249" s="180"/>
      <c r="AN249" s="391"/>
      <c r="AO249" s="42"/>
      <c r="AP249" s="142"/>
      <c r="AQ249" s="41"/>
      <c r="AR249" s="181"/>
      <c r="AS249" s="38"/>
      <c r="AT249" s="41"/>
      <c r="AU249" s="41"/>
      <c r="AV249" s="41"/>
      <c r="AW249" s="41"/>
      <c r="AX249" s="41"/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3134" t="s">
        <v>208</v>
      </c>
      <c r="B250" s="1352" t="s">
        <v>209</v>
      </c>
      <c r="C250" s="1342">
        <f t="shared" si="152"/>
        <v>0</v>
      </c>
      <c r="D250" s="1343">
        <f t="shared" si="153"/>
        <v>0</v>
      </c>
      <c r="E250" s="1365">
        <f t="shared" si="153"/>
        <v>0</v>
      </c>
      <c r="F250" s="1238"/>
      <c r="G250" s="1253"/>
      <c r="H250" s="1238"/>
      <c r="I250" s="1253"/>
      <c r="J250" s="1238"/>
      <c r="K250" s="1253"/>
      <c r="L250" s="1238"/>
      <c r="M250" s="1253"/>
      <c r="N250" s="1238"/>
      <c r="O250" s="1253"/>
      <c r="P250" s="1238"/>
      <c r="Q250" s="1253"/>
      <c r="R250" s="1238"/>
      <c r="S250" s="1253"/>
      <c r="T250" s="1238"/>
      <c r="U250" s="1253"/>
      <c r="V250" s="1238"/>
      <c r="W250" s="1253"/>
      <c r="X250" s="1238"/>
      <c r="Y250" s="1253"/>
      <c r="Z250" s="1238"/>
      <c r="AA250" s="1253"/>
      <c r="AB250" s="1238"/>
      <c r="AC250" s="1253"/>
      <c r="AD250" s="1238"/>
      <c r="AE250" s="1253"/>
      <c r="AF250" s="1238"/>
      <c r="AG250" s="1253"/>
      <c r="AH250" s="1238"/>
      <c r="AI250" s="1253"/>
      <c r="AJ250" s="1170"/>
      <c r="AK250" s="353"/>
      <c r="AL250" s="1238"/>
      <c r="AM250" s="1316"/>
      <c r="AN250" s="272"/>
      <c r="AO250" s="34"/>
      <c r="AP250" s="226"/>
      <c r="AQ250" s="1253"/>
      <c r="AR250" s="1270"/>
      <c r="AS250" s="1238"/>
      <c r="AT250" s="1253"/>
      <c r="AU250" s="1253"/>
      <c r="AV250" s="1253"/>
      <c r="AW250" s="1253"/>
      <c r="AX250" s="1253"/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981" t="s">
        <v>210</v>
      </c>
      <c r="C251" s="340">
        <f t="shared" si="152"/>
        <v>0</v>
      </c>
      <c r="D251" s="341">
        <f t="shared" si="153"/>
        <v>0</v>
      </c>
      <c r="E251" s="981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/>
      <c r="AR251" s="137"/>
      <c r="AS251" s="16"/>
      <c r="AT251" s="37"/>
      <c r="AU251" s="37"/>
      <c r="AV251" s="37"/>
      <c r="AW251" s="37"/>
      <c r="AX251" s="37"/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/>
      <c r="AR252" s="181"/>
      <c r="AS252" s="38"/>
      <c r="AT252" s="41"/>
      <c r="AU252" s="41"/>
      <c r="AV252" s="41"/>
      <c r="AW252" s="41"/>
      <c r="AX252" s="41"/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0</v>
      </c>
      <c r="D253" s="343">
        <f>SUM(F253+H253+J253+L253+N253+P253+R253+T253+V253+X253+Z253+AB253+AD253+AF253+AH253+AJ253+AL253)</f>
        <v>0</v>
      </c>
      <c r="E253" s="351">
        <f>SUM(G253+I253+K253+M253+O253+Q253+S253+U253+W253+Y253+AA253+AC253+AE253+AG253+AI253+AK253+AM253)</f>
        <v>0</v>
      </c>
      <c r="F253" s="38"/>
      <c r="G253" s="41"/>
      <c r="H253" s="38"/>
      <c r="I253" s="41"/>
      <c r="J253" s="38"/>
      <c r="K253" s="41"/>
      <c r="L253" s="38"/>
      <c r="M253" s="41"/>
      <c r="N253" s="38"/>
      <c r="O253" s="41"/>
      <c r="P253" s="38"/>
      <c r="Q253" s="41"/>
      <c r="R253" s="38"/>
      <c r="S253" s="41"/>
      <c r="T253" s="38"/>
      <c r="U253" s="41"/>
      <c r="V253" s="38"/>
      <c r="W253" s="41"/>
      <c r="X253" s="38"/>
      <c r="Y253" s="41"/>
      <c r="Z253" s="38"/>
      <c r="AA253" s="41"/>
      <c r="AB253" s="38"/>
      <c r="AC253" s="41"/>
      <c r="AD253" s="38"/>
      <c r="AE253" s="41"/>
      <c r="AF253" s="38"/>
      <c r="AG253" s="41"/>
      <c r="AH253" s="38"/>
      <c r="AI253" s="41"/>
      <c r="AJ253" s="38"/>
      <c r="AK253" s="41"/>
      <c r="AL253" s="38"/>
      <c r="AM253" s="180"/>
      <c r="AN253" s="392"/>
      <c r="AO253" s="393"/>
      <c r="AP253" s="394"/>
      <c r="AQ253" s="41"/>
      <c r="AR253" s="181"/>
      <c r="AS253" s="38"/>
      <c r="AT253" s="41"/>
      <c r="AU253" s="41"/>
      <c r="AV253" s="41"/>
      <c r="AW253" s="41"/>
      <c r="AX253" s="41"/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3284"/>
      <c r="B254" s="979" t="s">
        <v>213</v>
      </c>
      <c r="C254" s="355">
        <f t="shared" si="152"/>
        <v>0</v>
      </c>
      <c r="D254" s="356">
        <f t="shared" si="153"/>
        <v>0</v>
      </c>
      <c r="E254" s="979">
        <f t="shared" si="153"/>
        <v>0</v>
      </c>
      <c r="F254" s="22"/>
      <c r="G254" s="43"/>
      <c r="H254" s="22"/>
      <c r="I254" s="43"/>
      <c r="J254" s="22"/>
      <c r="K254" s="43"/>
      <c r="L254" s="22"/>
      <c r="M254" s="43"/>
      <c r="N254" s="22"/>
      <c r="O254" s="43"/>
      <c r="P254" s="22"/>
      <c r="Q254" s="43"/>
      <c r="R254" s="22"/>
      <c r="S254" s="43"/>
      <c r="T254" s="22"/>
      <c r="U254" s="43"/>
      <c r="V254" s="22"/>
      <c r="W254" s="43"/>
      <c r="X254" s="22"/>
      <c r="Y254" s="43"/>
      <c r="Z254" s="22"/>
      <c r="AA254" s="43"/>
      <c r="AB254" s="22"/>
      <c r="AC254" s="43"/>
      <c r="AD254" s="22"/>
      <c r="AE254" s="43"/>
      <c r="AF254" s="22"/>
      <c r="AG254" s="43"/>
      <c r="AH254" s="22"/>
      <c r="AI254" s="43"/>
      <c r="AJ254" s="22"/>
      <c r="AK254" s="43"/>
      <c r="AL254" s="22"/>
      <c r="AM254" s="141"/>
      <c r="AN254" s="391"/>
      <c r="AO254" s="42"/>
      <c r="AP254" s="142"/>
      <c r="AQ254" s="43"/>
      <c r="AR254" s="186"/>
      <c r="AS254" s="22"/>
      <c r="AT254" s="43"/>
      <c r="AU254" s="43"/>
      <c r="AV254" s="43"/>
      <c r="AW254" s="43"/>
      <c r="AX254" s="43"/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3134" t="s">
        <v>250</v>
      </c>
      <c r="B255" s="1365" t="s">
        <v>215</v>
      </c>
      <c r="C255" s="1342">
        <f t="shared" si="152"/>
        <v>0</v>
      </c>
      <c r="D255" s="1343">
        <f>SUM(F255+H255+J255+L255+N255)</f>
        <v>0</v>
      </c>
      <c r="E255" s="1365">
        <f>SUM(G255+I255+K255+M255+O255)</f>
        <v>0</v>
      </c>
      <c r="F255" s="1238"/>
      <c r="G255" s="1253"/>
      <c r="H255" s="1238"/>
      <c r="I255" s="1253"/>
      <c r="J255" s="1238"/>
      <c r="K255" s="1253"/>
      <c r="L255" s="1238"/>
      <c r="M255" s="1253"/>
      <c r="N255" s="1238"/>
      <c r="O255" s="1253"/>
      <c r="P255" s="1353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1354"/>
      <c r="AN255" s="1363"/>
      <c r="AO255" s="1256"/>
      <c r="AP255" s="1268"/>
      <c r="AQ255" s="1253"/>
      <c r="AR255" s="1355"/>
      <c r="AS255" s="1238"/>
      <c r="AT255" s="1253"/>
      <c r="AU255" s="1253"/>
      <c r="AV255" s="1253"/>
      <c r="AW255" s="1253"/>
      <c r="AX255" s="1253"/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981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981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/>
      <c r="AR256" s="361"/>
      <c r="AS256" s="16"/>
      <c r="AT256" s="37"/>
      <c r="AU256" s="37"/>
      <c r="AV256" s="37"/>
      <c r="AW256" s="37"/>
      <c r="AX256" s="37"/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981" t="s">
        <v>217</v>
      </c>
      <c r="C257" s="340">
        <f t="shared" si="152"/>
        <v>0</v>
      </c>
      <c r="D257" s="341">
        <f t="shared" si="154"/>
        <v>0</v>
      </c>
      <c r="E257" s="981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/>
      <c r="AR257" s="361"/>
      <c r="AS257" s="16"/>
      <c r="AT257" s="37"/>
      <c r="AU257" s="37"/>
      <c r="AV257" s="37"/>
      <c r="AW257" s="37"/>
      <c r="AX257" s="37"/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3284"/>
      <c r="B258" s="979" t="s">
        <v>218</v>
      </c>
      <c r="C258" s="355">
        <f t="shared" si="152"/>
        <v>1</v>
      </c>
      <c r="D258" s="356">
        <f t="shared" si="154"/>
        <v>0</v>
      </c>
      <c r="E258" s="979">
        <f t="shared" si="154"/>
        <v>1</v>
      </c>
      <c r="F258" s="22">
        <v>0</v>
      </c>
      <c r="G258" s="43">
        <v>0</v>
      </c>
      <c r="H258" s="22">
        <v>0</v>
      </c>
      <c r="I258" s="43">
        <v>0</v>
      </c>
      <c r="J258" s="22">
        <v>0</v>
      </c>
      <c r="K258" s="43">
        <v>0</v>
      </c>
      <c r="L258" s="22">
        <v>0</v>
      </c>
      <c r="M258" s="43">
        <v>1</v>
      </c>
      <c r="N258" s="22">
        <v>0</v>
      </c>
      <c r="O258" s="43">
        <v>0</v>
      </c>
      <c r="P258" s="698"/>
      <c r="Q258" s="699"/>
      <c r="R258" s="699"/>
      <c r="S258" s="699"/>
      <c r="T258" s="699"/>
      <c r="U258" s="699"/>
      <c r="V258" s="699"/>
      <c r="W258" s="699"/>
      <c r="X258" s="699"/>
      <c r="Y258" s="699"/>
      <c r="Z258" s="699"/>
      <c r="AA258" s="699"/>
      <c r="AB258" s="699"/>
      <c r="AC258" s="699"/>
      <c r="AD258" s="699"/>
      <c r="AE258" s="699"/>
      <c r="AF258" s="699"/>
      <c r="AG258" s="699"/>
      <c r="AH258" s="699"/>
      <c r="AI258" s="699"/>
      <c r="AJ258" s="699"/>
      <c r="AK258" s="699"/>
      <c r="AL258" s="699"/>
      <c r="AM258" s="550"/>
      <c r="AN258" s="272">
        <v>0</v>
      </c>
      <c r="AO258" s="34">
        <v>0</v>
      </c>
      <c r="AP258" s="25">
        <v>1</v>
      </c>
      <c r="AQ258" s="42">
        <v>0</v>
      </c>
      <c r="AR258" s="1037"/>
      <c r="AS258" s="22">
        <v>0</v>
      </c>
      <c r="AT258" s="43">
        <v>0</v>
      </c>
      <c r="AU258" s="43">
        <v>0</v>
      </c>
      <c r="AV258" s="43">
        <v>0</v>
      </c>
      <c r="AW258" s="43">
        <v>0</v>
      </c>
      <c r="AX258" s="43">
        <v>0</v>
      </c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3198" t="s">
        <v>251</v>
      </c>
      <c r="B259" s="1356" t="s">
        <v>220</v>
      </c>
      <c r="C259" s="335">
        <f t="shared" si="152"/>
        <v>2</v>
      </c>
      <c r="D259" s="336">
        <f t="shared" ref="D259:E277" si="155">SUM(F259+H259+J259+L259+N259+P259+R259+T259+V259+X259+Z259+AB259+AD259+AF259+AH259+AJ259+AL259)</f>
        <v>0</v>
      </c>
      <c r="E259" s="978">
        <f>SUM(G259+I259+K259+M259+O259+Q259+S259+U259+W259+Y259+AA259+AC259+AE259+AG259+AI259+AK259+AM259)</f>
        <v>2</v>
      </c>
      <c r="F259" s="32">
        <v>0</v>
      </c>
      <c r="G259" s="35">
        <v>0</v>
      </c>
      <c r="H259" s="32">
        <v>0</v>
      </c>
      <c r="I259" s="35">
        <v>0</v>
      </c>
      <c r="J259" s="32">
        <v>0</v>
      </c>
      <c r="K259" s="35">
        <v>1</v>
      </c>
      <c r="L259" s="32">
        <v>0</v>
      </c>
      <c r="M259" s="35">
        <v>1</v>
      </c>
      <c r="N259" s="32">
        <v>0</v>
      </c>
      <c r="O259" s="35">
        <v>0</v>
      </c>
      <c r="P259" s="32">
        <v>0</v>
      </c>
      <c r="Q259" s="35">
        <v>0</v>
      </c>
      <c r="R259" s="32">
        <v>0</v>
      </c>
      <c r="S259" s="35">
        <v>0</v>
      </c>
      <c r="T259" s="32">
        <v>0</v>
      </c>
      <c r="U259" s="35">
        <v>0</v>
      </c>
      <c r="V259" s="32">
        <v>0</v>
      </c>
      <c r="W259" s="35">
        <v>0</v>
      </c>
      <c r="X259" s="32">
        <v>0</v>
      </c>
      <c r="Y259" s="35">
        <v>0</v>
      </c>
      <c r="Z259" s="32">
        <v>0</v>
      </c>
      <c r="AA259" s="35">
        <v>0</v>
      </c>
      <c r="AB259" s="32">
        <v>0</v>
      </c>
      <c r="AC259" s="35">
        <v>0</v>
      </c>
      <c r="AD259" s="32">
        <v>0</v>
      </c>
      <c r="AE259" s="35">
        <v>0</v>
      </c>
      <c r="AF259" s="32">
        <v>0</v>
      </c>
      <c r="AG259" s="35">
        <v>0</v>
      </c>
      <c r="AH259" s="32">
        <v>0</v>
      </c>
      <c r="AI259" s="35">
        <v>0</v>
      </c>
      <c r="AJ259" s="32">
        <v>0</v>
      </c>
      <c r="AK259" s="35">
        <v>0</v>
      </c>
      <c r="AL259" s="32">
        <v>0</v>
      </c>
      <c r="AM259" s="1241">
        <v>0</v>
      </c>
      <c r="AN259" s="1256">
        <v>0</v>
      </c>
      <c r="AO259" s="1239">
        <v>0</v>
      </c>
      <c r="AP259" s="1241">
        <v>2</v>
      </c>
      <c r="AQ259" s="35">
        <v>0</v>
      </c>
      <c r="AR259" s="35">
        <v>0</v>
      </c>
      <c r="AS259" s="1238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977" t="s">
        <v>221</v>
      </c>
      <c r="C260" s="340">
        <f t="shared" si="152"/>
        <v>0</v>
      </c>
      <c r="D260" s="341">
        <f t="shared" si="155"/>
        <v>0</v>
      </c>
      <c r="E260" s="981">
        <f t="shared" si="155"/>
        <v>0</v>
      </c>
      <c r="F260" s="16">
        <v>0</v>
      </c>
      <c r="G260" s="37">
        <v>0</v>
      </c>
      <c r="H260" s="16">
        <v>0</v>
      </c>
      <c r="I260" s="37">
        <v>0</v>
      </c>
      <c r="J260" s="16">
        <v>0</v>
      </c>
      <c r="K260" s="37">
        <v>0</v>
      </c>
      <c r="L260" s="16">
        <v>0</v>
      </c>
      <c r="M260" s="37">
        <v>0</v>
      </c>
      <c r="N260" s="16">
        <v>0</v>
      </c>
      <c r="O260" s="37">
        <v>0</v>
      </c>
      <c r="P260" s="16">
        <v>0</v>
      </c>
      <c r="Q260" s="37">
        <v>0</v>
      </c>
      <c r="R260" s="16">
        <v>0</v>
      </c>
      <c r="S260" s="37">
        <v>0</v>
      </c>
      <c r="T260" s="16">
        <v>0</v>
      </c>
      <c r="U260" s="37">
        <v>0</v>
      </c>
      <c r="V260" s="16">
        <v>0</v>
      </c>
      <c r="W260" s="37">
        <v>0</v>
      </c>
      <c r="X260" s="16">
        <v>0</v>
      </c>
      <c r="Y260" s="37">
        <v>0</v>
      </c>
      <c r="Z260" s="16">
        <v>0</v>
      </c>
      <c r="AA260" s="37">
        <v>0</v>
      </c>
      <c r="AB260" s="16">
        <v>0</v>
      </c>
      <c r="AC260" s="37">
        <v>0</v>
      </c>
      <c r="AD260" s="16">
        <v>0</v>
      </c>
      <c r="AE260" s="37">
        <v>0</v>
      </c>
      <c r="AF260" s="16">
        <v>0</v>
      </c>
      <c r="AG260" s="37">
        <v>0</v>
      </c>
      <c r="AH260" s="16">
        <v>0</v>
      </c>
      <c r="AI260" s="37">
        <v>0</v>
      </c>
      <c r="AJ260" s="16">
        <v>0</v>
      </c>
      <c r="AK260" s="37">
        <v>0</v>
      </c>
      <c r="AL260" s="16">
        <v>0</v>
      </c>
      <c r="AM260" s="19">
        <v>0</v>
      </c>
      <c r="AN260" s="36">
        <v>0</v>
      </c>
      <c r="AO260" s="17">
        <v>0</v>
      </c>
      <c r="AP260" s="19">
        <v>0</v>
      </c>
      <c r="AQ260" s="37">
        <v>0</v>
      </c>
      <c r="AR260" s="37">
        <v>0</v>
      </c>
      <c r="AS260" s="16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981">
        <f t="shared" si="155"/>
        <v>0</v>
      </c>
      <c r="F261" s="16">
        <v>0</v>
      </c>
      <c r="G261" s="37">
        <v>0</v>
      </c>
      <c r="H261" s="16">
        <v>0</v>
      </c>
      <c r="I261" s="37">
        <v>0</v>
      </c>
      <c r="J261" s="16">
        <v>0</v>
      </c>
      <c r="K261" s="37">
        <v>0</v>
      </c>
      <c r="L261" s="16">
        <v>0</v>
      </c>
      <c r="M261" s="37">
        <v>0</v>
      </c>
      <c r="N261" s="16">
        <v>0</v>
      </c>
      <c r="O261" s="37">
        <v>0</v>
      </c>
      <c r="P261" s="16">
        <v>0</v>
      </c>
      <c r="Q261" s="37">
        <v>0</v>
      </c>
      <c r="R261" s="16">
        <v>0</v>
      </c>
      <c r="S261" s="37">
        <v>0</v>
      </c>
      <c r="T261" s="16">
        <v>0</v>
      </c>
      <c r="U261" s="37">
        <v>0</v>
      </c>
      <c r="V261" s="16">
        <v>0</v>
      </c>
      <c r="W261" s="37">
        <v>0</v>
      </c>
      <c r="X261" s="16">
        <v>0</v>
      </c>
      <c r="Y261" s="37">
        <v>0</v>
      </c>
      <c r="Z261" s="16">
        <v>0</v>
      </c>
      <c r="AA261" s="37">
        <v>0</v>
      </c>
      <c r="AB261" s="16">
        <v>0</v>
      </c>
      <c r="AC261" s="37">
        <v>0</v>
      </c>
      <c r="AD261" s="16">
        <v>0</v>
      </c>
      <c r="AE261" s="37">
        <v>0</v>
      </c>
      <c r="AF261" s="16">
        <v>0</v>
      </c>
      <c r="AG261" s="37">
        <v>0</v>
      </c>
      <c r="AH261" s="16">
        <v>0</v>
      </c>
      <c r="AI261" s="37">
        <v>0</v>
      </c>
      <c r="AJ261" s="16">
        <v>0</v>
      </c>
      <c r="AK261" s="37">
        <v>0</v>
      </c>
      <c r="AL261" s="16">
        <v>0</v>
      </c>
      <c r="AM261" s="19">
        <v>0</v>
      </c>
      <c r="AN261" s="36">
        <v>0</v>
      </c>
      <c r="AO261" s="17">
        <v>0</v>
      </c>
      <c r="AP261" s="19">
        <v>0</v>
      </c>
      <c r="AQ261" s="37">
        <v>0</v>
      </c>
      <c r="AR261" s="37">
        <v>0</v>
      </c>
      <c r="AS261" s="16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1</v>
      </c>
      <c r="D262" s="336">
        <f t="shared" si="155"/>
        <v>0</v>
      </c>
      <c r="E262" s="978">
        <f t="shared" si="155"/>
        <v>1</v>
      </c>
      <c r="F262" s="16">
        <v>0</v>
      </c>
      <c r="G262" s="37">
        <v>0</v>
      </c>
      <c r="H262" s="16">
        <v>0</v>
      </c>
      <c r="I262" s="37">
        <v>0</v>
      </c>
      <c r="J262" s="16">
        <v>0</v>
      </c>
      <c r="K262" s="37">
        <v>0</v>
      </c>
      <c r="L262" s="16">
        <v>0</v>
      </c>
      <c r="M262" s="37">
        <v>1</v>
      </c>
      <c r="N262" s="16">
        <v>0</v>
      </c>
      <c r="O262" s="37">
        <v>0</v>
      </c>
      <c r="P262" s="16">
        <v>0</v>
      </c>
      <c r="Q262" s="37">
        <v>0</v>
      </c>
      <c r="R262" s="16">
        <v>0</v>
      </c>
      <c r="S262" s="37">
        <v>0</v>
      </c>
      <c r="T262" s="16">
        <v>0</v>
      </c>
      <c r="U262" s="37">
        <v>0</v>
      </c>
      <c r="V262" s="16">
        <v>0</v>
      </c>
      <c r="W262" s="37">
        <v>0</v>
      </c>
      <c r="X262" s="16">
        <v>0</v>
      </c>
      <c r="Y262" s="37">
        <v>0</v>
      </c>
      <c r="Z262" s="16">
        <v>0</v>
      </c>
      <c r="AA262" s="37">
        <v>0</v>
      </c>
      <c r="AB262" s="16">
        <v>0</v>
      </c>
      <c r="AC262" s="37">
        <v>0</v>
      </c>
      <c r="AD262" s="16">
        <v>0</v>
      </c>
      <c r="AE262" s="37">
        <v>0</v>
      </c>
      <c r="AF262" s="16">
        <v>0</v>
      </c>
      <c r="AG262" s="37">
        <v>0</v>
      </c>
      <c r="AH262" s="16">
        <v>0</v>
      </c>
      <c r="AI262" s="37">
        <v>0</v>
      </c>
      <c r="AJ262" s="16">
        <v>0</v>
      </c>
      <c r="AK262" s="37">
        <v>0</v>
      </c>
      <c r="AL262" s="16">
        <v>0</v>
      </c>
      <c r="AM262" s="19">
        <v>0</v>
      </c>
      <c r="AN262" s="36">
        <v>0</v>
      </c>
      <c r="AO262" s="17">
        <v>0</v>
      </c>
      <c r="AP262" s="19">
        <v>1</v>
      </c>
      <c r="AQ262" s="37">
        <v>0</v>
      </c>
      <c r="AR262" s="37">
        <v>0</v>
      </c>
      <c r="AS262" s="16">
        <v>0</v>
      </c>
      <c r="AT262" s="37">
        <v>0</v>
      </c>
      <c r="AU262" s="37">
        <v>0</v>
      </c>
      <c r="AV262" s="37">
        <v>1</v>
      </c>
      <c r="AW262" s="37">
        <v>0</v>
      </c>
      <c r="AX262" s="37">
        <v>0</v>
      </c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3303"/>
      <c r="B263" s="702" t="s">
        <v>224</v>
      </c>
      <c r="C263" s="325">
        <f t="shared" si="152"/>
        <v>1</v>
      </c>
      <c r="D263" s="326">
        <f t="shared" si="155"/>
        <v>0</v>
      </c>
      <c r="E263" s="308">
        <f t="shared" si="155"/>
        <v>1</v>
      </c>
      <c r="F263" s="16">
        <v>0</v>
      </c>
      <c r="G263" s="37">
        <v>0</v>
      </c>
      <c r="H263" s="16">
        <v>0</v>
      </c>
      <c r="I263" s="37">
        <v>0</v>
      </c>
      <c r="J263" s="16">
        <v>0</v>
      </c>
      <c r="K263" s="37">
        <v>0</v>
      </c>
      <c r="L263" s="16">
        <v>0</v>
      </c>
      <c r="M263" s="37">
        <v>0</v>
      </c>
      <c r="N263" s="16">
        <v>0</v>
      </c>
      <c r="O263" s="37">
        <v>0</v>
      </c>
      <c r="P263" s="16">
        <v>0</v>
      </c>
      <c r="Q263" s="37">
        <v>0</v>
      </c>
      <c r="R263" s="16">
        <v>0</v>
      </c>
      <c r="S263" s="37">
        <v>0</v>
      </c>
      <c r="T263" s="16">
        <v>0</v>
      </c>
      <c r="U263" s="37">
        <v>0</v>
      </c>
      <c r="V263" s="16">
        <v>0</v>
      </c>
      <c r="W263" s="37">
        <v>0</v>
      </c>
      <c r="X263" s="16">
        <v>0</v>
      </c>
      <c r="Y263" s="37">
        <v>0</v>
      </c>
      <c r="Z263" s="16">
        <v>0</v>
      </c>
      <c r="AA263" s="37">
        <v>0</v>
      </c>
      <c r="AB263" s="16">
        <v>0</v>
      </c>
      <c r="AC263" s="37">
        <v>0</v>
      </c>
      <c r="AD263" s="16">
        <v>0</v>
      </c>
      <c r="AE263" s="37">
        <v>0</v>
      </c>
      <c r="AF263" s="16">
        <v>0</v>
      </c>
      <c r="AG263" s="37">
        <v>0</v>
      </c>
      <c r="AH263" s="16">
        <v>0</v>
      </c>
      <c r="AI263" s="37">
        <v>1</v>
      </c>
      <c r="AJ263" s="16">
        <v>0</v>
      </c>
      <c r="AK263" s="37">
        <v>0</v>
      </c>
      <c r="AL263" s="22">
        <v>0</v>
      </c>
      <c r="AM263" s="25">
        <v>0</v>
      </c>
      <c r="AN263" s="42">
        <v>0</v>
      </c>
      <c r="AO263" s="23">
        <v>0</v>
      </c>
      <c r="AP263" s="25">
        <v>0</v>
      </c>
      <c r="AQ263" s="43">
        <v>0</v>
      </c>
      <c r="AR263" s="43">
        <v>0</v>
      </c>
      <c r="AS263" s="16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3134" t="s">
        <v>225</v>
      </c>
      <c r="B264" s="1352" t="s">
        <v>226</v>
      </c>
      <c r="C264" s="1342">
        <f t="shared" si="152"/>
        <v>0</v>
      </c>
      <c r="D264" s="1343">
        <f t="shared" si="155"/>
        <v>0</v>
      </c>
      <c r="E264" s="1365">
        <f t="shared" si="155"/>
        <v>0</v>
      </c>
      <c r="F264" s="1238">
        <v>0</v>
      </c>
      <c r="G264" s="1253">
        <v>0</v>
      </c>
      <c r="H264" s="1238">
        <v>0</v>
      </c>
      <c r="I264" s="1253">
        <v>0</v>
      </c>
      <c r="J264" s="1238">
        <v>0</v>
      </c>
      <c r="K264" s="1253">
        <v>0</v>
      </c>
      <c r="L264" s="1238">
        <v>0</v>
      </c>
      <c r="M264" s="1253">
        <v>0</v>
      </c>
      <c r="N264" s="1238">
        <v>0</v>
      </c>
      <c r="O264" s="1253">
        <v>0</v>
      </c>
      <c r="P264" s="1238">
        <v>0</v>
      </c>
      <c r="Q264" s="1253">
        <v>0</v>
      </c>
      <c r="R264" s="1238">
        <v>0</v>
      </c>
      <c r="S264" s="1253">
        <v>0</v>
      </c>
      <c r="T264" s="1238">
        <v>0</v>
      </c>
      <c r="U264" s="1253">
        <v>0</v>
      </c>
      <c r="V264" s="1238">
        <v>0</v>
      </c>
      <c r="W264" s="1253">
        <v>0</v>
      </c>
      <c r="X264" s="1238">
        <v>0</v>
      </c>
      <c r="Y264" s="1253">
        <v>0</v>
      </c>
      <c r="Z264" s="1238">
        <v>0</v>
      </c>
      <c r="AA264" s="1253">
        <v>0</v>
      </c>
      <c r="AB264" s="1238">
        <v>0</v>
      </c>
      <c r="AC264" s="1253">
        <v>0</v>
      </c>
      <c r="AD264" s="1238">
        <v>0</v>
      </c>
      <c r="AE264" s="1253">
        <v>0</v>
      </c>
      <c r="AF264" s="1238">
        <v>0</v>
      </c>
      <c r="AG264" s="1253">
        <v>0</v>
      </c>
      <c r="AH264" s="1238">
        <v>0</v>
      </c>
      <c r="AI264" s="1253">
        <v>0</v>
      </c>
      <c r="AJ264" s="1238">
        <v>0</v>
      </c>
      <c r="AK264" s="1253">
        <v>0</v>
      </c>
      <c r="AL264" s="1238">
        <v>0</v>
      </c>
      <c r="AM264" s="1316">
        <v>0</v>
      </c>
      <c r="AN264" s="272">
        <v>0</v>
      </c>
      <c r="AO264" s="34">
        <v>0</v>
      </c>
      <c r="AP264" s="226">
        <v>0</v>
      </c>
      <c r="AQ264" s="357"/>
      <c r="AR264" s="367"/>
      <c r="AS264" s="1238">
        <v>0</v>
      </c>
      <c r="AT264" s="1253">
        <v>0</v>
      </c>
      <c r="AU264" s="1253">
        <v>0</v>
      </c>
      <c r="AV264" s="1253">
        <v>0</v>
      </c>
      <c r="AW264" s="1253">
        <v>0</v>
      </c>
      <c r="AX264" s="1253">
        <v>0</v>
      </c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0</v>
      </c>
      <c r="D265" s="336">
        <f t="shared" si="155"/>
        <v>0</v>
      </c>
      <c r="E265" s="978">
        <f t="shared" si="155"/>
        <v>0</v>
      </c>
      <c r="F265" s="32">
        <v>0</v>
      </c>
      <c r="G265" s="35">
        <v>0</v>
      </c>
      <c r="H265" s="32">
        <v>0</v>
      </c>
      <c r="I265" s="35">
        <v>0</v>
      </c>
      <c r="J265" s="32">
        <v>0</v>
      </c>
      <c r="K265" s="35">
        <v>0</v>
      </c>
      <c r="L265" s="32">
        <v>0</v>
      </c>
      <c r="M265" s="35">
        <v>0</v>
      </c>
      <c r="N265" s="32">
        <v>0</v>
      </c>
      <c r="O265" s="35">
        <v>0</v>
      </c>
      <c r="P265" s="32">
        <v>0</v>
      </c>
      <c r="Q265" s="35">
        <v>0</v>
      </c>
      <c r="R265" s="32">
        <v>0</v>
      </c>
      <c r="S265" s="35">
        <v>0</v>
      </c>
      <c r="T265" s="32">
        <v>0</v>
      </c>
      <c r="U265" s="35">
        <v>0</v>
      </c>
      <c r="V265" s="32">
        <v>0</v>
      </c>
      <c r="W265" s="35">
        <v>0</v>
      </c>
      <c r="X265" s="32">
        <v>0</v>
      </c>
      <c r="Y265" s="35">
        <v>0</v>
      </c>
      <c r="Z265" s="32">
        <v>0</v>
      </c>
      <c r="AA265" s="35">
        <v>0</v>
      </c>
      <c r="AB265" s="32">
        <v>0</v>
      </c>
      <c r="AC265" s="35">
        <v>0</v>
      </c>
      <c r="AD265" s="32">
        <v>0</v>
      </c>
      <c r="AE265" s="35">
        <v>0</v>
      </c>
      <c r="AF265" s="32">
        <v>0</v>
      </c>
      <c r="AG265" s="35">
        <v>0</v>
      </c>
      <c r="AH265" s="32">
        <v>0</v>
      </c>
      <c r="AI265" s="35">
        <v>0</v>
      </c>
      <c r="AJ265" s="32">
        <v>0</v>
      </c>
      <c r="AK265" s="35">
        <v>0</v>
      </c>
      <c r="AL265" s="32">
        <v>0</v>
      </c>
      <c r="AM265" s="271">
        <v>0</v>
      </c>
      <c r="AN265" s="272">
        <v>0</v>
      </c>
      <c r="AO265" s="34">
        <v>0</v>
      </c>
      <c r="AP265" s="226">
        <v>0</v>
      </c>
      <c r="AQ265" s="359"/>
      <c r="AR265" s="369"/>
      <c r="AS265" s="32">
        <v>0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3284"/>
      <c r="B266" s="370" t="s">
        <v>228</v>
      </c>
      <c r="C266" s="319">
        <f t="shared" si="152"/>
        <v>0</v>
      </c>
      <c r="D266" s="320">
        <f t="shared" si="155"/>
        <v>0</v>
      </c>
      <c r="E266" s="541">
        <f t="shared" si="155"/>
        <v>0</v>
      </c>
      <c r="F266" s="210">
        <v>0</v>
      </c>
      <c r="G266" s="542">
        <v>0</v>
      </c>
      <c r="H266" s="210">
        <v>0</v>
      </c>
      <c r="I266" s="542">
        <v>0</v>
      </c>
      <c r="J266" s="210">
        <v>0</v>
      </c>
      <c r="K266" s="542">
        <v>0</v>
      </c>
      <c r="L266" s="210">
        <v>0</v>
      </c>
      <c r="M266" s="542">
        <v>0</v>
      </c>
      <c r="N266" s="210">
        <v>0</v>
      </c>
      <c r="O266" s="542">
        <v>0</v>
      </c>
      <c r="P266" s="210">
        <v>0</v>
      </c>
      <c r="Q266" s="542">
        <v>0</v>
      </c>
      <c r="R266" s="210">
        <v>0</v>
      </c>
      <c r="S266" s="542">
        <v>0</v>
      </c>
      <c r="T266" s="210">
        <v>0</v>
      </c>
      <c r="U266" s="542">
        <v>0</v>
      </c>
      <c r="V266" s="210">
        <v>0</v>
      </c>
      <c r="W266" s="542">
        <v>0</v>
      </c>
      <c r="X266" s="210">
        <v>0</v>
      </c>
      <c r="Y266" s="542">
        <v>0</v>
      </c>
      <c r="Z266" s="210">
        <v>0</v>
      </c>
      <c r="AA266" s="542">
        <v>0</v>
      </c>
      <c r="AB266" s="210">
        <v>0</v>
      </c>
      <c r="AC266" s="542">
        <v>0</v>
      </c>
      <c r="AD266" s="210">
        <v>0</v>
      </c>
      <c r="AE266" s="542">
        <v>0</v>
      </c>
      <c r="AF266" s="210">
        <v>0</v>
      </c>
      <c r="AG266" s="542">
        <v>0</v>
      </c>
      <c r="AH266" s="210">
        <v>0</v>
      </c>
      <c r="AI266" s="542">
        <v>0</v>
      </c>
      <c r="AJ266" s="210">
        <v>0</v>
      </c>
      <c r="AK266" s="542">
        <v>0</v>
      </c>
      <c r="AL266" s="210">
        <v>0</v>
      </c>
      <c r="AM266" s="526">
        <v>0</v>
      </c>
      <c r="AN266" s="384">
        <v>0</v>
      </c>
      <c r="AO266" s="591">
        <v>0</v>
      </c>
      <c r="AP266" s="543">
        <v>0</v>
      </c>
      <c r="AQ266" s="699"/>
      <c r="AR266" s="551"/>
      <c r="AS266" s="210">
        <v>0</v>
      </c>
      <c r="AT266" s="542">
        <v>0</v>
      </c>
      <c r="AU266" s="542">
        <v>0</v>
      </c>
      <c r="AV266" s="542">
        <v>0</v>
      </c>
      <c r="AW266" s="542">
        <v>0</v>
      </c>
      <c r="AX266" s="542">
        <v>0</v>
      </c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3438" t="s">
        <v>229</v>
      </c>
      <c r="B267" s="3439"/>
      <c r="C267" s="1342">
        <f>SUM(D267+E267)</f>
        <v>1</v>
      </c>
      <c r="D267" s="1343">
        <f>SUM(F267+H267+J267+L267+N267+P267+R267+T267+V267+X267+Z267+AB267+AD267+AF267+AH267+AJ267+AL267)</f>
        <v>1</v>
      </c>
      <c r="E267" s="1365">
        <f>SUM(G267+I267+K267+M267+O267+Q267+S267+U267+W267+Y267+AA267+AC267+AE267+AG267+AI267+AK267+AM267)</f>
        <v>0</v>
      </c>
      <c r="F267" s="1238">
        <v>0</v>
      </c>
      <c r="G267" s="1253">
        <v>0</v>
      </c>
      <c r="H267" s="1238">
        <v>0</v>
      </c>
      <c r="I267" s="1253">
        <v>0</v>
      </c>
      <c r="J267" s="1238">
        <v>0</v>
      </c>
      <c r="K267" s="1253">
        <v>0</v>
      </c>
      <c r="L267" s="1238">
        <v>0</v>
      </c>
      <c r="M267" s="1253">
        <v>0</v>
      </c>
      <c r="N267" s="1238">
        <v>0</v>
      </c>
      <c r="O267" s="1253">
        <v>0</v>
      </c>
      <c r="P267" s="1238">
        <v>0</v>
      </c>
      <c r="Q267" s="1253">
        <v>0</v>
      </c>
      <c r="R267" s="1238">
        <v>0</v>
      </c>
      <c r="S267" s="1253">
        <v>0</v>
      </c>
      <c r="T267" s="1238">
        <v>0</v>
      </c>
      <c r="U267" s="1253">
        <v>0</v>
      </c>
      <c r="V267" s="1238">
        <v>0</v>
      </c>
      <c r="W267" s="1253">
        <v>0</v>
      </c>
      <c r="X267" s="1238">
        <v>1</v>
      </c>
      <c r="Y267" s="1253">
        <v>0</v>
      </c>
      <c r="Z267" s="1238">
        <v>0</v>
      </c>
      <c r="AA267" s="1253">
        <v>0</v>
      </c>
      <c r="AB267" s="1238">
        <v>0</v>
      </c>
      <c r="AC267" s="1253">
        <v>0</v>
      </c>
      <c r="AD267" s="1238">
        <v>0</v>
      </c>
      <c r="AE267" s="1253">
        <v>0</v>
      </c>
      <c r="AF267" s="1238">
        <v>0</v>
      </c>
      <c r="AG267" s="1253">
        <v>0</v>
      </c>
      <c r="AH267" s="1238">
        <v>0</v>
      </c>
      <c r="AI267" s="1253">
        <v>0</v>
      </c>
      <c r="AJ267" s="1238">
        <v>0</v>
      </c>
      <c r="AK267" s="1253">
        <v>0</v>
      </c>
      <c r="AL267" s="1238">
        <v>0</v>
      </c>
      <c r="AM267" s="1316">
        <v>0</v>
      </c>
      <c r="AN267" s="1363">
        <v>0</v>
      </c>
      <c r="AO267" s="1256">
        <v>0</v>
      </c>
      <c r="AP267" s="1268">
        <v>0</v>
      </c>
      <c r="AQ267" s="1253">
        <v>0</v>
      </c>
      <c r="AR267" s="1253">
        <v>0</v>
      </c>
      <c r="AS267" s="1238">
        <v>0</v>
      </c>
      <c r="AT267" s="1253">
        <v>0</v>
      </c>
      <c r="AU267" s="1253">
        <v>0</v>
      </c>
      <c r="AV267" s="1253">
        <v>0</v>
      </c>
      <c r="AW267" s="1253">
        <v>0</v>
      </c>
      <c r="AX267" s="1253">
        <v>0</v>
      </c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2</v>
      </c>
      <c r="D268" s="341">
        <f>SUM(F268+H268+J268+L268+N268+P268+R268+T268+V268+X268+Z268+AB268+AD268+AF268+AH268+AJ268+AL268)</f>
        <v>1</v>
      </c>
      <c r="E268" s="981">
        <f>SUM(G268+I268+K268+M268+O268+Q268+S268+U268+W268+Y268+AA268+AC268+AE268+AG268+AI268+AK268+AM268)</f>
        <v>1</v>
      </c>
      <c r="F268" s="32">
        <v>0</v>
      </c>
      <c r="G268" s="35">
        <v>0</v>
      </c>
      <c r="H268" s="32">
        <v>0</v>
      </c>
      <c r="I268" s="35">
        <v>0</v>
      </c>
      <c r="J268" s="32">
        <v>1</v>
      </c>
      <c r="K268" s="35">
        <v>0</v>
      </c>
      <c r="L268" s="32">
        <v>0</v>
      </c>
      <c r="M268" s="35">
        <v>1</v>
      </c>
      <c r="N268" s="32">
        <v>0</v>
      </c>
      <c r="O268" s="35">
        <v>0</v>
      </c>
      <c r="P268" s="32">
        <v>0</v>
      </c>
      <c r="Q268" s="35">
        <v>0</v>
      </c>
      <c r="R268" s="32">
        <v>0</v>
      </c>
      <c r="S268" s="35">
        <v>0</v>
      </c>
      <c r="T268" s="32">
        <v>0</v>
      </c>
      <c r="U268" s="35">
        <v>0</v>
      </c>
      <c r="V268" s="32">
        <v>0</v>
      </c>
      <c r="W268" s="35">
        <v>0</v>
      </c>
      <c r="X268" s="32">
        <v>0</v>
      </c>
      <c r="Y268" s="35">
        <v>0</v>
      </c>
      <c r="Z268" s="32">
        <v>0</v>
      </c>
      <c r="AA268" s="35">
        <v>0</v>
      </c>
      <c r="AB268" s="32">
        <v>0</v>
      </c>
      <c r="AC268" s="35">
        <v>0</v>
      </c>
      <c r="AD268" s="32">
        <v>0</v>
      </c>
      <c r="AE268" s="35">
        <v>0</v>
      </c>
      <c r="AF268" s="32">
        <v>0</v>
      </c>
      <c r="AG268" s="35">
        <v>0</v>
      </c>
      <c r="AH268" s="32">
        <v>0</v>
      </c>
      <c r="AI268" s="35">
        <v>0</v>
      </c>
      <c r="AJ268" s="32">
        <v>0</v>
      </c>
      <c r="AK268" s="35">
        <v>0</v>
      </c>
      <c r="AL268" s="32">
        <v>0</v>
      </c>
      <c r="AM268" s="271">
        <v>0</v>
      </c>
      <c r="AN268" s="272">
        <v>0</v>
      </c>
      <c r="AO268" s="34">
        <v>0</v>
      </c>
      <c r="AP268" s="226">
        <v>2</v>
      </c>
      <c r="AQ268" s="35">
        <v>0</v>
      </c>
      <c r="AR268" s="35">
        <v>0</v>
      </c>
      <c r="AS268" s="32">
        <v>0</v>
      </c>
      <c r="AT268" s="35">
        <v>0</v>
      </c>
      <c r="AU268" s="35">
        <v>0</v>
      </c>
      <c r="AV268" s="35">
        <v>2</v>
      </c>
      <c r="AW268" s="35">
        <v>0</v>
      </c>
      <c r="AX268" s="35">
        <v>0</v>
      </c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0</v>
      </c>
      <c r="D269" s="341">
        <f t="shared" si="155"/>
        <v>0</v>
      </c>
      <c r="E269" s="981">
        <f t="shared" si="155"/>
        <v>0</v>
      </c>
      <c r="F269" s="16">
        <v>0</v>
      </c>
      <c r="G269" s="37">
        <v>0</v>
      </c>
      <c r="H269" s="16">
        <v>0</v>
      </c>
      <c r="I269" s="37">
        <v>0</v>
      </c>
      <c r="J269" s="16">
        <v>0</v>
      </c>
      <c r="K269" s="37">
        <v>0</v>
      </c>
      <c r="L269" s="16">
        <v>0</v>
      </c>
      <c r="M269" s="37">
        <v>0</v>
      </c>
      <c r="N269" s="16">
        <v>0</v>
      </c>
      <c r="O269" s="37">
        <v>0</v>
      </c>
      <c r="P269" s="16">
        <v>0</v>
      </c>
      <c r="Q269" s="37">
        <v>0</v>
      </c>
      <c r="R269" s="16">
        <v>0</v>
      </c>
      <c r="S269" s="37">
        <v>0</v>
      </c>
      <c r="T269" s="16">
        <v>0</v>
      </c>
      <c r="U269" s="37">
        <v>0</v>
      </c>
      <c r="V269" s="16">
        <v>0</v>
      </c>
      <c r="W269" s="37">
        <v>0</v>
      </c>
      <c r="X269" s="16">
        <v>0</v>
      </c>
      <c r="Y269" s="37">
        <v>0</v>
      </c>
      <c r="Z269" s="16">
        <v>0</v>
      </c>
      <c r="AA269" s="37">
        <v>0</v>
      </c>
      <c r="AB269" s="16">
        <v>0</v>
      </c>
      <c r="AC269" s="37">
        <v>0</v>
      </c>
      <c r="AD269" s="16">
        <v>0</v>
      </c>
      <c r="AE269" s="37">
        <v>0</v>
      </c>
      <c r="AF269" s="16">
        <v>0</v>
      </c>
      <c r="AG269" s="37">
        <v>0</v>
      </c>
      <c r="AH269" s="16">
        <v>0</v>
      </c>
      <c r="AI269" s="37">
        <v>0</v>
      </c>
      <c r="AJ269" s="16">
        <v>0</v>
      </c>
      <c r="AK269" s="37">
        <v>0</v>
      </c>
      <c r="AL269" s="16">
        <v>0</v>
      </c>
      <c r="AM269" s="134">
        <v>0</v>
      </c>
      <c r="AN269" s="272">
        <v>0</v>
      </c>
      <c r="AO269" s="34">
        <v>0</v>
      </c>
      <c r="AP269" s="226">
        <v>0</v>
      </c>
      <c r="AQ269" s="37">
        <v>0</v>
      </c>
      <c r="AR269" s="137">
        <v>0</v>
      </c>
      <c r="AS269" s="16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3</v>
      </c>
      <c r="D270" s="341">
        <f t="shared" si="155"/>
        <v>2</v>
      </c>
      <c r="E270" s="981">
        <f t="shared" si="155"/>
        <v>1</v>
      </c>
      <c r="F270" s="16">
        <v>0</v>
      </c>
      <c r="G270" s="37">
        <v>0</v>
      </c>
      <c r="H270" s="16">
        <v>0</v>
      </c>
      <c r="I270" s="37">
        <v>0</v>
      </c>
      <c r="J270" s="16">
        <v>0</v>
      </c>
      <c r="K270" s="37">
        <v>0</v>
      </c>
      <c r="L270" s="16">
        <v>0</v>
      </c>
      <c r="M270" s="37">
        <v>0</v>
      </c>
      <c r="N270" s="16">
        <v>0</v>
      </c>
      <c r="O270" s="37">
        <v>0</v>
      </c>
      <c r="P270" s="16">
        <v>1</v>
      </c>
      <c r="Q270" s="37">
        <v>0</v>
      </c>
      <c r="R270" s="16">
        <v>0</v>
      </c>
      <c r="S270" s="37">
        <v>0</v>
      </c>
      <c r="T270" s="16">
        <v>0</v>
      </c>
      <c r="U270" s="37">
        <v>0</v>
      </c>
      <c r="V270" s="16">
        <v>0</v>
      </c>
      <c r="W270" s="37">
        <v>0</v>
      </c>
      <c r="X270" s="16">
        <v>0</v>
      </c>
      <c r="Y270" s="37">
        <v>0</v>
      </c>
      <c r="Z270" s="16">
        <v>0</v>
      </c>
      <c r="AA270" s="37">
        <v>0</v>
      </c>
      <c r="AB270" s="16">
        <v>1</v>
      </c>
      <c r="AC270" s="37">
        <v>0</v>
      </c>
      <c r="AD270" s="16">
        <v>0</v>
      </c>
      <c r="AE270" s="37">
        <v>0</v>
      </c>
      <c r="AF270" s="16">
        <v>0</v>
      </c>
      <c r="AG270" s="37">
        <v>1</v>
      </c>
      <c r="AH270" s="16">
        <v>0</v>
      </c>
      <c r="AI270" s="37">
        <v>0</v>
      </c>
      <c r="AJ270" s="16">
        <v>0</v>
      </c>
      <c r="AK270" s="37">
        <v>0</v>
      </c>
      <c r="AL270" s="16">
        <v>0</v>
      </c>
      <c r="AM270" s="134">
        <v>0</v>
      </c>
      <c r="AN270" s="272">
        <v>0</v>
      </c>
      <c r="AO270" s="34">
        <v>0</v>
      </c>
      <c r="AP270" s="226">
        <v>0</v>
      </c>
      <c r="AQ270" s="37">
        <v>0</v>
      </c>
      <c r="AR270" s="137">
        <v>0</v>
      </c>
      <c r="AS270" s="16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3</v>
      </c>
      <c r="D271" s="356">
        <f t="shared" si="155"/>
        <v>0</v>
      </c>
      <c r="E271" s="979">
        <f t="shared" si="155"/>
        <v>3</v>
      </c>
      <c r="F271" s="16">
        <v>0</v>
      </c>
      <c r="G271" s="37">
        <v>0</v>
      </c>
      <c r="H271" s="16">
        <v>0</v>
      </c>
      <c r="I271" s="37">
        <v>0</v>
      </c>
      <c r="J271" s="16">
        <v>0</v>
      </c>
      <c r="K271" s="37">
        <v>0</v>
      </c>
      <c r="L271" s="16">
        <v>0</v>
      </c>
      <c r="M271" s="37">
        <v>1</v>
      </c>
      <c r="N271" s="16">
        <v>0</v>
      </c>
      <c r="O271" s="37">
        <v>0</v>
      </c>
      <c r="P271" s="16">
        <v>0</v>
      </c>
      <c r="Q271" s="37">
        <v>0</v>
      </c>
      <c r="R271" s="16">
        <v>0</v>
      </c>
      <c r="S271" s="37">
        <v>0</v>
      </c>
      <c r="T271" s="16">
        <v>0</v>
      </c>
      <c r="U271" s="37">
        <v>0</v>
      </c>
      <c r="V271" s="16">
        <v>0</v>
      </c>
      <c r="W271" s="37">
        <v>0</v>
      </c>
      <c r="X271" s="16">
        <v>0</v>
      </c>
      <c r="Y271" s="37">
        <v>1</v>
      </c>
      <c r="Z271" s="16">
        <v>0</v>
      </c>
      <c r="AA271" s="37">
        <v>0</v>
      </c>
      <c r="AB271" s="16">
        <v>0</v>
      </c>
      <c r="AC271" s="37">
        <v>1</v>
      </c>
      <c r="AD271" s="16">
        <v>0</v>
      </c>
      <c r="AE271" s="37">
        <v>0</v>
      </c>
      <c r="AF271" s="16">
        <v>0</v>
      </c>
      <c r="AG271" s="37">
        <v>0</v>
      </c>
      <c r="AH271" s="16">
        <v>0</v>
      </c>
      <c r="AI271" s="37">
        <v>0</v>
      </c>
      <c r="AJ271" s="16">
        <v>0</v>
      </c>
      <c r="AK271" s="37">
        <v>0</v>
      </c>
      <c r="AL271" s="16">
        <v>0</v>
      </c>
      <c r="AM271" s="134">
        <v>0</v>
      </c>
      <c r="AN271" s="272">
        <v>0</v>
      </c>
      <c r="AO271" s="34">
        <v>0</v>
      </c>
      <c r="AP271" s="226">
        <v>0</v>
      </c>
      <c r="AQ271" s="37">
        <v>0</v>
      </c>
      <c r="AR271" s="137">
        <v>0</v>
      </c>
      <c r="AS271" s="16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3134" t="s">
        <v>234</v>
      </c>
      <c r="B272" s="1356" t="s">
        <v>235</v>
      </c>
      <c r="C272" s="335">
        <f t="shared" si="152"/>
        <v>4</v>
      </c>
      <c r="D272" s="336">
        <f t="shared" si="155"/>
        <v>3</v>
      </c>
      <c r="E272" s="978">
        <f t="shared" si="155"/>
        <v>1</v>
      </c>
      <c r="F272" s="38">
        <v>0</v>
      </c>
      <c r="G272" s="41">
        <v>0</v>
      </c>
      <c r="H272" s="38">
        <v>0</v>
      </c>
      <c r="I272" s="41">
        <v>0</v>
      </c>
      <c r="J272" s="38">
        <v>0</v>
      </c>
      <c r="K272" s="41">
        <v>0</v>
      </c>
      <c r="L272" s="38">
        <v>3</v>
      </c>
      <c r="M272" s="41">
        <v>1</v>
      </c>
      <c r="N272" s="38">
        <v>0</v>
      </c>
      <c r="O272" s="41">
        <v>0</v>
      </c>
      <c r="P272" s="38">
        <v>0</v>
      </c>
      <c r="Q272" s="41">
        <v>0</v>
      </c>
      <c r="R272" s="38">
        <v>0</v>
      </c>
      <c r="S272" s="41">
        <v>0</v>
      </c>
      <c r="T272" s="38">
        <v>0</v>
      </c>
      <c r="U272" s="41">
        <v>0</v>
      </c>
      <c r="V272" s="38">
        <v>0</v>
      </c>
      <c r="W272" s="41">
        <v>0</v>
      </c>
      <c r="X272" s="38">
        <v>0</v>
      </c>
      <c r="Y272" s="41">
        <v>0</v>
      </c>
      <c r="Z272" s="38">
        <v>0</v>
      </c>
      <c r="AA272" s="41">
        <v>0</v>
      </c>
      <c r="AB272" s="38">
        <v>0</v>
      </c>
      <c r="AC272" s="41">
        <v>0</v>
      </c>
      <c r="AD272" s="38">
        <v>0</v>
      </c>
      <c r="AE272" s="41">
        <v>0</v>
      </c>
      <c r="AF272" s="38">
        <v>0</v>
      </c>
      <c r="AG272" s="41">
        <v>0</v>
      </c>
      <c r="AH272" s="38">
        <v>0</v>
      </c>
      <c r="AI272" s="41">
        <v>0</v>
      </c>
      <c r="AJ272" s="38">
        <v>0</v>
      </c>
      <c r="AK272" s="41">
        <v>0</v>
      </c>
      <c r="AL272" s="38">
        <v>0</v>
      </c>
      <c r="AM272" s="180">
        <v>0</v>
      </c>
      <c r="AN272" s="272">
        <v>0</v>
      </c>
      <c r="AO272" s="34">
        <v>0</v>
      </c>
      <c r="AP272" s="226">
        <v>4</v>
      </c>
      <c r="AQ272" s="41">
        <v>0</v>
      </c>
      <c r="AR272" s="181">
        <v>0</v>
      </c>
      <c r="AS272" s="38">
        <v>0</v>
      </c>
      <c r="AT272" s="41">
        <v>0</v>
      </c>
      <c r="AU272" s="41">
        <v>0</v>
      </c>
      <c r="AV272" s="41">
        <v>2</v>
      </c>
      <c r="AW272" s="41">
        <v>0</v>
      </c>
      <c r="AX272" s="41">
        <v>0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0</v>
      </c>
      <c r="D273" s="341">
        <f t="shared" si="155"/>
        <v>0</v>
      </c>
      <c r="E273" s="981">
        <f t="shared" si="155"/>
        <v>0</v>
      </c>
      <c r="F273" s="38">
        <v>0</v>
      </c>
      <c r="G273" s="41">
        <v>0</v>
      </c>
      <c r="H273" s="38">
        <v>0</v>
      </c>
      <c r="I273" s="41">
        <v>0</v>
      </c>
      <c r="J273" s="38">
        <v>0</v>
      </c>
      <c r="K273" s="41">
        <v>0</v>
      </c>
      <c r="L273" s="38">
        <v>0</v>
      </c>
      <c r="M273" s="41">
        <v>0</v>
      </c>
      <c r="N273" s="38">
        <v>0</v>
      </c>
      <c r="O273" s="41">
        <v>0</v>
      </c>
      <c r="P273" s="38">
        <v>0</v>
      </c>
      <c r="Q273" s="41">
        <v>0</v>
      </c>
      <c r="R273" s="38">
        <v>0</v>
      </c>
      <c r="S273" s="41">
        <v>0</v>
      </c>
      <c r="T273" s="38">
        <v>0</v>
      </c>
      <c r="U273" s="41">
        <v>0</v>
      </c>
      <c r="V273" s="38">
        <v>0</v>
      </c>
      <c r="W273" s="41">
        <v>0</v>
      </c>
      <c r="X273" s="38">
        <v>0</v>
      </c>
      <c r="Y273" s="41">
        <v>0</v>
      </c>
      <c r="Z273" s="38">
        <v>0</v>
      </c>
      <c r="AA273" s="41">
        <v>0</v>
      </c>
      <c r="AB273" s="38">
        <v>0</v>
      </c>
      <c r="AC273" s="41">
        <v>0</v>
      </c>
      <c r="AD273" s="38">
        <v>0</v>
      </c>
      <c r="AE273" s="41">
        <v>0</v>
      </c>
      <c r="AF273" s="38">
        <v>0</v>
      </c>
      <c r="AG273" s="41">
        <v>0</v>
      </c>
      <c r="AH273" s="38">
        <v>0</v>
      </c>
      <c r="AI273" s="41">
        <v>0</v>
      </c>
      <c r="AJ273" s="38">
        <v>0</v>
      </c>
      <c r="AK273" s="41">
        <v>0</v>
      </c>
      <c r="AL273" s="38">
        <v>0</v>
      </c>
      <c r="AM273" s="180">
        <v>0</v>
      </c>
      <c r="AN273" s="272">
        <v>0</v>
      </c>
      <c r="AO273" s="34">
        <v>0</v>
      </c>
      <c r="AP273" s="226">
        <v>0</v>
      </c>
      <c r="AQ273" s="41">
        <v>0</v>
      </c>
      <c r="AR273" s="181">
        <v>0</v>
      </c>
      <c r="AS273" s="38">
        <v>0</v>
      </c>
      <c r="AT273" s="41">
        <v>0</v>
      </c>
      <c r="AU273" s="41">
        <v>0</v>
      </c>
      <c r="AV273" s="41">
        <v>0</v>
      </c>
      <c r="AW273" s="41">
        <v>0</v>
      </c>
      <c r="AX273" s="41">
        <v>0</v>
      </c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981">
        <f t="shared" si="155"/>
        <v>0</v>
      </c>
      <c r="F274" s="38">
        <v>0</v>
      </c>
      <c r="G274" s="41">
        <v>0</v>
      </c>
      <c r="H274" s="38">
        <v>0</v>
      </c>
      <c r="I274" s="41">
        <v>0</v>
      </c>
      <c r="J274" s="38">
        <v>0</v>
      </c>
      <c r="K274" s="41">
        <v>0</v>
      </c>
      <c r="L274" s="38">
        <v>0</v>
      </c>
      <c r="M274" s="41">
        <v>0</v>
      </c>
      <c r="N274" s="38">
        <v>0</v>
      </c>
      <c r="O274" s="41">
        <v>0</v>
      </c>
      <c r="P274" s="38">
        <v>0</v>
      </c>
      <c r="Q274" s="41">
        <v>0</v>
      </c>
      <c r="R274" s="38">
        <v>0</v>
      </c>
      <c r="S274" s="41">
        <v>0</v>
      </c>
      <c r="T274" s="38">
        <v>0</v>
      </c>
      <c r="U274" s="41">
        <v>0</v>
      </c>
      <c r="V274" s="38">
        <v>0</v>
      </c>
      <c r="W274" s="41">
        <v>0</v>
      </c>
      <c r="X274" s="38">
        <v>0</v>
      </c>
      <c r="Y274" s="41">
        <v>0</v>
      </c>
      <c r="Z274" s="38">
        <v>0</v>
      </c>
      <c r="AA274" s="41">
        <v>0</v>
      </c>
      <c r="AB274" s="38">
        <v>0</v>
      </c>
      <c r="AC274" s="41">
        <v>0</v>
      </c>
      <c r="AD274" s="38">
        <v>0</v>
      </c>
      <c r="AE274" s="41">
        <v>0</v>
      </c>
      <c r="AF274" s="38">
        <v>0</v>
      </c>
      <c r="AG274" s="41">
        <v>0</v>
      </c>
      <c r="AH274" s="38">
        <v>0</v>
      </c>
      <c r="AI274" s="41">
        <v>0</v>
      </c>
      <c r="AJ274" s="38">
        <v>0</v>
      </c>
      <c r="AK274" s="41">
        <v>0</v>
      </c>
      <c r="AL274" s="38">
        <v>0</v>
      </c>
      <c r="AM274" s="180">
        <v>0</v>
      </c>
      <c r="AN274" s="272">
        <v>0</v>
      </c>
      <c r="AO274" s="34">
        <v>0</v>
      </c>
      <c r="AP274" s="226">
        <v>0</v>
      </c>
      <c r="AQ274" s="41">
        <v>0</v>
      </c>
      <c r="AR274" s="181">
        <v>0</v>
      </c>
      <c r="AS274" s="38">
        <v>0</v>
      </c>
      <c r="AT274" s="41">
        <v>0</v>
      </c>
      <c r="AU274" s="41">
        <v>0</v>
      </c>
      <c r="AV274" s="41">
        <v>0</v>
      </c>
      <c r="AW274" s="41">
        <v>0</v>
      </c>
      <c r="AX274" s="41">
        <v>0</v>
      </c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981">
        <f t="shared" si="155"/>
        <v>0</v>
      </c>
      <c r="F275" s="38">
        <v>0</v>
      </c>
      <c r="G275" s="41">
        <v>0</v>
      </c>
      <c r="H275" s="38">
        <v>0</v>
      </c>
      <c r="I275" s="41">
        <v>0</v>
      </c>
      <c r="J275" s="38">
        <v>0</v>
      </c>
      <c r="K275" s="41">
        <v>0</v>
      </c>
      <c r="L275" s="38">
        <v>0</v>
      </c>
      <c r="M275" s="41">
        <v>0</v>
      </c>
      <c r="N275" s="38">
        <v>0</v>
      </c>
      <c r="O275" s="41">
        <v>0</v>
      </c>
      <c r="P275" s="38">
        <v>0</v>
      </c>
      <c r="Q275" s="41">
        <v>0</v>
      </c>
      <c r="R275" s="38">
        <v>0</v>
      </c>
      <c r="S275" s="41">
        <v>0</v>
      </c>
      <c r="T275" s="38">
        <v>0</v>
      </c>
      <c r="U275" s="41">
        <v>0</v>
      </c>
      <c r="V275" s="38">
        <v>0</v>
      </c>
      <c r="W275" s="41">
        <v>0</v>
      </c>
      <c r="X275" s="38">
        <v>0</v>
      </c>
      <c r="Y275" s="41">
        <v>0</v>
      </c>
      <c r="Z275" s="38">
        <v>0</v>
      </c>
      <c r="AA275" s="41">
        <v>0</v>
      </c>
      <c r="AB275" s="38">
        <v>0</v>
      </c>
      <c r="AC275" s="41">
        <v>0</v>
      </c>
      <c r="AD275" s="38">
        <v>0</v>
      </c>
      <c r="AE275" s="41">
        <v>0</v>
      </c>
      <c r="AF275" s="38">
        <v>0</v>
      </c>
      <c r="AG275" s="41">
        <v>0</v>
      </c>
      <c r="AH275" s="38">
        <v>0</v>
      </c>
      <c r="AI275" s="41">
        <v>0</v>
      </c>
      <c r="AJ275" s="38">
        <v>0</v>
      </c>
      <c r="AK275" s="41">
        <v>0</v>
      </c>
      <c r="AL275" s="38">
        <v>0</v>
      </c>
      <c r="AM275" s="180">
        <v>0</v>
      </c>
      <c r="AN275" s="272">
        <v>0</v>
      </c>
      <c r="AO275" s="34">
        <v>0</v>
      </c>
      <c r="AP275" s="226">
        <v>0</v>
      </c>
      <c r="AQ275" s="41">
        <v>0</v>
      </c>
      <c r="AR275" s="181">
        <v>0</v>
      </c>
      <c r="AS275" s="38">
        <v>0</v>
      </c>
      <c r="AT275" s="41">
        <v>0</v>
      </c>
      <c r="AU275" s="41">
        <v>0</v>
      </c>
      <c r="AV275" s="41">
        <v>0</v>
      </c>
      <c r="AW275" s="41">
        <v>0</v>
      </c>
      <c r="AX275" s="41">
        <v>0</v>
      </c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3284"/>
      <c r="B276" s="375" t="s">
        <v>239</v>
      </c>
      <c r="C276" s="355">
        <f t="shared" si="152"/>
        <v>0</v>
      </c>
      <c r="D276" s="356">
        <f t="shared" si="155"/>
        <v>0</v>
      </c>
      <c r="E276" s="979">
        <f t="shared" si="155"/>
        <v>0</v>
      </c>
      <c r="F276" s="22">
        <v>0</v>
      </c>
      <c r="G276" s="43">
        <v>0</v>
      </c>
      <c r="H276" s="22">
        <v>0</v>
      </c>
      <c r="I276" s="43">
        <v>0</v>
      </c>
      <c r="J276" s="22">
        <v>0</v>
      </c>
      <c r="K276" s="43">
        <v>0</v>
      </c>
      <c r="L276" s="22">
        <v>0</v>
      </c>
      <c r="M276" s="43">
        <v>0</v>
      </c>
      <c r="N276" s="22">
        <v>0</v>
      </c>
      <c r="O276" s="43">
        <v>0</v>
      </c>
      <c r="P276" s="22">
        <v>0</v>
      </c>
      <c r="Q276" s="43">
        <v>0</v>
      </c>
      <c r="R276" s="22">
        <v>0</v>
      </c>
      <c r="S276" s="43">
        <v>0</v>
      </c>
      <c r="T276" s="22">
        <v>0</v>
      </c>
      <c r="U276" s="43">
        <v>0</v>
      </c>
      <c r="V276" s="22">
        <v>0</v>
      </c>
      <c r="W276" s="43">
        <v>0</v>
      </c>
      <c r="X276" s="22">
        <v>0</v>
      </c>
      <c r="Y276" s="43">
        <v>0</v>
      </c>
      <c r="Z276" s="22">
        <v>0</v>
      </c>
      <c r="AA276" s="43">
        <v>0</v>
      </c>
      <c r="AB276" s="22">
        <v>0</v>
      </c>
      <c r="AC276" s="43">
        <v>0</v>
      </c>
      <c r="AD276" s="22">
        <v>0</v>
      </c>
      <c r="AE276" s="43">
        <v>0</v>
      </c>
      <c r="AF276" s="22">
        <v>0</v>
      </c>
      <c r="AG276" s="43">
        <v>0</v>
      </c>
      <c r="AH276" s="22">
        <v>0</v>
      </c>
      <c r="AI276" s="43">
        <v>0</v>
      </c>
      <c r="AJ276" s="22">
        <v>0</v>
      </c>
      <c r="AK276" s="43">
        <v>0</v>
      </c>
      <c r="AL276" s="22">
        <v>0</v>
      </c>
      <c r="AM276" s="141">
        <v>0</v>
      </c>
      <c r="AN276" s="391">
        <v>0</v>
      </c>
      <c r="AO276" s="42">
        <v>0</v>
      </c>
      <c r="AP276" s="142">
        <v>0</v>
      </c>
      <c r="AQ276" s="43">
        <v>0</v>
      </c>
      <c r="AR276" s="186">
        <v>0</v>
      </c>
      <c r="AS276" s="22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>
        <v>0</v>
      </c>
      <c r="G277" s="75">
        <v>0</v>
      </c>
      <c r="H277" s="329">
        <v>0</v>
      </c>
      <c r="I277" s="75">
        <v>0</v>
      </c>
      <c r="J277" s="329">
        <v>0</v>
      </c>
      <c r="K277" s="75">
        <v>0</v>
      </c>
      <c r="L277" s="329">
        <v>0</v>
      </c>
      <c r="M277" s="75">
        <v>0</v>
      </c>
      <c r="N277" s="329">
        <v>0</v>
      </c>
      <c r="O277" s="75">
        <v>0</v>
      </c>
      <c r="P277" s="329">
        <v>0</v>
      </c>
      <c r="Q277" s="75">
        <v>0</v>
      </c>
      <c r="R277" s="329">
        <v>0</v>
      </c>
      <c r="S277" s="75">
        <v>0</v>
      </c>
      <c r="T277" s="329">
        <v>0</v>
      </c>
      <c r="U277" s="75">
        <v>0</v>
      </c>
      <c r="V277" s="329">
        <v>0</v>
      </c>
      <c r="W277" s="75">
        <v>0</v>
      </c>
      <c r="X277" s="329">
        <v>0</v>
      </c>
      <c r="Y277" s="75">
        <v>0</v>
      </c>
      <c r="Z277" s="329">
        <v>0</v>
      </c>
      <c r="AA277" s="75">
        <v>0</v>
      </c>
      <c r="AB277" s="329">
        <v>0</v>
      </c>
      <c r="AC277" s="75">
        <v>0</v>
      </c>
      <c r="AD277" s="329">
        <v>0</v>
      </c>
      <c r="AE277" s="75">
        <v>0</v>
      </c>
      <c r="AF277" s="329">
        <v>0</v>
      </c>
      <c r="AG277" s="75">
        <v>0</v>
      </c>
      <c r="AH277" s="329">
        <v>0</v>
      </c>
      <c r="AI277" s="75">
        <v>0</v>
      </c>
      <c r="AJ277" s="329">
        <v>0</v>
      </c>
      <c r="AK277" s="75">
        <v>0</v>
      </c>
      <c r="AL277" s="329">
        <v>0</v>
      </c>
      <c r="AM277" s="292">
        <v>0</v>
      </c>
      <c r="AN277" s="272">
        <v>0</v>
      </c>
      <c r="AO277" s="34">
        <v>0</v>
      </c>
      <c r="AP277" s="226">
        <v>0</v>
      </c>
      <c r="AQ277" s="75">
        <v>0</v>
      </c>
      <c r="AR277" s="309">
        <v>0</v>
      </c>
      <c r="AS277" s="329">
        <v>0</v>
      </c>
      <c r="AT277" s="75">
        <v>0</v>
      </c>
      <c r="AU277" s="75">
        <v>0</v>
      </c>
      <c r="AV277" s="75">
        <v>0</v>
      </c>
      <c r="AW277" s="75">
        <v>0</v>
      </c>
      <c r="AX277" s="75">
        <v>0</v>
      </c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1</v>
      </c>
      <c r="D278" s="356">
        <f>SUM(F278+H278+J278+L278+N278+P278+R278+T278+V278+X278+Z278+AB278+AD278+AF278+AH278+AJ278+AL278)</f>
        <v>1</v>
      </c>
      <c r="E278" s="979">
        <f t="shared" ref="E278" si="156">SUM(G278+I278+K278+M278+O278+Q278+S278+U278+W278+Y278+AA278+AC278+AE278+AG278+AI278+AK278+AM278)</f>
        <v>0</v>
      </c>
      <c r="F278" s="22">
        <v>0</v>
      </c>
      <c r="G278" s="43">
        <v>0</v>
      </c>
      <c r="H278" s="22">
        <v>0</v>
      </c>
      <c r="I278" s="43">
        <v>0</v>
      </c>
      <c r="J278" s="22">
        <v>0</v>
      </c>
      <c r="K278" s="43">
        <v>0</v>
      </c>
      <c r="L278" s="22">
        <v>0</v>
      </c>
      <c r="M278" s="43">
        <v>0</v>
      </c>
      <c r="N278" s="22">
        <v>0</v>
      </c>
      <c r="O278" s="43">
        <v>0</v>
      </c>
      <c r="P278" s="22">
        <v>0</v>
      </c>
      <c r="Q278" s="43">
        <v>0</v>
      </c>
      <c r="R278" s="22">
        <v>0</v>
      </c>
      <c r="S278" s="43">
        <v>0</v>
      </c>
      <c r="T278" s="22">
        <v>0</v>
      </c>
      <c r="U278" s="43">
        <v>0</v>
      </c>
      <c r="V278" s="22">
        <v>0</v>
      </c>
      <c r="W278" s="43">
        <v>0</v>
      </c>
      <c r="X278" s="22">
        <v>0</v>
      </c>
      <c r="Y278" s="43">
        <v>0</v>
      </c>
      <c r="Z278" s="22">
        <v>0</v>
      </c>
      <c r="AA278" s="43">
        <v>0</v>
      </c>
      <c r="AB278" s="22">
        <v>1</v>
      </c>
      <c r="AC278" s="43">
        <v>0</v>
      </c>
      <c r="AD278" s="22">
        <v>0</v>
      </c>
      <c r="AE278" s="43">
        <v>0</v>
      </c>
      <c r="AF278" s="22">
        <v>0</v>
      </c>
      <c r="AG278" s="43">
        <v>0</v>
      </c>
      <c r="AH278" s="22">
        <v>0</v>
      </c>
      <c r="AI278" s="43">
        <v>0</v>
      </c>
      <c r="AJ278" s="22">
        <v>0</v>
      </c>
      <c r="AK278" s="43">
        <v>0</v>
      </c>
      <c r="AL278" s="22">
        <v>0</v>
      </c>
      <c r="AM278" s="141">
        <v>0</v>
      </c>
      <c r="AN278" s="384">
        <v>0</v>
      </c>
      <c r="AO278" s="591">
        <v>0</v>
      </c>
      <c r="AP278" s="543">
        <v>0</v>
      </c>
      <c r="AQ278" s="395">
        <v>0</v>
      </c>
      <c r="AR278" s="381">
        <v>0</v>
      </c>
      <c r="AS278" s="22">
        <v>0</v>
      </c>
      <c r="AT278" s="43">
        <v>0</v>
      </c>
      <c r="AU278" s="43">
        <v>0</v>
      </c>
      <c r="AV278" s="43">
        <v>0</v>
      </c>
      <c r="AW278" s="43">
        <v>0</v>
      </c>
      <c r="AX278" s="43">
        <v>0</v>
      </c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3436" t="s">
        <v>253</v>
      </c>
      <c r="B280" s="3437" t="s">
        <v>254</v>
      </c>
      <c r="C280" s="3152" t="s">
        <v>4</v>
      </c>
      <c r="D280" s="2869"/>
      <c r="E280" s="2847"/>
      <c r="F280" s="3432" t="s">
        <v>117</v>
      </c>
      <c r="G280" s="3433"/>
      <c r="H280" s="3433"/>
      <c r="I280" s="3433"/>
      <c r="J280" s="3433"/>
      <c r="K280" s="3433"/>
      <c r="L280" s="3433"/>
      <c r="M280" s="3433"/>
      <c r="N280" s="3433"/>
      <c r="O280" s="3433"/>
      <c r="P280" s="3433"/>
      <c r="Q280" s="3433"/>
      <c r="R280" s="3433"/>
      <c r="S280" s="3433"/>
      <c r="T280" s="3433"/>
      <c r="U280" s="3433"/>
      <c r="V280" s="3433"/>
      <c r="W280" s="3433"/>
      <c r="X280" s="3433"/>
      <c r="Y280" s="3433"/>
      <c r="Z280" s="3433"/>
      <c r="AA280" s="3433"/>
      <c r="AB280" s="3433"/>
      <c r="AC280" s="3433"/>
      <c r="AD280" s="3433"/>
      <c r="AE280" s="3433"/>
      <c r="AF280" s="3433"/>
      <c r="AG280" s="3433"/>
      <c r="AH280" s="3433"/>
      <c r="AI280" s="3433"/>
      <c r="AJ280" s="3433"/>
      <c r="AK280" s="3434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3089"/>
      <c r="D281" s="3090"/>
      <c r="E281" s="3073"/>
      <c r="F281" s="3331" t="s">
        <v>179</v>
      </c>
      <c r="G281" s="3331"/>
      <c r="H281" s="3331" t="s">
        <v>180</v>
      </c>
      <c r="I281" s="3331"/>
      <c r="J281" s="3331" t="s">
        <v>12</v>
      </c>
      <c r="K281" s="3331"/>
      <c r="L281" s="3320" t="s">
        <v>13</v>
      </c>
      <c r="M281" s="3435"/>
      <c r="N281" s="3328" t="s">
        <v>14</v>
      </c>
      <c r="O281" s="3328"/>
      <c r="P281" s="3328" t="s">
        <v>15</v>
      </c>
      <c r="Q281" s="3328"/>
      <c r="R281" s="3328" t="s">
        <v>16</v>
      </c>
      <c r="S281" s="3328"/>
      <c r="T281" s="3328" t="s">
        <v>17</v>
      </c>
      <c r="U281" s="3328"/>
      <c r="V281" s="3328" t="s">
        <v>18</v>
      </c>
      <c r="W281" s="3328"/>
      <c r="X281" s="3328" t="s">
        <v>19</v>
      </c>
      <c r="Y281" s="3328"/>
      <c r="Z281" s="3328" t="s">
        <v>48</v>
      </c>
      <c r="AA281" s="3328"/>
      <c r="AB281" s="3328" t="s">
        <v>49</v>
      </c>
      <c r="AC281" s="3328"/>
      <c r="AD281" s="3328" t="s">
        <v>50</v>
      </c>
      <c r="AE281" s="3328"/>
      <c r="AF281" s="3328" t="s">
        <v>126</v>
      </c>
      <c r="AG281" s="3328"/>
      <c r="AH281" s="3328" t="s">
        <v>127</v>
      </c>
      <c r="AI281" s="3328"/>
      <c r="AJ281" s="3328" t="s">
        <v>128</v>
      </c>
      <c r="AK281" s="3427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3299"/>
      <c r="B282" s="3301"/>
      <c r="C282" s="1171" t="s">
        <v>96</v>
      </c>
      <c r="D282" s="1370" t="s">
        <v>65</v>
      </c>
      <c r="E282" s="973" t="s">
        <v>97</v>
      </c>
      <c r="F282" s="1173" t="s">
        <v>65</v>
      </c>
      <c r="G282" s="400" t="s">
        <v>97</v>
      </c>
      <c r="H282" s="1173" t="s">
        <v>65</v>
      </c>
      <c r="I282" s="400" t="s">
        <v>97</v>
      </c>
      <c r="J282" s="1173" t="s">
        <v>65</v>
      </c>
      <c r="K282" s="400" t="s">
        <v>97</v>
      </c>
      <c r="L282" s="1173" t="s">
        <v>65</v>
      </c>
      <c r="M282" s="400" t="s">
        <v>97</v>
      </c>
      <c r="N282" s="1173" t="s">
        <v>65</v>
      </c>
      <c r="O282" s="400" t="s">
        <v>97</v>
      </c>
      <c r="P282" s="1173" t="s">
        <v>65</v>
      </c>
      <c r="Q282" s="400" t="s">
        <v>97</v>
      </c>
      <c r="R282" s="1173" t="s">
        <v>65</v>
      </c>
      <c r="S282" s="400" t="s">
        <v>97</v>
      </c>
      <c r="T282" s="1371" t="s">
        <v>65</v>
      </c>
      <c r="U282" s="1371" t="s">
        <v>97</v>
      </c>
      <c r="V282" s="1372" t="s">
        <v>65</v>
      </c>
      <c r="W282" s="400" t="s">
        <v>97</v>
      </c>
      <c r="X282" s="1173" t="s">
        <v>65</v>
      </c>
      <c r="Y282" s="400" t="s">
        <v>97</v>
      </c>
      <c r="Z282" s="1173" t="s">
        <v>65</v>
      </c>
      <c r="AA282" s="400" t="s">
        <v>97</v>
      </c>
      <c r="AB282" s="1173" t="s">
        <v>65</v>
      </c>
      <c r="AC282" s="400" t="s">
        <v>97</v>
      </c>
      <c r="AD282" s="1173" t="s">
        <v>65</v>
      </c>
      <c r="AE282" s="400" t="s">
        <v>97</v>
      </c>
      <c r="AF282" s="1173" t="s">
        <v>65</v>
      </c>
      <c r="AG282" s="400" t="s">
        <v>97</v>
      </c>
      <c r="AH282" s="1173" t="s">
        <v>65</v>
      </c>
      <c r="AI282" s="400" t="s">
        <v>97</v>
      </c>
      <c r="AJ282" s="1173" t="s">
        <v>65</v>
      </c>
      <c r="AK282" s="1373" t="s">
        <v>97</v>
      </c>
      <c r="AL282" s="3073"/>
      <c r="AM282" s="3073"/>
      <c r="AN282" s="3073"/>
      <c r="AO282" s="3073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3431" t="s">
        <v>255</v>
      </c>
      <c r="B283" s="1374" t="s">
        <v>77</v>
      </c>
      <c r="C283" s="1178">
        <f>SUM(D283+E283)</f>
        <v>0</v>
      </c>
      <c r="D283" s="1375">
        <f>SUM(F283+H283+J283+L283+N283+P283+R283+T283+V283+X283+Z283+AB283+AD283+AF283+AH283+AJ283)</f>
        <v>0</v>
      </c>
      <c r="E283" s="1376">
        <f>SUM(G283+I283+K283+M283+O283+Q283+S283+U283+W283+Y283+AA283+AC283+AE283+AG283+AI283+AK283)</f>
        <v>0</v>
      </c>
      <c r="F283" s="1238"/>
      <c r="G283" s="1253"/>
      <c r="H283" s="1238"/>
      <c r="I283" s="1253"/>
      <c r="J283" s="1238"/>
      <c r="K283" s="1253"/>
      <c r="L283" s="1238"/>
      <c r="M283" s="1253"/>
      <c r="N283" s="1238"/>
      <c r="O283" s="1253"/>
      <c r="P283" s="1238"/>
      <c r="Q283" s="1253"/>
      <c r="R283" s="1238"/>
      <c r="S283" s="1253"/>
      <c r="T283" s="1238"/>
      <c r="U283" s="1253"/>
      <c r="V283" s="1238"/>
      <c r="W283" s="1253"/>
      <c r="X283" s="1238"/>
      <c r="Y283" s="1253"/>
      <c r="Z283" s="1238"/>
      <c r="AA283" s="1253"/>
      <c r="AB283" s="1238"/>
      <c r="AC283" s="1253"/>
      <c r="AD283" s="1238"/>
      <c r="AE283" s="1253"/>
      <c r="AF283" s="1238"/>
      <c r="AG283" s="1253"/>
      <c r="AH283" s="1238"/>
      <c r="AI283" s="1253"/>
      <c r="AJ283" s="1238"/>
      <c r="AK283" s="1268"/>
      <c r="AL283" s="1253"/>
      <c r="AM283" s="1253"/>
      <c r="AN283" s="1253"/>
      <c r="AO283" s="1253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3288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3431" t="s">
        <v>256</v>
      </c>
      <c r="B285" s="1374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3288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1377"/>
    </row>
    <row r="288" spans="1:87" ht="15" customHeight="1" x14ac:dyDescent="0.25">
      <c r="A288" s="3409" t="s">
        <v>258</v>
      </c>
      <c r="B288" s="2847"/>
      <c r="C288" s="3413" t="s">
        <v>259</v>
      </c>
      <c r="D288" s="3413"/>
      <c r="E288" s="3413"/>
      <c r="F288" s="3423" t="s">
        <v>117</v>
      </c>
      <c r="G288" s="3425"/>
      <c r="H288" s="3425"/>
      <c r="I288" s="3425"/>
      <c r="J288" s="3425"/>
      <c r="K288" s="3425"/>
      <c r="L288" s="3425"/>
      <c r="M288" s="3425"/>
      <c r="N288" s="3425"/>
      <c r="O288" s="3425"/>
      <c r="P288" s="3425"/>
      <c r="Q288" s="3425"/>
      <c r="R288" s="3425"/>
      <c r="S288" s="3425"/>
      <c r="T288" s="3425"/>
      <c r="U288" s="3425"/>
      <c r="V288" s="3425"/>
      <c r="W288" s="3425"/>
      <c r="X288" s="3425"/>
      <c r="Y288" s="3425"/>
      <c r="Z288" s="3425"/>
      <c r="AA288" s="3425"/>
      <c r="AB288" s="3425"/>
      <c r="AC288" s="3425"/>
      <c r="AD288" s="3425"/>
      <c r="AE288" s="3425"/>
      <c r="AF288" s="3425"/>
      <c r="AG288" s="3425"/>
      <c r="AH288" s="3425"/>
      <c r="AI288" s="3425"/>
      <c r="AJ288" s="3425"/>
      <c r="AK288" s="3425"/>
      <c r="AL288" s="3425"/>
      <c r="AM288" s="3426"/>
      <c r="AN288" s="3403" t="s">
        <v>244</v>
      </c>
      <c r="AO288" s="3403"/>
      <c r="AP288" s="3402"/>
      <c r="AQ288" s="3409" t="s">
        <v>185</v>
      </c>
      <c r="AR288" s="2847"/>
      <c r="AS288" s="3400" t="s">
        <v>7</v>
      </c>
      <c r="AT288" s="3400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3413"/>
      <c r="D289" s="3413"/>
      <c r="E289" s="3413"/>
      <c r="F289" s="3413" t="s">
        <v>178</v>
      </c>
      <c r="G289" s="3413"/>
      <c r="H289" s="3413" t="s">
        <v>179</v>
      </c>
      <c r="I289" s="3413"/>
      <c r="J289" s="3413" t="s">
        <v>180</v>
      </c>
      <c r="K289" s="3413"/>
      <c r="L289" s="3413" t="s">
        <v>12</v>
      </c>
      <c r="M289" s="3413"/>
      <c r="N289" s="3423" t="s">
        <v>13</v>
      </c>
      <c r="O289" s="3424"/>
      <c r="P289" s="3398" t="s">
        <v>14</v>
      </c>
      <c r="Q289" s="3398"/>
      <c r="R289" s="3398" t="s">
        <v>15</v>
      </c>
      <c r="S289" s="3398"/>
      <c r="T289" s="3398" t="s">
        <v>16</v>
      </c>
      <c r="U289" s="3398"/>
      <c r="V289" s="3398" t="s">
        <v>17</v>
      </c>
      <c r="W289" s="3398"/>
      <c r="X289" s="3398" t="s">
        <v>18</v>
      </c>
      <c r="Y289" s="3398"/>
      <c r="Z289" s="3398" t="s">
        <v>19</v>
      </c>
      <c r="AA289" s="3398"/>
      <c r="AB289" s="3398" t="s">
        <v>48</v>
      </c>
      <c r="AC289" s="3398"/>
      <c r="AD289" s="3398" t="s">
        <v>49</v>
      </c>
      <c r="AE289" s="3398"/>
      <c r="AF289" s="3398" t="s">
        <v>50</v>
      </c>
      <c r="AG289" s="3398"/>
      <c r="AH289" s="3398" t="s">
        <v>126</v>
      </c>
      <c r="AI289" s="3398"/>
      <c r="AJ289" s="3398" t="s">
        <v>127</v>
      </c>
      <c r="AK289" s="3398"/>
      <c r="AL289" s="3398" t="s">
        <v>128</v>
      </c>
      <c r="AM289" s="3427"/>
      <c r="AN289" s="3417" t="s">
        <v>261</v>
      </c>
      <c r="AO289" s="3417" t="s">
        <v>262</v>
      </c>
      <c r="AP289" s="2847" t="s">
        <v>263</v>
      </c>
      <c r="AQ289" s="3089"/>
      <c r="AR289" s="3073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3089"/>
      <c r="B290" s="3073"/>
      <c r="C290" s="1080" t="s">
        <v>96</v>
      </c>
      <c r="D290" s="1306" t="s">
        <v>65</v>
      </c>
      <c r="E290" s="1378" t="s">
        <v>97</v>
      </c>
      <c r="F290" s="1080" t="s">
        <v>264</v>
      </c>
      <c r="G290" s="1379" t="s">
        <v>97</v>
      </c>
      <c r="H290" s="1080" t="s">
        <v>264</v>
      </c>
      <c r="I290" s="1379" t="s">
        <v>97</v>
      </c>
      <c r="J290" s="1080" t="s">
        <v>264</v>
      </c>
      <c r="K290" s="1379" t="s">
        <v>97</v>
      </c>
      <c r="L290" s="1080" t="s">
        <v>264</v>
      </c>
      <c r="M290" s="1379" t="s">
        <v>97</v>
      </c>
      <c r="N290" s="1080" t="s">
        <v>264</v>
      </c>
      <c r="O290" s="1379" t="s">
        <v>97</v>
      </c>
      <c r="P290" s="1080" t="s">
        <v>264</v>
      </c>
      <c r="Q290" s="1379" t="s">
        <v>97</v>
      </c>
      <c r="R290" s="1080" t="s">
        <v>264</v>
      </c>
      <c r="S290" s="1379" t="s">
        <v>97</v>
      </c>
      <c r="T290" s="1080" t="s">
        <v>264</v>
      </c>
      <c r="U290" s="1379" t="s">
        <v>97</v>
      </c>
      <c r="V290" s="1080" t="s">
        <v>264</v>
      </c>
      <c r="W290" s="1379" t="s">
        <v>97</v>
      </c>
      <c r="X290" s="1080" t="s">
        <v>264</v>
      </c>
      <c r="Y290" s="1379" t="s">
        <v>97</v>
      </c>
      <c r="Z290" s="1080" t="s">
        <v>264</v>
      </c>
      <c r="AA290" s="1379" t="s">
        <v>97</v>
      </c>
      <c r="AB290" s="1080" t="s">
        <v>264</v>
      </c>
      <c r="AC290" s="1379" t="s">
        <v>97</v>
      </c>
      <c r="AD290" s="1080" t="s">
        <v>264</v>
      </c>
      <c r="AE290" s="1379" t="s">
        <v>97</v>
      </c>
      <c r="AF290" s="1080" t="s">
        <v>264</v>
      </c>
      <c r="AG290" s="1379" t="s">
        <v>97</v>
      </c>
      <c r="AH290" s="1080" t="s">
        <v>264</v>
      </c>
      <c r="AI290" s="1379" t="s">
        <v>97</v>
      </c>
      <c r="AJ290" s="1080" t="s">
        <v>264</v>
      </c>
      <c r="AK290" s="1379" t="s">
        <v>97</v>
      </c>
      <c r="AL290" s="1080" t="s">
        <v>264</v>
      </c>
      <c r="AM290" s="1326" t="s">
        <v>97</v>
      </c>
      <c r="AN290" s="3113"/>
      <c r="AO290" s="3113"/>
      <c r="AP290" s="3073"/>
      <c r="AQ290" s="1080" t="s">
        <v>187</v>
      </c>
      <c r="AR290" s="985" t="s">
        <v>188</v>
      </c>
      <c r="AS290" s="3283"/>
      <c r="AT290" s="3283"/>
      <c r="AU290" s="3073"/>
      <c r="AV290" s="3073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3401" t="s">
        <v>265</v>
      </c>
      <c r="B291" s="3402"/>
      <c r="C291" s="1109">
        <f>SUM(D291+E291)</f>
        <v>10</v>
      </c>
      <c r="D291" s="1332">
        <f>SUM(F291+H291+J291+L291+N291+P291+R291+T291+V291+X291+Z291+AB291+AD291+AF291+AH291+AJ291+AL291)</f>
        <v>4</v>
      </c>
      <c r="E291" s="1380">
        <f>SUM(G291+I291+K291+M291+O291+Q291+S291+U291+W291+Y291+AA291+AC291+AE291+AG291+AI291+AK291+AM291)</f>
        <v>6</v>
      </c>
      <c r="F291" s="1109">
        <f>SUM(F301:F309)</f>
        <v>0</v>
      </c>
      <c r="G291" s="1381">
        <f>SUM(G301:G309)</f>
        <v>0</v>
      </c>
      <c r="H291" s="1109">
        <f>SUM(H301:H309)</f>
        <v>0</v>
      </c>
      <c r="I291" s="1381">
        <f>SUM(I301:I309)</f>
        <v>0</v>
      </c>
      <c r="J291" s="1109">
        <f>SUM(J301:J309)</f>
        <v>0</v>
      </c>
      <c r="K291" s="1381">
        <f>SUM(K292:K309)</f>
        <v>0</v>
      </c>
      <c r="L291" s="1109">
        <f>SUM(L301:L309)</f>
        <v>0</v>
      </c>
      <c r="M291" s="1381">
        <f>SUM(M292:M309)</f>
        <v>0</v>
      </c>
      <c r="N291" s="1109">
        <f>SUM(N301:N309)</f>
        <v>2</v>
      </c>
      <c r="O291" s="1381">
        <f>SUM(O292:O309)</f>
        <v>1</v>
      </c>
      <c r="P291" s="1109">
        <f>SUM(P301:P309)</f>
        <v>0</v>
      </c>
      <c r="Q291" s="1381">
        <f>SUM(Q292:Q309)</f>
        <v>2</v>
      </c>
      <c r="R291" s="1109">
        <f>SUM(R301:R309)</f>
        <v>1</v>
      </c>
      <c r="S291" s="1381">
        <f>SUM(S292:S309)</f>
        <v>1</v>
      </c>
      <c r="T291" s="1109">
        <f>SUM(T301:T309)</f>
        <v>0</v>
      </c>
      <c r="U291" s="1381">
        <f>SUM(U292:U309)</f>
        <v>1</v>
      </c>
      <c r="V291" s="1109">
        <f>SUM(V301:V309)</f>
        <v>0</v>
      </c>
      <c r="W291" s="1381">
        <f>SUM(W292:W309)</f>
        <v>0</v>
      </c>
      <c r="X291" s="1109">
        <f>SUM(X301:X309)</f>
        <v>1</v>
      </c>
      <c r="Y291" s="1381">
        <f>SUM(Y292:Y309)</f>
        <v>0</v>
      </c>
      <c r="Z291" s="1109">
        <f>SUM(Z301:Z309)</f>
        <v>0</v>
      </c>
      <c r="AA291" s="1381">
        <f>SUM(AA292:AA309)</f>
        <v>1</v>
      </c>
      <c r="AB291" s="1109">
        <f t="shared" ref="AB291:AM291" si="167">SUM(AB301:AB309)</f>
        <v>0</v>
      </c>
      <c r="AC291" s="1381">
        <f>SUM(AC292:AC309)</f>
        <v>0</v>
      </c>
      <c r="AD291" s="1109">
        <f t="shared" si="167"/>
        <v>0</v>
      </c>
      <c r="AE291" s="1381">
        <f t="shared" si="167"/>
        <v>0</v>
      </c>
      <c r="AF291" s="1109">
        <f t="shared" si="167"/>
        <v>0</v>
      </c>
      <c r="AG291" s="1381">
        <f t="shared" si="167"/>
        <v>0</v>
      </c>
      <c r="AH291" s="1109">
        <f t="shared" si="167"/>
        <v>0</v>
      </c>
      <c r="AI291" s="1381">
        <f t="shared" si="167"/>
        <v>0</v>
      </c>
      <c r="AJ291" s="1109">
        <f t="shared" si="167"/>
        <v>0</v>
      </c>
      <c r="AK291" s="1381">
        <f t="shared" si="167"/>
        <v>0</v>
      </c>
      <c r="AL291" s="1109">
        <f>SUM(AL301:AL309)</f>
        <v>0</v>
      </c>
      <c r="AM291" s="1382">
        <f t="shared" si="167"/>
        <v>0</v>
      </c>
      <c r="AN291" s="1383">
        <f t="shared" ref="AN291:AU291" si="168">SUM(AN292:AN309)</f>
        <v>3</v>
      </c>
      <c r="AO291" s="1383">
        <f t="shared" si="168"/>
        <v>3</v>
      </c>
      <c r="AP291" s="1384">
        <f t="shared" si="168"/>
        <v>0</v>
      </c>
      <c r="AQ291" s="1109">
        <f t="shared" si="168"/>
        <v>0</v>
      </c>
      <c r="AR291" s="1384">
        <f t="shared" si="168"/>
        <v>1</v>
      </c>
      <c r="AS291" s="1385">
        <f t="shared" si="168"/>
        <v>0</v>
      </c>
      <c r="AT291" s="1385">
        <f t="shared" si="168"/>
        <v>0</v>
      </c>
      <c r="AU291" s="1380">
        <f t="shared" si="168"/>
        <v>0</v>
      </c>
      <c r="AV291" s="1380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1</v>
      </c>
      <c r="D292" s="426"/>
      <c r="E292" s="978">
        <f t="shared" ref="E292:E300" si="169">SUM(K292+M292+O292+Q292+S292+U292+W292+Y292+AA292+AC292)</f>
        <v>1</v>
      </c>
      <c r="F292" s="358"/>
      <c r="G292" s="359"/>
      <c r="H292" s="359"/>
      <c r="I292" s="359"/>
      <c r="J292" s="427"/>
      <c r="K292" s="35"/>
      <c r="L292" s="509"/>
      <c r="M292" s="35"/>
      <c r="N292" s="509"/>
      <c r="O292" s="35"/>
      <c r="P292" s="509"/>
      <c r="Q292" s="35"/>
      <c r="R292" s="509"/>
      <c r="S292" s="35"/>
      <c r="T292" s="509"/>
      <c r="U292" s="35">
        <v>1</v>
      </c>
      <c r="V292" s="509"/>
      <c r="W292" s="35"/>
      <c r="X292" s="509"/>
      <c r="Y292" s="35"/>
      <c r="Z292" s="509"/>
      <c r="AA292" s="35"/>
      <c r="AB292" s="509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>
        <v>0</v>
      </c>
      <c r="AO292" s="34">
        <v>0</v>
      </c>
      <c r="AP292" s="35">
        <v>0</v>
      </c>
      <c r="AQ292" s="32">
        <v>0</v>
      </c>
      <c r="AR292" s="359"/>
      <c r="AS292" s="337">
        <v>0</v>
      </c>
      <c r="AT292" s="337">
        <v>0</v>
      </c>
      <c r="AU292" s="35">
        <v>0</v>
      </c>
      <c r="AV292" s="35">
        <v>0</v>
      </c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981">
        <f t="shared" si="169"/>
        <v>0</v>
      </c>
      <c r="F293" s="358"/>
      <c r="G293" s="359"/>
      <c r="H293" s="359"/>
      <c r="I293" s="359"/>
      <c r="J293" s="427"/>
      <c r="K293" s="35"/>
      <c r="L293" s="509"/>
      <c r="M293" s="35"/>
      <c r="N293" s="509"/>
      <c r="O293" s="35"/>
      <c r="P293" s="509"/>
      <c r="Q293" s="35"/>
      <c r="R293" s="509"/>
      <c r="S293" s="35"/>
      <c r="T293" s="509"/>
      <c r="U293" s="35"/>
      <c r="V293" s="509"/>
      <c r="W293" s="35"/>
      <c r="X293" s="509"/>
      <c r="Y293" s="35"/>
      <c r="Z293" s="509"/>
      <c r="AA293" s="35"/>
      <c r="AB293" s="509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0</v>
      </c>
      <c r="D294" s="426"/>
      <c r="E294" s="981">
        <f t="shared" si="169"/>
        <v>0</v>
      </c>
      <c r="F294" s="358"/>
      <c r="G294" s="359"/>
      <c r="H294" s="359"/>
      <c r="I294" s="359"/>
      <c r="J294" s="427"/>
      <c r="K294" s="37"/>
      <c r="L294" s="509"/>
      <c r="M294" s="37"/>
      <c r="N294" s="509"/>
      <c r="O294" s="37"/>
      <c r="P294" s="509"/>
      <c r="Q294" s="37"/>
      <c r="R294" s="509"/>
      <c r="S294" s="37"/>
      <c r="T294" s="509"/>
      <c r="U294" s="37"/>
      <c r="V294" s="509"/>
      <c r="W294" s="37"/>
      <c r="X294" s="509"/>
      <c r="Y294" s="37"/>
      <c r="Z294" s="509"/>
      <c r="AA294" s="37"/>
      <c r="AB294" s="509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/>
      <c r="AO294" s="36"/>
      <c r="AP294" s="37"/>
      <c r="AQ294" s="16"/>
      <c r="AR294" s="359"/>
      <c r="AS294" s="137"/>
      <c r="AT294" s="137"/>
      <c r="AU294" s="37"/>
      <c r="AV294" s="37"/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981">
        <f t="shared" si="169"/>
        <v>0</v>
      </c>
      <c r="F295" s="358"/>
      <c r="G295" s="359"/>
      <c r="H295" s="359"/>
      <c r="I295" s="359"/>
      <c r="J295" s="427"/>
      <c r="K295" s="37"/>
      <c r="L295" s="509"/>
      <c r="M295" s="37"/>
      <c r="N295" s="509"/>
      <c r="O295" s="37"/>
      <c r="P295" s="509"/>
      <c r="Q295" s="37"/>
      <c r="R295" s="509"/>
      <c r="S295" s="37"/>
      <c r="T295" s="509"/>
      <c r="U295" s="37"/>
      <c r="V295" s="509"/>
      <c r="W295" s="37"/>
      <c r="X295" s="509"/>
      <c r="Y295" s="37"/>
      <c r="Z295" s="509"/>
      <c r="AA295" s="37"/>
      <c r="AB295" s="509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981">
        <f t="shared" si="169"/>
        <v>0</v>
      </c>
      <c r="F296" s="358"/>
      <c r="G296" s="359"/>
      <c r="H296" s="359"/>
      <c r="I296" s="359"/>
      <c r="J296" s="427"/>
      <c r="K296" s="37"/>
      <c r="L296" s="509"/>
      <c r="M296" s="37"/>
      <c r="N296" s="509"/>
      <c r="O296" s="37"/>
      <c r="P296" s="509"/>
      <c r="Q296" s="37"/>
      <c r="R296" s="509"/>
      <c r="S296" s="37"/>
      <c r="T296" s="509"/>
      <c r="U296" s="37"/>
      <c r="V296" s="509"/>
      <c r="W296" s="37"/>
      <c r="X296" s="509"/>
      <c r="Y296" s="37"/>
      <c r="Z296" s="509"/>
      <c r="AA296" s="37"/>
      <c r="AB296" s="509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981">
        <f t="shared" si="169"/>
        <v>0</v>
      </c>
      <c r="F297" s="358"/>
      <c r="G297" s="359"/>
      <c r="H297" s="359"/>
      <c r="I297" s="359"/>
      <c r="J297" s="427"/>
      <c r="K297" s="37"/>
      <c r="L297" s="509"/>
      <c r="M297" s="37"/>
      <c r="N297" s="509"/>
      <c r="O297" s="37"/>
      <c r="P297" s="509"/>
      <c r="Q297" s="37"/>
      <c r="R297" s="509"/>
      <c r="S297" s="37"/>
      <c r="T297" s="509"/>
      <c r="U297" s="37"/>
      <c r="V297" s="509"/>
      <c r="W297" s="37"/>
      <c r="X297" s="509"/>
      <c r="Y297" s="37"/>
      <c r="Z297" s="509"/>
      <c r="AA297" s="37"/>
      <c r="AB297" s="509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981">
        <f t="shared" si="169"/>
        <v>0</v>
      </c>
      <c r="F298" s="358"/>
      <c r="G298" s="359"/>
      <c r="H298" s="359"/>
      <c r="I298" s="359"/>
      <c r="J298" s="427"/>
      <c r="K298" s="37"/>
      <c r="L298" s="509"/>
      <c r="M298" s="37"/>
      <c r="N298" s="509"/>
      <c r="O298" s="37"/>
      <c r="P298" s="509"/>
      <c r="Q298" s="37"/>
      <c r="R298" s="509"/>
      <c r="S298" s="37"/>
      <c r="T298" s="509"/>
      <c r="U298" s="37"/>
      <c r="V298" s="509"/>
      <c r="W298" s="37"/>
      <c r="X298" s="509"/>
      <c r="Y298" s="37"/>
      <c r="Z298" s="509"/>
      <c r="AA298" s="37"/>
      <c r="AB298" s="509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981">
        <f t="shared" si="169"/>
        <v>0</v>
      </c>
      <c r="F299" s="358"/>
      <c r="G299" s="359"/>
      <c r="H299" s="359"/>
      <c r="I299" s="359"/>
      <c r="J299" s="427"/>
      <c r="K299" s="37"/>
      <c r="L299" s="509"/>
      <c r="M299" s="37"/>
      <c r="N299" s="509"/>
      <c r="O299" s="37"/>
      <c r="P299" s="509"/>
      <c r="Q299" s="37"/>
      <c r="R299" s="509"/>
      <c r="S299" s="37"/>
      <c r="T299" s="509"/>
      <c r="U299" s="37"/>
      <c r="V299" s="509"/>
      <c r="W299" s="37"/>
      <c r="X299" s="509"/>
      <c r="Y299" s="37"/>
      <c r="Z299" s="509"/>
      <c r="AA299" s="37"/>
      <c r="AB299" s="509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112"/>
      <c r="B300" s="982" t="s">
        <v>274</v>
      </c>
      <c r="C300" s="139">
        <f t="shared" si="184"/>
        <v>1</v>
      </c>
      <c r="D300" s="430"/>
      <c r="E300" s="979">
        <f t="shared" si="169"/>
        <v>1</v>
      </c>
      <c r="F300" s="698"/>
      <c r="G300" s="699"/>
      <c r="H300" s="699"/>
      <c r="I300" s="699"/>
      <c r="J300" s="743"/>
      <c r="K300" s="43"/>
      <c r="L300" s="431"/>
      <c r="M300" s="43"/>
      <c r="N300" s="431"/>
      <c r="O300" s="43"/>
      <c r="P300" s="431"/>
      <c r="Q300" s="43"/>
      <c r="R300" s="431"/>
      <c r="S300" s="43">
        <v>1</v>
      </c>
      <c r="T300" s="431"/>
      <c r="U300" s="43"/>
      <c r="V300" s="431"/>
      <c r="W300" s="43"/>
      <c r="X300" s="431"/>
      <c r="Y300" s="43"/>
      <c r="Z300" s="431"/>
      <c r="AA300" s="43"/>
      <c r="AB300" s="431"/>
      <c r="AC300" s="43"/>
      <c r="AD300" s="698"/>
      <c r="AE300" s="699"/>
      <c r="AF300" s="699"/>
      <c r="AG300" s="699"/>
      <c r="AH300" s="699"/>
      <c r="AI300" s="699"/>
      <c r="AJ300" s="699"/>
      <c r="AK300" s="699"/>
      <c r="AL300" s="699"/>
      <c r="AM300" s="550"/>
      <c r="AN300" s="42">
        <v>0</v>
      </c>
      <c r="AO300" s="42">
        <v>0</v>
      </c>
      <c r="AP300" s="43">
        <v>0</v>
      </c>
      <c r="AQ300" s="22">
        <v>0</v>
      </c>
      <c r="AR300" s="699"/>
      <c r="AS300" s="186">
        <v>0</v>
      </c>
      <c r="AT300" s="186">
        <v>0</v>
      </c>
      <c r="AU300" s="43">
        <v>0</v>
      </c>
      <c r="AV300" s="43">
        <v>0</v>
      </c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1249" t="s">
        <v>266</v>
      </c>
      <c r="C301" s="335">
        <f t="shared" si="183"/>
        <v>2</v>
      </c>
      <c r="D301" s="336">
        <f>SUM(F301+H301+J301+L301+N301+P301+R301+T301+V301+X301+Z301+AB301+AD301+AF301+AH301+AJ301+AL301)</f>
        <v>2</v>
      </c>
      <c r="E301" s="978">
        <f>SUM(G301+I301+K301+M301+O301+Q301+S301+U301+W301+Y301+AA301+AC301+AE301+AG301+AI301+AK301+AM301)</f>
        <v>0</v>
      </c>
      <c r="F301" s="510"/>
      <c r="G301" s="511"/>
      <c r="H301" s="512"/>
      <c r="I301" s="511"/>
      <c r="J301" s="512"/>
      <c r="K301" s="291"/>
      <c r="L301" s="513"/>
      <c r="M301" s="511"/>
      <c r="N301" s="512"/>
      <c r="O301" s="514"/>
      <c r="P301" s="510"/>
      <c r="Q301" s="511"/>
      <c r="R301" s="512">
        <v>1</v>
      </c>
      <c r="S301" s="514"/>
      <c r="T301" s="510"/>
      <c r="U301" s="511"/>
      <c r="V301" s="512"/>
      <c r="W301" s="514"/>
      <c r="X301" s="510">
        <v>1</v>
      </c>
      <c r="Y301" s="511"/>
      <c r="Z301" s="512"/>
      <c r="AA301" s="514"/>
      <c r="AB301" s="510"/>
      <c r="AC301" s="511"/>
      <c r="AD301" s="512"/>
      <c r="AE301" s="514"/>
      <c r="AF301" s="510"/>
      <c r="AG301" s="511"/>
      <c r="AH301" s="512"/>
      <c r="AI301" s="514"/>
      <c r="AJ301" s="510"/>
      <c r="AK301" s="511"/>
      <c r="AL301" s="512"/>
      <c r="AM301" s="515"/>
      <c r="AN301" s="1256">
        <v>0</v>
      </c>
      <c r="AO301" s="34">
        <v>0</v>
      </c>
      <c r="AP301" s="35">
        <v>0</v>
      </c>
      <c r="AQ301" s="32">
        <v>0</v>
      </c>
      <c r="AR301" s="35">
        <v>0</v>
      </c>
      <c r="AS301" s="337">
        <v>0</v>
      </c>
      <c r="AT301" s="337">
        <v>0</v>
      </c>
      <c r="AU301" s="35">
        <v>0</v>
      </c>
      <c r="AV301" s="35">
        <v>0</v>
      </c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0</v>
      </c>
      <c r="D302" s="176">
        <f t="shared" ref="D302:E309" si="185">SUM(F302+H302+J302+L302+N302+P302+R302+T302+V302+X302+Z302+AB302+AD302+AF302+AH302+AJ302+AL302)</f>
        <v>0</v>
      </c>
      <c r="E302" s="978">
        <f t="shared" si="185"/>
        <v>0</v>
      </c>
      <c r="F302" s="32"/>
      <c r="G302" s="291"/>
      <c r="H302" s="32"/>
      <c r="I302" s="291"/>
      <c r="J302" s="32"/>
      <c r="K302" s="291"/>
      <c r="L302" s="32"/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/>
      <c r="AR302" s="35"/>
      <c r="AS302" s="337"/>
      <c r="AT302" s="337"/>
      <c r="AU302" s="35"/>
      <c r="AV302" s="35"/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5</v>
      </c>
      <c r="D303" s="178">
        <f t="shared" si="185"/>
        <v>2</v>
      </c>
      <c r="E303" s="981">
        <f t="shared" si="185"/>
        <v>3</v>
      </c>
      <c r="F303" s="16"/>
      <c r="G303" s="20"/>
      <c r="H303" s="16"/>
      <c r="I303" s="20"/>
      <c r="J303" s="16"/>
      <c r="K303" s="20"/>
      <c r="L303" s="16"/>
      <c r="M303" s="20"/>
      <c r="N303" s="16">
        <v>2</v>
      </c>
      <c r="O303" s="18"/>
      <c r="P303" s="16"/>
      <c r="Q303" s="20">
        <v>2</v>
      </c>
      <c r="R303" s="36"/>
      <c r="S303" s="18"/>
      <c r="T303" s="16"/>
      <c r="U303" s="20"/>
      <c r="V303" s="36"/>
      <c r="W303" s="18"/>
      <c r="X303" s="16"/>
      <c r="Y303" s="20"/>
      <c r="Z303" s="36"/>
      <c r="AA303" s="18">
        <v>1</v>
      </c>
      <c r="AB303" s="16"/>
      <c r="AC303" s="20"/>
      <c r="AD303" s="36"/>
      <c r="AE303" s="18"/>
      <c r="AF303" s="16"/>
      <c r="AG303" s="20"/>
      <c r="AH303" s="36"/>
      <c r="AI303" s="18"/>
      <c r="AJ303" s="16"/>
      <c r="AK303" s="20"/>
      <c r="AL303" s="36"/>
      <c r="AM303" s="19"/>
      <c r="AN303" s="36">
        <v>1</v>
      </c>
      <c r="AO303" s="36">
        <v>1</v>
      </c>
      <c r="AP303" s="37">
        <v>0</v>
      </c>
      <c r="AQ303" s="16">
        <v>0</v>
      </c>
      <c r="AR303" s="37">
        <v>1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0</v>
      </c>
      <c r="D304" s="178">
        <f t="shared" si="185"/>
        <v>0</v>
      </c>
      <c r="E304" s="981">
        <f t="shared" si="185"/>
        <v>0</v>
      </c>
      <c r="F304" s="16"/>
      <c r="G304" s="20"/>
      <c r="H304" s="16"/>
      <c r="I304" s="20"/>
      <c r="J304" s="16"/>
      <c r="K304" s="20"/>
      <c r="L304" s="16"/>
      <c r="M304" s="20"/>
      <c r="N304" s="16"/>
      <c r="O304" s="18"/>
      <c r="P304" s="16"/>
      <c r="Q304" s="20"/>
      <c r="R304" s="36"/>
      <c r="S304" s="18"/>
      <c r="T304" s="16"/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>
        <v>1</v>
      </c>
      <c r="AO304" s="36">
        <v>1</v>
      </c>
      <c r="AP304" s="37">
        <v>0</v>
      </c>
      <c r="AQ304" s="16"/>
      <c r="AR304" s="37"/>
      <c r="AS304" s="137"/>
      <c r="AT304" s="137"/>
      <c r="AU304" s="37"/>
      <c r="AV304" s="37"/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0</v>
      </c>
      <c r="D305" s="178">
        <f t="shared" si="185"/>
        <v>0</v>
      </c>
      <c r="E305" s="981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/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/>
      <c r="AR305" s="37"/>
      <c r="AS305" s="137"/>
      <c r="AT305" s="137"/>
      <c r="AU305" s="37"/>
      <c r="AV305" s="37"/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981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/>
      <c r="AR306" s="37"/>
      <c r="AS306" s="137"/>
      <c r="AT306" s="137"/>
      <c r="AU306" s="37"/>
      <c r="AV306" s="37"/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981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/>
      <c r="AR307" s="37"/>
      <c r="AS307" s="137"/>
      <c r="AT307" s="137"/>
      <c r="AU307" s="37"/>
      <c r="AV307" s="37"/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981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/>
      <c r="AR308" s="37"/>
      <c r="AS308" s="137"/>
      <c r="AT308" s="137"/>
      <c r="AU308" s="37"/>
      <c r="AV308" s="37"/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3112"/>
      <c r="B309" s="982" t="s">
        <v>274</v>
      </c>
      <c r="C309" s="139">
        <f t="shared" si="183"/>
        <v>1</v>
      </c>
      <c r="D309" s="199">
        <f t="shared" si="185"/>
        <v>0</v>
      </c>
      <c r="E309" s="979">
        <f t="shared" si="185"/>
        <v>1</v>
      </c>
      <c r="F309" s="22"/>
      <c r="G309" s="26"/>
      <c r="H309" s="22"/>
      <c r="I309" s="26"/>
      <c r="J309" s="22"/>
      <c r="K309" s="26"/>
      <c r="L309" s="22"/>
      <c r="M309" s="26"/>
      <c r="N309" s="22"/>
      <c r="O309" s="24">
        <v>1</v>
      </c>
      <c r="P309" s="22"/>
      <c r="Q309" s="26"/>
      <c r="R309" s="42"/>
      <c r="S309" s="24"/>
      <c r="T309" s="22"/>
      <c r="U309" s="26"/>
      <c r="V309" s="42"/>
      <c r="W309" s="24"/>
      <c r="X309" s="22"/>
      <c r="Y309" s="26"/>
      <c r="Z309" s="42"/>
      <c r="AA309" s="24"/>
      <c r="AB309" s="22"/>
      <c r="AC309" s="26"/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>
        <v>1</v>
      </c>
      <c r="AO309" s="42">
        <v>1</v>
      </c>
      <c r="AP309" s="43">
        <v>0</v>
      </c>
      <c r="AQ309" s="22">
        <v>0</v>
      </c>
      <c r="AR309" s="43">
        <v>0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744"/>
    </row>
    <row r="311" spans="1:86" ht="15" customHeight="1" x14ac:dyDescent="0.25">
      <c r="A311" s="3409" t="s">
        <v>75</v>
      </c>
      <c r="B311" s="2847"/>
      <c r="C311" s="3419" t="s">
        <v>259</v>
      </c>
      <c r="D311" s="2917"/>
      <c r="E311" s="2888"/>
      <c r="F311" s="3423" t="s">
        <v>117</v>
      </c>
      <c r="G311" s="3425"/>
      <c r="H311" s="3425"/>
      <c r="I311" s="3425"/>
      <c r="J311" s="3425"/>
      <c r="K311" s="3425"/>
      <c r="L311" s="3425"/>
      <c r="M311" s="3425"/>
      <c r="N311" s="3425"/>
      <c r="O311" s="3425"/>
      <c r="P311" s="3425"/>
      <c r="Q311" s="3425"/>
      <c r="R311" s="3425"/>
      <c r="S311" s="3425"/>
      <c r="T311" s="3425"/>
      <c r="U311" s="3425"/>
      <c r="V311" s="3425"/>
      <c r="W311" s="3425"/>
      <c r="X311" s="3425"/>
      <c r="Y311" s="3425"/>
      <c r="Z311" s="3425"/>
      <c r="AA311" s="3425"/>
      <c r="AB311" s="3425"/>
      <c r="AC311" s="3425"/>
      <c r="AD311" s="3425"/>
      <c r="AE311" s="3425"/>
      <c r="AF311" s="3425"/>
      <c r="AG311" s="3425"/>
      <c r="AH311" s="3425"/>
      <c r="AI311" s="3425"/>
      <c r="AJ311" s="3425"/>
      <c r="AK311" s="3425"/>
      <c r="AL311" s="3425"/>
      <c r="AM311" s="3425"/>
      <c r="AN311" s="3425"/>
      <c r="AO311" s="3425"/>
      <c r="AP311" s="3425"/>
      <c r="AQ311" s="3426"/>
      <c r="AR311" s="2869" t="s">
        <v>185</v>
      </c>
      <c r="AS311" s="2847"/>
      <c r="AT311" s="3400" t="s">
        <v>7</v>
      </c>
      <c r="AU311" s="3400" t="s">
        <v>8</v>
      </c>
      <c r="AV311" s="3400" t="s">
        <v>260</v>
      </c>
      <c r="AW311" s="3400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109"/>
      <c r="D312" s="3110"/>
      <c r="E312" s="3111"/>
      <c r="F312" s="3401" t="s">
        <v>277</v>
      </c>
      <c r="G312" s="3403"/>
      <c r="H312" s="3401" t="s">
        <v>278</v>
      </c>
      <c r="I312" s="3403"/>
      <c r="J312" s="3401" t="s">
        <v>279</v>
      </c>
      <c r="K312" s="3403"/>
      <c r="L312" s="3401" t="s">
        <v>280</v>
      </c>
      <c r="M312" s="3403"/>
      <c r="N312" s="3401" t="s">
        <v>179</v>
      </c>
      <c r="O312" s="3403"/>
      <c r="P312" s="3401" t="s">
        <v>180</v>
      </c>
      <c r="Q312" s="3403"/>
      <c r="R312" s="3401" t="s">
        <v>12</v>
      </c>
      <c r="S312" s="3403"/>
      <c r="T312" s="3401" t="s">
        <v>13</v>
      </c>
      <c r="U312" s="3403"/>
      <c r="V312" s="3401" t="s">
        <v>14</v>
      </c>
      <c r="W312" s="3402"/>
      <c r="X312" s="3401" t="s">
        <v>15</v>
      </c>
      <c r="Y312" s="3402"/>
      <c r="Z312" s="3401" t="s">
        <v>16</v>
      </c>
      <c r="AA312" s="3402"/>
      <c r="AB312" s="3401" t="s">
        <v>17</v>
      </c>
      <c r="AC312" s="3402"/>
      <c r="AD312" s="3401" t="s">
        <v>18</v>
      </c>
      <c r="AE312" s="3402"/>
      <c r="AF312" s="3401" t="s">
        <v>19</v>
      </c>
      <c r="AG312" s="3402"/>
      <c r="AH312" s="3401" t="s">
        <v>48</v>
      </c>
      <c r="AI312" s="3402"/>
      <c r="AJ312" s="3401" t="s">
        <v>49</v>
      </c>
      <c r="AK312" s="3402"/>
      <c r="AL312" s="3401" t="s">
        <v>50</v>
      </c>
      <c r="AM312" s="3402"/>
      <c r="AN312" s="3401" t="s">
        <v>126</v>
      </c>
      <c r="AO312" s="3402"/>
      <c r="AP312" s="3401" t="s">
        <v>281</v>
      </c>
      <c r="AQ312" s="3406"/>
      <c r="AR312" s="3090"/>
      <c r="AS312" s="3073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089"/>
      <c r="B313" s="3073"/>
      <c r="C313" s="1080" t="s">
        <v>96</v>
      </c>
      <c r="D313" s="1386" t="s">
        <v>65</v>
      </c>
      <c r="E313" s="976" t="s">
        <v>97</v>
      </c>
      <c r="F313" s="1080" t="s">
        <v>264</v>
      </c>
      <c r="G313" s="1379" t="s">
        <v>97</v>
      </c>
      <c r="H313" s="1080" t="s">
        <v>264</v>
      </c>
      <c r="I313" s="1379" t="s">
        <v>97</v>
      </c>
      <c r="J313" s="1080" t="s">
        <v>264</v>
      </c>
      <c r="K313" s="1379" t="s">
        <v>97</v>
      </c>
      <c r="L313" s="1080" t="s">
        <v>264</v>
      </c>
      <c r="M313" s="1379" t="s">
        <v>97</v>
      </c>
      <c r="N313" s="1080" t="s">
        <v>264</v>
      </c>
      <c r="O313" s="1379" t="s">
        <v>97</v>
      </c>
      <c r="P313" s="1080" t="s">
        <v>264</v>
      </c>
      <c r="Q313" s="1379" t="s">
        <v>97</v>
      </c>
      <c r="R313" s="1080" t="s">
        <v>264</v>
      </c>
      <c r="S313" s="1379" t="s">
        <v>97</v>
      </c>
      <c r="T313" s="1080" t="s">
        <v>264</v>
      </c>
      <c r="U313" s="1379" t="s">
        <v>97</v>
      </c>
      <c r="V313" s="1080" t="s">
        <v>264</v>
      </c>
      <c r="W313" s="1379" t="s">
        <v>97</v>
      </c>
      <c r="X313" s="1080" t="s">
        <v>264</v>
      </c>
      <c r="Y313" s="1379" t="s">
        <v>97</v>
      </c>
      <c r="Z313" s="1080" t="s">
        <v>264</v>
      </c>
      <c r="AA313" s="1379" t="s">
        <v>97</v>
      </c>
      <c r="AB313" s="1080" t="s">
        <v>264</v>
      </c>
      <c r="AC313" s="1379" t="s">
        <v>97</v>
      </c>
      <c r="AD313" s="1080" t="s">
        <v>264</v>
      </c>
      <c r="AE313" s="1379" t="s">
        <v>97</v>
      </c>
      <c r="AF313" s="1080" t="s">
        <v>264</v>
      </c>
      <c r="AG313" s="1379" t="s">
        <v>97</v>
      </c>
      <c r="AH313" s="1080" t="s">
        <v>264</v>
      </c>
      <c r="AI313" s="1379" t="s">
        <v>97</v>
      </c>
      <c r="AJ313" s="1080" t="s">
        <v>264</v>
      </c>
      <c r="AK313" s="1379" t="s">
        <v>97</v>
      </c>
      <c r="AL313" s="1080" t="s">
        <v>264</v>
      </c>
      <c r="AM313" s="1379" t="s">
        <v>97</v>
      </c>
      <c r="AN313" s="1080" t="s">
        <v>264</v>
      </c>
      <c r="AO313" s="1379" t="s">
        <v>97</v>
      </c>
      <c r="AP313" s="1080" t="s">
        <v>264</v>
      </c>
      <c r="AQ313" s="1326" t="s">
        <v>97</v>
      </c>
      <c r="AR313" s="1186" t="s">
        <v>187</v>
      </c>
      <c r="AS313" s="1379" t="s">
        <v>188</v>
      </c>
      <c r="AT313" s="3283"/>
      <c r="AU313" s="3283"/>
      <c r="AV313" s="3283"/>
      <c r="AW313" s="3283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3407" t="s">
        <v>282</v>
      </c>
      <c r="B314" s="1365" t="s">
        <v>181</v>
      </c>
      <c r="C314" s="175">
        <f>SUM(E314)</f>
        <v>0</v>
      </c>
      <c r="D314" s="1387"/>
      <c r="E314" s="1292">
        <f>+Q314+S314+U314+W314+Y314+AA314+AC314+AE314+AG314+AI314</f>
        <v>0</v>
      </c>
      <c r="F314" s="1388"/>
      <c r="G314" s="1389"/>
      <c r="H314" s="1389"/>
      <c r="I314" s="1389"/>
      <c r="J314" s="1389"/>
      <c r="K314" s="1389"/>
      <c r="L314" s="1389"/>
      <c r="M314" s="1389"/>
      <c r="N314" s="1389"/>
      <c r="O314" s="1389"/>
      <c r="P314" s="1250"/>
      <c r="Q314" s="1256"/>
      <c r="R314" s="1346"/>
      <c r="S314" s="1256"/>
      <c r="T314" s="1346"/>
      <c r="U314" s="1256"/>
      <c r="V314" s="1346"/>
      <c r="W314" s="1256"/>
      <c r="X314" s="1346"/>
      <c r="Y314" s="1256"/>
      <c r="Z314" s="1346"/>
      <c r="AA314" s="1256"/>
      <c r="AB314" s="1346"/>
      <c r="AC314" s="1256"/>
      <c r="AD314" s="1346"/>
      <c r="AE314" s="1256"/>
      <c r="AF314" s="1346"/>
      <c r="AG314" s="1256"/>
      <c r="AH314" s="1346"/>
      <c r="AI314" s="1256"/>
      <c r="AJ314" s="1346"/>
      <c r="AK314" s="1250"/>
      <c r="AL314" s="1346"/>
      <c r="AM314" s="1250"/>
      <c r="AN314" s="1346"/>
      <c r="AO314" s="1250"/>
      <c r="AP314" s="1346"/>
      <c r="AQ314" s="1390"/>
      <c r="AR314" s="1256"/>
      <c r="AS314" s="1389"/>
      <c r="AT314" s="1270"/>
      <c r="AU314" s="1253"/>
      <c r="AV314" s="1270"/>
      <c r="AW314" s="1253"/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3284"/>
      <c r="B315" s="541" t="s">
        <v>275</v>
      </c>
      <c r="C315" s="183">
        <f t="shared" ref="C315:C324" si="188">SUM(D315+E315)</f>
        <v>0</v>
      </c>
      <c r="D315" s="184">
        <f t="shared" ref="D315:E318" si="189">SUM(F315+H315+J315+L315+N315+P315+R315+T315+V315+X315+Z315+AB315+AD315+AF315+AH315+AJ315+AL315+AN315+AP315)</f>
        <v>0</v>
      </c>
      <c r="E315" s="203">
        <f t="shared" si="189"/>
        <v>0</v>
      </c>
      <c r="F315" s="329"/>
      <c r="G315" s="393"/>
      <c r="H315" s="329"/>
      <c r="I315" s="393"/>
      <c r="J315" s="329"/>
      <c r="K315" s="75"/>
      <c r="L315" s="329"/>
      <c r="M315" s="292"/>
      <c r="N315" s="329"/>
      <c r="O315" s="75"/>
      <c r="P315" s="329"/>
      <c r="Q315" s="393"/>
      <c r="R315" s="329"/>
      <c r="S315" s="393"/>
      <c r="T315" s="329"/>
      <c r="U315" s="393"/>
      <c r="V315" s="329"/>
      <c r="W315" s="393"/>
      <c r="X315" s="329"/>
      <c r="Y315" s="393"/>
      <c r="Z315" s="329"/>
      <c r="AA315" s="393"/>
      <c r="AB315" s="329"/>
      <c r="AC315" s="393"/>
      <c r="AD315" s="329"/>
      <c r="AE315" s="393"/>
      <c r="AF315" s="329"/>
      <c r="AG315" s="393"/>
      <c r="AH315" s="329"/>
      <c r="AI315" s="393"/>
      <c r="AJ315" s="329"/>
      <c r="AK315" s="393"/>
      <c r="AL315" s="329"/>
      <c r="AM315" s="393"/>
      <c r="AN315" s="329"/>
      <c r="AO315" s="393"/>
      <c r="AP315" s="329"/>
      <c r="AQ315" s="394"/>
      <c r="AR315" s="393"/>
      <c r="AS315" s="75"/>
      <c r="AT315" s="309"/>
      <c r="AU315" s="75"/>
      <c r="AV315" s="309"/>
      <c r="AW315" s="75"/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3428" t="s">
        <v>283</v>
      </c>
      <c r="B316" s="3429"/>
      <c r="C316" s="1129">
        <f t="shared" si="188"/>
        <v>0</v>
      </c>
      <c r="D316" s="1351">
        <f t="shared" si="189"/>
        <v>0</v>
      </c>
      <c r="E316" s="1391">
        <f t="shared" si="189"/>
        <v>0</v>
      </c>
      <c r="F316" s="1111"/>
      <c r="G316" s="1392"/>
      <c r="H316" s="1111"/>
      <c r="I316" s="1392"/>
      <c r="J316" s="1111"/>
      <c r="K316" s="1393"/>
      <c r="L316" s="1111"/>
      <c r="M316" s="1394"/>
      <c r="N316" s="1111"/>
      <c r="O316" s="1393"/>
      <c r="P316" s="1111"/>
      <c r="Q316" s="1392"/>
      <c r="R316" s="1111"/>
      <c r="S316" s="1392"/>
      <c r="T316" s="1111"/>
      <c r="U316" s="1392"/>
      <c r="V316" s="1111"/>
      <c r="W316" s="1392"/>
      <c r="X316" s="1111"/>
      <c r="Y316" s="1392"/>
      <c r="Z316" s="1111"/>
      <c r="AA316" s="1392"/>
      <c r="AB316" s="1111"/>
      <c r="AC316" s="1392"/>
      <c r="AD316" s="1111"/>
      <c r="AE316" s="1392"/>
      <c r="AF316" s="1111"/>
      <c r="AG316" s="1392"/>
      <c r="AH316" s="1111"/>
      <c r="AI316" s="1392"/>
      <c r="AJ316" s="1111"/>
      <c r="AK316" s="1392"/>
      <c r="AL316" s="1111"/>
      <c r="AM316" s="1392"/>
      <c r="AN316" s="1111"/>
      <c r="AO316" s="1392"/>
      <c r="AP316" s="1111"/>
      <c r="AQ316" s="1395"/>
      <c r="AR316" s="1392"/>
      <c r="AS316" s="1393"/>
      <c r="AT316" s="1396"/>
      <c r="AU316" s="1393"/>
      <c r="AV316" s="1396"/>
      <c r="AW316" s="1393"/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3430" t="s">
        <v>284</v>
      </c>
      <c r="B317" s="3430"/>
      <c r="C317" s="1129">
        <f t="shared" si="188"/>
        <v>3</v>
      </c>
      <c r="D317" s="1351">
        <f t="shared" si="189"/>
        <v>3</v>
      </c>
      <c r="E317" s="1391">
        <f t="shared" si="189"/>
        <v>0</v>
      </c>
      <c r="F317" s="1111"/>
      <c r="G317" s="1392"/>
      <c r="H317" s="1111"/>
      <c r="I317" s="1392"/>
      <c r="J317" s="1111"/>
      <c r="K317" s="1393"/>
      <c r="L317" s="1111"/>
      <c r="M317" s="1394"/>
      <c r="N317" s="1111"/>
      <c r="O317" s="1393"/>
      <c r="P317" s="1111"/>
      <c r="Q317" s="1392"/>
      <c r="R317" s="1111"/>
      <c r="S317" s="1392"/>
      <c r="T317" s="1111">
        <v>1</v>
      </c>
      <c r="U317" s="1392"/>
      <c r="V317" s="1111"/>
      <c r="W317" s="1392"/>
      <c r="X317" s="1111"/>
      <c r="Y317" s="1392"/>
      <c r="Z317" s="1111">
        <v>2</v>
      </c>
      <c r="AA317" s="1392"/>
      <c r="AB317" s="1111"/>
      <c r="AC317" s="1392"/>
      <c r="AD317" s="1111"/>
      <c r="AE317" s="1392"/>
      <c r="AF317" s="1111"/>
      <c r="AG317" s="1392"/>
      <c r="AH317" s="1111"/>
      <c r="AI317" s="1392"/>
      <c r="AJ317" s="1111"/>
      <c r="AK317" s="1392"/>
      <c r="AL317" s="1111"/>
      <c r="AM317" s="1392"/>
      <c r="AN317" s="1111"/>
      <c r="AO317" s="1392"/>
      <c r="AP317" s="1111"/>
      <c r="AQ317" s="1395"/>
      <c r="AR317" s="1392">
        <v>0</v>
      </c>
      <c r="AS317" s="1393">
        <v>1</v>
      </c>
      <c r="AT317" s="1396">
        <v>0</v>
      </c>
      <c r="AU317" s="1393">
        <v>0</v>
      </c>
      <c r="AV317" s="1396">
        <v>0</v>
      </c>
      <c r="AW317" s="1393">
        <v>0</v>
      </c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0</v>
      </c>
      <c r="D318" s="176">
        <f t="shared" si="189"/>
        <v>0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/>
      <c r="AG318" s="34"/>
      <c r="AH318" s="32"/>
      <c r="AI318" s="34"/>
      <c r="AJ318" s="32"/>
      <c r="AK318" s="34"/>
      <c r="AL318" s="32"/>
      <c r="AM318" s="34"/>
      <c r="AN318" s="32"/>
      <c r="AO318" s="34"/>
      <c r="AP318" s="32"/>
      <c r="AQ318" s="226"/>
      <c r="AR318" s="34"/>
      <c r="AS318" s="35"/>
      <c r="AT318" s="337"/>
      <c r="AU318" s="35"/>
      <c r="AV318" s="337"/>
      <c r="AW318" s="35"/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983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977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980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980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1</v>
      </c>
      <c r="D323" s="176">
        <f t="shared" si="203"/>
        <v>1</v>
      </c>
      <c r="E323" s="233">
        <f t="shared" si="203"/>
        <v>0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>
        <v>1</v>
      </c>
      <c r="Y323" s="36"/>
      <c r="Z323" s="16"/>
      <c r="AA323" s="36"/>
      <c r="AB323" s="16"/>
      <c r="AC323" s="36"/>
      <c r="AD323" s="16"/>
      <c r="AE323" s="36"/>
      <c r="AF323" s="16"/>
      <c r="AG323" s="36"/>
      <c r="AH323" s="16"/>
      <c r="AI323" s="36"/>
      <c r="AJ323" s="16"/>
      <c r="AK323" s="36"/>
      <c r="AL323" s="16"/>
      <c r="AM323" s="36"/>
      <c r="AN323" s="16"/>
      <c r="AO323" s="36"/>
      <c r="AP323" s="16"/>
      <c r="AQ323" s="135"/>
      <c r="AR323" s="36">
        <v>0</v>
      </c>
      <c r="AS323" s="37">
        <v>0</v>
      </c>
      <c r="AT323" s="137">
        <v>0</v>
      </c>
      <c r="AU323" s="37">
        <v>0</v>
      </c>
      <c r="AV323" s="137">
        <v>0</v>
      </c>
      <c r="AW323" s="37">
        <v>0</v>
      </c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3284"/>
      <c r="B324" s="1193" t="s">
        <v>291</v>
      </c>
      <c r="C324" s="139">
        <f t="shared" si="188"/>
        <v>3</v>
      </c>
      <c r="D324" s="199">
        <f t="shared" si="203"/>
        <v>3</v>
      </c>
      <c r="E324" s="983">
        <f t="shared" si="203"/>
        <v>0</v>
      </c>
      <c r="F324" s="210"/>
      <c r="G324" s="591"/>
      <c r="H324" s="210"/>
      <c r="I324" s="591"/>
      <c r="J324" s="210"/>
      <c r="K324" s="542"/>
      <c r="L324" s="210"/>
      <c r="M324" s="526"/>
      <c r="N324" s="210"/>
      <c r="O324" s="542"/>
      <c r="P324" s="210"/>
      <c r="Q324" s="591"/>
      <c r="R324" s="210"/>
      <c r="S324" s="591"/>
      <c r="T324" s="210">
        <v>1</v>
      </c>
      <c r="U324" s="591"/>
      <c r="V324" s="210"/>
      <c r="W324" s="591"/>
      <c r="X324" s="210"/>
      <c r="Y324" s="591"/>
      <c r="Z324" s="210">
        <v>2</v>
      </c>
      <c r="AA324" s="591"/>
      <c r="AB324" s="210"/>
      <c r="AC324" s="591"/>
      <c r="AD324" s="210"/>
      <c r="AE324" s="591"/>
      <c r="AF324" s="210"/>
      <c r="AG324" s="591"/>
      <c r="AH324" s="210"/>
      <c r="AI324" s="591"/>
      <c r="AJ324" s="210"/>
      <c r="AK324" s="591"/>
      <c r="AL324" s="210"/>
      <c r="AM324" s="591"/>
      <c r="AN324" s="210"/>
      <c r="AO324" s="591"/>
      <c r="AP324" s="210"/>
      <c r="AQ324" s="543"/>
      <c r="AR324" s="591">
        <v>0</v>
      </c>
      <c r="AS324" s="542">
        <v>1</v>
      </c>
      <c r="AT324" s="1066">
        <v>0</v>
      </c>
      <c r="AU324" s="542">
        <v>0</v>
      </c>
      <c r="AV324" s="1066">
        <v>0</v>
      </c>
      <c r="AW324" s="542"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3409" t="s">
        <v>75</v>
      </c>
      <c r="B326" s="2847"/>
      <c r="C326" s="3413" t="s">
        <v>259</v>
      </c>
      <c r="D326" s="3413"/>
      <c r="E326" s="3413"/>
      <c r="F326" s="3423" t="s">
        <v>117</v>
      </c>
      <c r="G326" s="3425"/>
      <c r="H326" s="3425"/>
      <c r="I326" s="3425"/>
      <c r="J326" s="3425"/>
      <c r="K326" s="3425"/>
      <c r="L326" s="3425"/>
      <c r="M326" s="3425"/>
      <c r="N326" s="3425"/>
      <c r="O326" s="3425"/>
      <c r="P326" s="3425"/>
      <c r="Q326" s="3425"/>
      <c r="R326" s="3425"/>
      <c r="S326" s="3425"/>
      <c r="T326" s="3425"/>
      <c r="U326" s="3425"/>
      <c r="V326" s="3425"/>
      <c r="W326" s="3425"/>
      <c r="X326" s="3425"/>
      <c r="Y326" s="3425"/>
      <c r="Z326" s="3425"/>
      <c r="AA326" s="3425"/>
      <c r="AB326" s="3425"/>
      <c r="AC326" s="3425"/>
      <c r="AD326" s="3425"/>
      <c r="AE326" s="3425"/>
      <c r="AF326" s="3425"/>
      <c r="AG326" s="3426"/>
      <c r="AH326" s="2869" t="s">
        <v>185</v>
      </c>
      <c r="AI326" s="2847"/>
      <c r="AJ326" s="3414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3413"/>
      <c r="D327" s="3413"/>
      <c r="E327" s="3413"/>
      <c r="F327" s="3413" t="s">
        <v>12</v>
      </c>
      <c r="G327" s="3413"/>
      <c r="H327" s="3423" t="s">
        <v>13</v>
      </c>
      <c r="I327" s="3424"/>
      <c r="J327" s="3398" t="s">
        <v>14</v>
      </c>
      <c r="K327" s="3398"/>
      <c r="L327" s="3398" t="s">
        <v>15</v>
      </c>
      <c r="M327" s="3398"/>
      <c r="N327" s="3398" t="s">
        <v>16</v>
      </c>
      <c r="O327" s="3398"/>
      <c r="P327" s="3398" t="s">
        <v>17</v>
      </c>
      <c r="Q327" s="3398"/>
      <c r="R327" s="3398" t="s">
        <v>18</v>
      </c>
      <c r="S327" s="3398"/>
      <c r="T327" s="3398" t="s">
        <v>19</v>
      </c>
      <c r="U327" s="3398"/>
      <c r="V327" s="3398" t="s">
        <v>48</v>
      </c>
      <c r="W327" s="3398"/>
      <c r="X327" s="3398" t="s">
        <v>49</v>
      </c>
      <c r="Y327" s="3398"/>
      <c r="Z327" s="3398" t="s">
        <v>50</v>
      </c>
      <c r="AA327" s="3398"/>
      <c r="AB327" s="3398" t="s">
        <v>126</v>
      </c>
      <c r="AC327" s="3398"/>
      <c r="AD327" s="3398" t="s">
        <v>127</v>
      </c>
      <c r="AE327" s="3398"/>
      <c r="AF327" s="3398" t="s">
        <v>128</v>
      </c>
      <c r="AG327" s="3427"/>
      <c r="AH327" s="3090"/>
      <c r="AI327" s="3073"/>
      <c r="AJ327" s="2903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089"/>
      <c r="B328" s="3073"/>
      <c r="C328" s="1080" t="s">
        <v>96</v>
      </c>
      <c r="D328" s="1306" t="s">
        <v>65</v>
      </c>
      <c r="E328" s="1378" t="s">
        <v>97</v>
      </c>
      <c r="F328" s="1080" t="s">
        <v>264</v>
      </c>
      <c r="G328" s="1379" t="s">
        <v>97</v>
      </c>
      <c r="H328" s="1080" t="s">
        <v>264</v>
      </c>
      <c r="I328" s="1379" t="s">
        <v>97</v>
      </c>
      <c r="J328" s="1080" t="s">
        <v>264</v>
      </c>
      <c r="K328" s="1379" t="s">
        <v>97</v>
      </c>
      <c r="L328" s="1080" t="s">
        <v>264</v>
      </c>
      <c r="M328" s="1379" t="s">
        <v>97</v>
      </c>
      <c r="N328" s="1080" t="s">
        <v>264</v>
      </c>
      <c r="O328" s="1379" t="s">
        <v>97</v>
      </c>
      <c r="P328" s="1080" t="s">
        <v>264</v>
      </c>
      <c r="Q328" s="1379" t="s">
        <v>97</v>
      </c>
      <c r="R328" s="1080" t="s">
        <v>264</v>
      </c>
      <c r="S328" s="1379" t="s">
        <v>97</v>
      </c>
      <c r="T328" s="1080" t="s">
        <v>264</v>
      </c>
      <c r="U328" s="1379" t="s">
        <v>97</v>
      </c>
      <c r="V328" s="1080" t="s">
        <v>264</v>
      </c>
      <c r="W328" s="1379" t="s">
        <v>97</v>
      </c>
      <c r="X328" s="1080" t="s">
        <v>264</v>
      </c>
      <c r="Y328" s="1379" t="s">
        <v>97</v>
      </c>
      <c r="Z328" s="1080" t="s">
        <v>264</v>
      </c>
      <c r="AA328" s="1379" t="s">
        <v>97</v>
      </c>
      <c r="AB328" s="1080" t="s">
        <v>264</v>
      </c>
      <c r="AC328" s="1379" t="s">
        <v>97</v>
      </c>
      <c r="AD328" s="1080" t="s">
        <v>264</v>
      </c>
      <c r="AE328" s="1379" t="s">
        <v>97</v>
      </c>
      <c r="AF328" s="1080" t="s">
        <v>264</v>
      </c>
      <c r="AG328" s="1326" t="s">
        <v>97</v>
      </c>
      <c r="AH328" s="1397" t="s">
        <v>187</v>
      </c>
      <c r="AI328" s="985" t="s">
        <v>188</v>
      </c>
      <c r="AJ328" s="2877"/>
      <c r="AK328" s="3073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3422" t="s">
        <v>282</v>
      </c>
      <c r="B329" s="3422"/>
      <c r="C329" s="1129">
        <f>SUM(D329+E329)</f>
        <v>0</v>
      </c>
      <c r="D329" s="1351">
        <f t="shared" ref="D329:E331" si="204">SUM(F329+H329+J329+L329+N329+P329+R329+T329+V329+X329+Z329+AB329+AD329+AF329)</f>
        <v>0</v>
      </c>
      <c r="E329" s="1380">
        <f t="shared" si="204"/>
        <v>0</v>
      </c>
      <c r="F329" s="1111"/>
      <c r="G329" s="1392"/>
      <c r="H329" s="1111"/>
      <c r="I329" s="1392"/>
      <c r="J329" s="1111"/>
      <c r="K329" s="1392"/>
      <c r="L329" s="1111"/>
      <c r="M329" s="1392"/>
      <c r="N329" s="1111"/>
      <c r="O329" s="1392"/>
      <c r="P329" s="1111"/>
      <c r="Q329" s="1392"/>
      <c r="R329" s="1111"/>
      <c r="S329" s="1392"/>
      <c r="T329" s="1111"/>
      <c r="U329" s="1392"/>
      <c r="V329" s="1111"/>
      <c r="W329" s="1392"/>
      <c r="X329" s="1111"/>
      <c r="Y329" s="1392"/>
      <c r="Z329" s="1111"/>
      <c r="AA329" s="1392"/>
      <c r="AB329" s="1111"/>
      <c r="AC329" s="1392"/>
      <c r="AD329" s="1111"/>
      <c r="AE329" s="1392"/>
      <c r="AF329" s="1111"/>
      <c r="AG329" s="1395"/>
      <c r="AH329" s="1392"/>
      <c r="AI329" s="1393"/>
      <c r="AJ329" s="1111"/>
      <c r="AK329" s="1393"/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3422" t="s">
        <v>284</v>
      </c>
      <c r="B330" s="3422"/>
      <c r="C330" s="1129">
        <f>SUM(D330+E330)</f>
        <v>0</v>
      </c>
      <c r="D330" s="1351">
        <f t="shared" si="204"/>
        <v>0</v>
      </c>
      <c r="E330" s="1380">
        <f t="shared" si="204"/>
        <v>0</v>
      </c>
      <c r="F330" s="1111"/>
      <c r="G330" s="1392"/>
      <c r="H330" s="1111"/>
      <c r="I330" s="1392"/>
      <c r="J330" s="1111"/>
      <c r="K330" s="1392"/>
      <c r="L330" s="1111"/>
      <c r="M330" s="1392"/>
      <c r="N330" s="1111"/>
      <c r="O330" s="1392"/>
      <c r="P330" s="1111"/>
      <c r="Q330" s="1392"/>
      <c r="R330" s="1111"/>
      <c r="S330" s="1392"/>
      <c r="T330" s="1111"/>
      <c r="U330" s="1392"/>
      <c r="V330" s="1111"/>
      <c r="W330" s="1392"/>
      <c r="X330" s="1111"/>
      <c r="Y330" s="1392"/>
      <c r="Z330" s="1111"/>
      <c r="AA330" s="1392"/>
      <c r="AB330" s="1111"/>
      <c r="AC330" s="1392"/>
      <c r="AD330" s="1111"/>
      <c r="AE330" s="1392"/>
      <c r="AF330" s="1111"/>
      <c r="AG330" s="1395"/>
      <c r="AH330" s="1392"/>
      <c r="AI330" s="1393"/>
      <c r="AJ330" s="1111"/>
      <c r="AK330" s="1393"/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3422" t="s">
        <v>293</v>
      </c>
      <c r="B331" s="3422"/>
      <c r="C331" s="1129">
        <f>SUM(D331+E331)</f>
        <v>2</v>
      </c>
      <c r="D331" s="1351">
        <f t="shared" si="204"/>
        <v>1</v>
      </c>
      <c r="E331" s="1380">
        <f t="shared" si="204"/>
        <v>1</v>
      </c>
      <c r="F331" s="1111"/>
      <c r="G331" s="1392"/>
      <c r="H331" s="1111"/>
      <c r="I331" s="1392"/>
      <c r="J331" s="1111"/>
      <c r="K331" s="1392"/>
      <c r="L331" s="1111"/>
      <c r="M331" s="1392"/>
      <c r="N331" s="1111"/>
      <c r="O331" s="1392"/>
      <c r="P331" s="1111">
        <v>1</v>
      </c>
      <c r="Q331" s="1392">
        <v>1</v>
      </c>
      <c r="R331" s="1111"/>
      <c r="S331" s="1392"/>
      <c r="T331" s="1111"/>
      <c r="U331" s="1392"/>
      <c r="V331" s="1111"/>
      <c r="W331" s="1392"/>
      <c r="X331" s="1111"/>
      <c r="Y331" s="1392"/>
      <c r="Z331" s="1111"/>
      <c r="AA331" s="1392"/>
      <c r="AB331" s="1111"/>
      <c r="AC331" s="1392"/>
      <c r="AD331" s="1111"/>
      <c r="AE331" s="1392"/>
      <c r="AF331" s="1111"/>
      <c r="AG331" s="1395"/>
      <c r="AH331" s="1392">
        <v>0</v>
      </c>
      <c r="AI331" s="1393">
        <v>1</v>
      </c>
      <c r="AJ331" s="1111">
        <v>0</v>
      </c>
      <c r="AK331" s="1393">
        <v>0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1398" t="s">
        <v>294</v>
      </c>
      <c r="B332" s="1399"/>
      <c r="C332" s="1399"/>
      <c r="D332" s="1399"/>
      <c r="E332" s="1399"/>
      <c r="F332" s="1399"/>
      <c r="G332" s="1399"/>
      <c r="H332" s="1399"/>
      <c r="I332" s="1399"/>
      <c r="J332" s="1399"/>
      <c r="K332" s="1399"/>
      <c r="L332" s="1399"/>
      <c r="M332" s="1399"/>
      <c r="N332" s="1399"/>
      <c r="O332" s="46"/>
      <c r="P332" s="46"/>
      <c r="Q332" s="46"/>
      <c r="R332" s="46"/>
    </row>
    <row r="333" spans="1:85" ht="15" customHeight="1" x14ac:dyDescent="0.25">
      <c r="A333" s="3400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3420" t="s">
        <v>297</v>
      </c>
      <c r="P333" s="3421" t="s">
        <v>298</v>
      </c>
      <c r="Q333" s="3421" t="s">
        <v>299</v>
      </c>
      <c r="R333" s="3418" t="s">
        <v>7</v>
      </c>
      <c r="S333" s="3400" t="s">
        <v>8</v>
      </c>
      <c r="T333" s="3419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3089"/>
      <c r="C334" s="3090"/>
      <c r="D334" s="3073"/>
      <c r="E334" s="3401" t="s">
        <v>178</v>
      </c>
      <c r="F334" s="3402"/>
      <c r="G334" s="3401" t="s">
        <v>179</v>
      </c>
      <c r="H334" s="3402"/>
      <c r="I334" s="3401" t="s">
        <v>180</v>
      </c>
      <c r="J334" s="3402"/>
      <c r="K334" s="3401" t="s">
        <v>12</v>
      </c>
      <c r="L334" s="3402"/>
      <c r="M334" s="3401" t="s">
        <v>13</v>
      </c>
      <c r="N334" s="3403"/>
      <c r="O334" s="2897"/>
      <c r="P334" s="2900"/>
      <c r="Q334" s="2900"/>
      <c r="R334" s="2885"/>
      <c r="S334" s="2851"/>
      <c r="T334" s="3109"/>
      <c r="U334" s="3111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3283"/>
      <c r="B335" s="974" t="s">
        <v>96</v>
      </c>
      <c r="C335" s="757" t="s">
        <v>65</v>
      </c>
      <c r="D335" s="985" t="s">
        <v>97</v>
      </c>
      <c r="E335" s="1080" t="s">
        <v>65</v>
      </c>
      <c r="F335" s="1400" t="s">
        <v>97</v>
      </c>
      <c r="G335" s="1080" t="s">
        <v>65</v>
      </c>
      <c r="H335" s="1400" t="s">
        <v>97</v>
      </c>
      <c r="I335" s="1080" t="s">
        <v>65</v>
      </c>
      <c r="J335" s="1400" t="s">
        <v>97</v>
      </c>
      <c r="K335" s="1080" t="s">
        <v>65</v>
      </c>
      <c r="L335" s="1400" t="s">
        <v>97</v>
      </c>
      <c r="M335" s="1080" t="s">
        <v>65</v>
      </c>
      <c r="N335" s="1401" t="s">
        <v>97</v>
      </c>
      <c r="O335" s="2898"/>
      <c r="P335" s="3286"/>
      <c r="Q335" s="3286"/>
      <c r="R335" s="2886"/>
      <c r="S335" s="3283"/>
      <c r="T335" s="1402" t="s">
        <v>187</v>
      </c>
      <c r="U335" s="1402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1356" t="s">
        <v>77</v>
      </c>
      <c r="B336" s="1356">
        <f>SUM(C336+D336)</f>
        <v>0</v>
      </c>
      <c r="C336" s="1403">
        <f>SUM(E336+G336+I336+K336+M336)</f>
        <v>0</v>
      </c>
      <c r="D336" s="1376">
        <f>SUM(F336+H336+J336+L336+N336)</f>
        <v>0</v>
      </c>
      <c r="E336" s="1238"/>
      <c r="F336" s="1253"/>
      <c r="G336" s="1238"/>
      <c r="H336" s="1253"/>
      <c r="I336" s="1238"/>
      <c r="J336" s="1404"/>
      <c r="K336" s="1238"/>
      <c r="L336" s="1404"/>
      <c r="M336" s="1269"/>
      <c r="N336" s="1405"/>
      <c r="O336" s="454"/>
      <c r="P336" s="1406"/>
      <c r="Q336" s="1406"/>
      <c r="R336" s="1407"/>
      <c r="S336" s="1253"/>
      <c r="T336" s="1253"/>
      <c r="U336" s="1253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1193" t="s">
        <v>89</v>
      </c>
      <c r="B337" s="1193">
        <f>SUM(C337+D337)</f>
        <v>0</v>
      </c>
      <c r="C337" s="761">
        <f>SUM(E337+G337+I337+K337+M337)</f>
        <v>0</v>
      </c>
      <c r="D337" s="545">
        <f>SUM(F337+H337+J337+L337+N337)</f>
        <v>0</v>
      </c>
      <c r="E337" s="210"/>
      <c r="F337" s="542"/>
      <c r="G337" s="210"/>
      <c r="H337" s="323"/>
      <c r="I337" s="210"/>
      <c r="J337" s="542"/>
      <c r="K337" s="210"/>
      <c r="L337" s="542"/>
      <c r="M337" s="526"/>
      <c r="N337" s="458"/>
      <c r="O337" s="459"/>
      <c r="P337" s="542"/>
      <c r="Q337" s="542"/>
      <c r="R337" s="459"/>
      <c r="S337" s="542"/>
      <c r="T337" s="542"/>
      <c r="U337" s="542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ht="15" customHeight="1" x14ac:dyDescent="0.25">
      <c r="A339" s="3400" t="s">
        <v>295</v>
      </c>
      <c r="B339" s="3400" t="s">
        <v>301</v>
      </c>
      <c r="C339" s="3398" t="s">
        <v>296</v>
      </c>
      <c r="D339" s="3398"/>
      <c r="E339" s="3398"/>
      <c r="F339" s="3401" t="s">
        <v>117</v>
      </c>
      <c r="G339" s="3403"/>
      <c r="H339" s="3403"/>
      <c r="I339" s="3403"/>
      <c r="J339" s="3403"/>
      <c r="K339" s="3403"/>
      <c r="L339" s="3403"/>
      <c r="M339" s="3403"/>
      <c r="N339" s="3403"/>
      <c r="O339" s="3403"/>
      <c r="P339" s="3403"/>
      <c r="Q339" s="3403"/>
      <c r="R339" s="3403"/>
      <c r="S339" s="3403"/>
      <c r="T339" s="3403"/>
      <c r="U339" s="3403"/>
      <c r="V339" s="3403"/>
      <c r="W339" s="3403"/>
      <c r="X339" s="3403"/>
      <c r="Y339" s="3403"/>
      <c r="Z339" s="3403"/>
      <c r="AA339" s="3403"/>
      <c r="AB339" s="3403"/>
      <c r="AC339" s="3403"/>
      <c r="AD339" s="3403"/>
      <c r="AE339" s="3403"/>
      <c r="AF339" s="3403"/>
      <c r="AG339" s="3406"/>
      <c r="AH339" s="3417" t="s">
        <v>7</v>
      </c>
      <c r="AI339" s="2847" t="s">
        <v>8</v>
      </c>
      <c r="AJ339" s="3401" t="s">
        <v>302</v>
      </c>
      <c r="AK339" s="3403"/>
      <c r="AL339" s="3402"/>
      <c r="AM339" s="3400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ht="15" customHeight="1" x14ac:dyDescent="0.25">
      <c r="A340" s="2851"/>
      <c r="B340" s="2851"/>
      <c r="C340" s="3398"/>
      <c r="D340" s="3398"/>
      <c r="E340" s="3398"/>
      <c r="F340" s="3401" t="s">
        <v>12</v>
      </c>
      <c r="G340" s="3402"/>
      <c r="H340" s="3401" t="s">
        <v>13</v>
      </c>
      <c r="I340" s="3402"/>
      <c r="J340" s="3401" t="s">
        <v>14</v>
      </c>
      <c r="K340" s="3402"/>
      <c r="L340" s="3401" t="s">
        <v>15</v>
      </c>
      <c r="M340" s="3402"/>
      <c r="N340" s="3401" t="s">
        <v>16</v>
      </c>
      <c r="O340" s="3402"/>
      <c r="P340" s="3401" t="s">
        <v>17</v>
      </c>
      <c r="Q340" s="3402"/>
      <c r="R340" s="3401" t="s">
        <v>18</v>
      </c>
      <c r="S340" s="3402"/>
      <c r="T340" s="3401" t="s">
        <v>19</v>
      </c>
      <c r="U340" s="3402"/>
      <c r="V340" s="3401" t="s">
        <v>48</v>
      </c>
      <c r="W340" s="3402"/>
      <c r="X340" s="3401" t="s">
        <v>49</v>
      </c>
      <c r="Y340" s="3402"/>
      <c r="Z340" s="3401" t="s">
        <v>50</v>
      </c>
      <c r="AA340" s="3402"/>
      <c r="AB340" s="3401" t="s">
        <v>126</v>
      </c>
      <c r="AC340" s="3402"/>
      <c r="AD340" s="3401" t="s">
        <v>127</v>
      </c>
      <c r="AE340" s="3402"/>
      <c r="AF340" s="3401" t="s">
        <v>128</v>
      </c>
      <c r="AG340" s="3406"/>
      <c r="AH340" s="2883"/>
      <c r="AI340" s="2848"/>
      <c r="AJ340" s="3414" t="s">
        <v>304</v>
      </c>
      <c r="AK340" s="3415" t="s">
        <v>305</v>
      </c>
      <c r="AL340" s="3416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3283"/>
      <c r="B341" s="3283"/>
      <c r="C341" s="1402" t="s">
        <v>96</v>
      </c>
      <c r="D341" s="1107" t="s">
        <v>65</v>
      </c>
      <c r="E341" s="1400" t="s">
        <v>97</v>
      </c>
      <c r="F341" s="1080" t="s">
        <v>65</v>
      </c>
      <c r="G341" s="1400" t="s">
        <v>97</v>
      </c>
      <c r="H341" s="1080" t="s">
        <v>65</v>
      </c>
      <c r="I341" s="1400" t="s">
        <v>97</v>
      </c>
      <c r="J341" s="1080" t="s">
        <v>264</v>
      </c>
      <c r="K341" s="1400" t="s">
        <v>97</v>
      </c>
      <c r="L341" s="1080" t="s">
        <v>264</v>
      </c>
      <c r="M341" s="1400" t="s">
        <v>97</v>
      </c>
      <c r="N341" s="1080" t="s">
        <v>264</v>
      </c>
      <c r="O341" s="1400" t="s">
        <v>97</v>
      </c>
      <c r="P341" s="1080" t="s">
        <v>264</v>
      </c>
      <c r="Q341" s="1400" t="s">
        <v>97</v>
      </c>
      <c r="R341" s="1080" t="s">
        <v>264</v>
      </c>
      <c r="S341" s="1400" t="s">
        <v>97</v>
      </c>
      <c r="T341" s="1080" t="s">
        <v>264</v>
      </c>
      <c r="U341" s="1400" t="s">
        <v>97</v>
      </c>
      <c r="V341" s="1080" t="s">
        <v>264</v>
      </c>
      <c r="W341" s="1400" t="s">
        <v>97</v>
      </c>
      <c r="X341" s="1080" t="s">
        <v>264</v>
      </c>
      <c r="Y341" s="1400" t="s">
        <v>97</v>
      </c>
      <c r="Z341" s="1080" t="s">
        <v>264</v>
      </c>
      <c r="AA341" s="1400" t="s">
        <v>97</v>
      </c>
      <c r="AB341" s="1080" t="s">
        <v>264</v>
      </c>
      <c r="AC341" s="1400" t="s">
        <v>97</v>
      </c>
      <c r="AD341" s="1080" t="s">
        <v>264</v>
      </c>
      <c r="AE341" s="1400" t="s">
        <v>97</v>
      </c>
      <c r="AF341" s="1080" t="s">
        <v>264</v>
      </c>
      <c r="AG341" s="1408" t="s">
        <v>97</v>
      </c>
      <c r="AH341" s="2879"/>
      <c r="AI341" s="3073"/>
      <c r="AJ341" s="2877"/>
      <c r="AK341" s="2879"/>
      <c r="AL341" s="2881"/>
      <c r="AM341" s="3283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3407" t="s">
        <v>307</v>
      </c>
      <c r="B342" s="1249" t="s">
        <v>308</v>
      </c>
      <c r="C342" s="1409">
        <f>SUM(D342+E342)</f>
        <v>0</v>
      </c>
      <c r="D342" s="1409">
        <f>SUM(F342+H342+J342+L342+N342+P342+R342+T342+V342+X342+Z342+AB342+AD342+AF342)</f>
        <v>0</v>
      </c>
      <c r="E342" s="1409">
        <f>SUM(G342+I342+K342+M342+O342+Q342+S342+U342+W342+Y342+AA342+AC342+AE342+AG342)</f>
        <v>0</v>
      </c>
      <c r="F342" s="1238"/>
      <c r="G342" s="1253"/>
      <c r="H342" s="1238"/>
      <c r="I342" s="1253"/>
      <c r="J342" s="1238"/>
      <c r="K342" s="1253"/>
      <c r="L342" s="1238"/>
      <c r="M342" s="1253"/>
      <c r="N342" s="1238"/>
      <c r="O342" s="1253"/>
      <c r="P342" s="1238"/>
      <c r="Q342" s="1253"/>
      <c r="R342" s="1238"/>
      <c r="S342" s="1253"/>
      <c r="T342" s="1238"/>
      <c r="U342" s="1253"/>
      <c r="V342" s="1238"/>
      <c r="W342" s="1253"/>
      <c r="X342" s="1238"/>
      <c r="Y342" s="1253"/>
      <c r="Z342" s="1238"/>
      <c r="AA342" s="1253"/>
      <c r="AB342" s="1238"/>
      <c r="AC342" s="1253"/>
      <c r="AD342" s="1238"/>
      <c r="AE342" s="1253"/>
      <c r="AF342" s="1238"/>
      <c r="AG342" s="1268"/>
      <c r="AH342" s="1405"/>
      <c r="AI342" s="1404"/>
      <c r="AJ342" s="1256"/>
      <c r="AK342" s="1405"/>
      <c r="AL342" s="1404"/>
      <c r="AM342" s="1404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3284"/>
      <c r="B344" s="1014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3407" t="s">
        <v>311</v>
      </c>
      <c r="B345" s="1249" t="s">
        <v>308</v>
      </c>
      <c r="C345" s="1409">
        <f t="shared" si="206"/>
        <v>0</v>
      </c>
      <c r="D345" s="1409">
        <f t="shared" si="207"/>
        <v>0</v>
      </c>
      <c r="E345" s="1409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3284"/>
      <c r="B347" s="1014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210"/>
      <c r="G347" s="542"/>
      <c r="H347" s="210"/>
      <c r="I347" s="542"/>
      <c r="J347" s="210"/>
      <c r="K347" s="542"/>
      <c r="L347" s="210"/>
      <c r="M347" s="542"/>
      <c r="N347" s="210"/>
      <c r="O347" s="542"/>
      <c r="P347" s="210"/>
      <c r="Q347" s="542"/>
      <c r="R347" s="210"/>
      <c r="S347" s="542"/>
      <c r="T347" s="210"/>
      <c r="U347" s="542"/>
      <c r="V347" s="210"/>
      <c r="W347" s="542"/>
      <c r="X347" s="210"/>
      <c r="Y347" s="542"/>
      <c r="Z347" s="210"/>
      <c r="AA347" s="542"/>
      <c r="AB347" s="210"/>
      <c r="AC347" s="542"/>
      <c r="AD347" s="210"/>
      <c r="AE347" s="542"/>
      <c r="AF347" s="210"/>
      <c r="AG347" s="543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1249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984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984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3085"/>
      <c r="B351" s="1014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210"/>
      <c r="G351" s="542"/>
      <c r="H351" s="210"/>
      <c r="I351" s="542"/>
      <c r="J351" s="210"/>
      <c r="K351" s="542"/>
      <c r="L351" s="210"/>
      <c r="M351" s="542"/>
      <c r="N351" s="210"/>
      <c r="O351" s="542"/>
      <c r="P351" s="210"/>
      <c r="Q351" s="542"/>
      <c r="R351" s="210"/>
      <c r="S351" s="542"/>
      <c r="T351" s="210"/>
      <c r="U351" s="542"/>
      <c r="V351" s="210"/>
      <c r="W351" s="542"/>
      <c r="X351" s="210"/>
      <c r="Y351" s="542"/>
      <c r="Z351" s="210"/>
      <c r="AA351" s="542"/>
      <c r="AB351" s="210"/>
      <c r="AC351" s="542"/>
      <c r="AD351" s="210"/>
      <c r="AE351" s="542"/>
      <c r="AF351" s="210"/>
      <c r="AG351" s="543"/>
      <c r="AH351" s="93"/>
      <c r="AI351" s="323"/>
      <c r="AJ351" s="591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3408" t="s">
        <v>295</v>
      </c>
      <c r="B354" s="3408" t="s">
        <v>319</v>
      </c>
      <c r="C354" s="3409" t="s">
        <v>296</v>
      </c>
      <c r="D354" s="2869"/>
      <c r="E354" s="2847"/>
      <c r="F354" s="3410" t="s">
        <v>117</v>
      </c>
      <c r="G354" s="3411"/>
      <c r="H354" s="3411"/>
      <c r="I354" s="3411"/>
      <c r="J354" s="3411"/>
      <c r="K354" s="3411"/>
      <c r="L354" s="3411"/>
      <c r="M354" s="3411"/>
      <c r="N354" s="3411"/>
      <c r="O354" s="3411"/>
      <c r="P354" s="3411"/>
      <c r="Q354" s="3411"/>
      <c r="R354" s="3411"/>
      <c r="S354" s="3411"/>
      <c r="T354" s="3411"/>
      <c r="U354" s="3411"/>
      <c r="V354" s="3411"/>
      <c r="W354" s="3411"/>
      <c r="X354" s="3411"/>
      <c r="Y354" s="3411"/>
      <c r="Z354" s="3411"/>
      <c r="AA354" s="3411"/>
      <c r="AB354" s="3411"/>
      <c r="AC354" s="3411"/>
      <c r="AD354" s="3411"/>
      <c r="AE354" s="3411"/>
      <c r="AF354" s="3411"/>
      <c r="AG354" s="3411"/>
      <c r="AH354" s="3411"/>
      <c r="AI354" s="3411"/>
      <c r="AJ354" s="3411"/>
      <c r="AK354" s="3411"/>
      <c r="AL354" s="3411"/>
      <c r="AM354" s="3412"/>
      <c r="AN354" s="2847" t="s">
        <v>320</v>
      </c>
      <c r="AO354" s="3400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2866"/>
      <c r="B355" s="2866"/>
      <c r="C355" s="3089"/>
      <c r="D355" s="3090"/>
      <c r="E355" s="3073"/>
      <c r="F355" s="3401" t="s">
        <v>178</v>
      </c>
      <c r="G355" s="3402"/>
      <c r="H355" s="3401" t="s">
        <v>179</v>
      </c>
      <c r="I355" s="3402"/>
      <c r="J355" s="3401" t="s">
        <v>180</v>
      </c>
      <c r="K355" s="3402"/>
      <c r="L355" s="3401" t="s">
        <v>12</v>
      </c>
      <c r="M355" s="3402"/>
      <c r="N355" s="3401" t="s">
        <v>13</v>
      </c>
      <c r="O355" s="3402"/>
      <c r="P355" s="3403" t="s">
        <v>14</v>
      </c>
      <c r="Q355" s="3402"/>
      <c r="R355" s="3401" t="s">
        <v>15</v>
      </c>
      <c r="S355" s="3402"/>
      <c r="T355" s="3401" t="s">
        <v>16</v>
      </c>
      <c r="U355" s="3402"/>
      <c r="V355" s="3401" t="s">
        <v>17</v>
      </c>
      <c r="W355" s="3402"/>
      <c r="X355" s="3401" t="s">
        <v>18</v>
      </c>
      <c r="Y355" s="3402"/>
      <c r="Z355" s="3401" t="s">
        <v>19</v>
      </c>
      <c r="AA355" s="3402"/>
      <c r="AB355" s="3401" t="s">
        <v>48</v>
      </c>
      <c r="AC355" s="3402"/>
      <c r="AD355" s="3401" t="s">
        <v>49</v>
      </c>
      <c r="AE355" s="3402"/>
      <c r="AF355" s="3401" t="s">
        <v>50</v>
      </c>
      <c r="AG355" s="3402"/>
      <c r="AH355" s="3401" t="s">
        <v>126</v>
      </c>
      <c r="AI355" s="3402"/>
      <c r="AJ355" s="3401" t="s">
        <v>127</v>
      </c>
      <c r="AK355" s="3402"/>
      <c r="AL355" s="3401" t="s">
        <v>128</v>
      </c>
      <c r="AM355" s="3406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3285"/>
      <c r="B356" s="3285"/>
      <c r="C356" s="1410" t="s">
        <v>96</v>
      </c>
      <c r="D356" s="1386" t="s">
        <v>65</v>
      </c>
      <c r="E356" s="973" t="s">
        <v>97</v>
      </c>
      <c r="F356" s="1080" t="s">
        <v>65</v>
      </c>
      <c r="G356" s="973" t="s">
        <v>97</v>
      </c>
      <c r="H356" s="1080" t="s">
        <v>65</v>
      </c>
      <c r="I356" s="973" t="s">
        <v>97</v>
      </c>
      <c r="J356" s="1080" t="s">
        <v>65</v>
      </c>
      <c r="K356" s="973" t="s">
        <v>97</v>
      </c>
      <c r="L356" s="1080" t="s">
        <v>65</v>
      </c>
      <c r="M356" s="973" t="s">
        <v>97</v>
      </c>
      <c r="N356" s="1080" t="s">
        <v>65</v>
      </c>
      <c r="O356" s="973" t="s">
        <v>97</v>
      </c>
      <c r="P356" s="1080" t="s">
        <v>65</v>
      </c>
      <c r="Q356" s="973" t="s">
        <v>97</v>
      </c>
      <c r="R356" s="1080" t="s">
        <v>65</v>
      </c>
      <c r="S356" s="973" t="s">
        <v>97</v>
      </c>
      <c r="T356" s="1080" t="s">
        <v>65</v>
      </c>
      <c r="U356" s="973" t="s">
        <v>97</v>
      </c>
      <c r="V356" s="1080" t="s">
        <v>65</v>
      </c>
      <c r="W356" s="973" t="s">
        <v>97</v>
      </c>
      <c r="X356" s="1080" t="s">
        <v>65</v>
      </c>
      <c r="Y356" s="973" t="s">
        <v>97</v>
      </c>
      <c r="Z356" s="1080" t="s">
        <v>65</v>
      </c>
      <c r="AA356" s="973" t="s">
        <v>97</v>
      </c>
      <c r="AB356" s="1080" t="s">
        <v>65</v>
      </c>
      <c r="AC356" s="973" t="s">
        <v>97</v>
      </c>
      <c r="AD356" s="1080" t="s">
        <v>65</v>
      </c>
      <c r="AE356" s="973" t="s">
        <v>97</v>
      </c>
      <c r="AF356" s="1080" t="s">
        <v>65</v>
      </c>
      <c r="AG356" s="973" t="s">
        <v>97</v>
      </c>
      <c r="AH356" s="1080" t="s">
        <v>65</v>
      </c>
      <c r="AI356" s="973" t="s">
        <v>97</v>
      </c>
      <c r="AJ356" s="1080" t="s">
        <v>65</v>
      </c>
      <c r="AK356" s="973" t="s">
        <v>97</v>
      </c>
      <c r="AL356" s="1080" t="s">
        <v>65</v>
      </c>
      <c r="AM356" s="468" t="s">
        <v>97</v>
      </c>
      <c r="AN356" s="3073"/>
      <c r="AO356" s="3283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3399" t="s">
        <v>321</v>
      </c>
      <c r="B357" s="1411" t="s">
        <v>322</v>
      </c>
      <c r="C357" s="1412">
        <f>SUM(D357,E357)</f>
        <v>0</v>
      </c>
      <c r="D357" s="1413">
        <f t="shared" ref="D357:E360" si="213">SUM(F357,H357,J357,L357,N357,P357,R357,T357,V357,X357,Z357,AB357,AD357,AF357,AH357,AJ357,AL357)</f>
        <v>0</v>
      </c>
      <c r="E357" s="1414">
        <f t="shared" si="213"/>
        <v>0</v>
      </c>
      <c r="F357" s="1238"/>
      <c r="G357" s="1404"/>
      <c r="H357" s="1238"/>
      <c r="I357" s="1404"/>
      <c r="J357" s="1238"/>
      <c r="K357" s="1404"/>
      <c r="L357" s="1238"/>
      <c r="M357" s="1404"/>
      <c r="N357" s="1238"/>
      <c r="O357" s="1404"/>
      <c r="P357" s="1238"/>
      <c r="Q357" s="1404"/>
      <c r="R357" s="1238"/>
      <c r="S357" s="1404"/>
      <c r="T357" s="1238"/>
      <c r="U357" s="1404"/>
      <c r="V357" s="1238"/>
      <c r="W357" s="1404"/>
      <c r="X357" s="1238"/>
      <c r="Y357" s="1404"/>
      <c r="Z357" s="1238"/>
      <c r="AA357" s="1404"/>
      <c r="AB357" s="1238"/>
      <c r="AC357" s="1404"/>
      <c r="AD357" s="1238"/>
      <c r="AE357" s="1404"/>
      <c r="AF357" s="1238"/>
      <c r="AG357" s="1404"/>
      <c r="AH357" s="1238"/>
      <c r="AI357" s="1404"/>
      <c r="AJ357" s="1238"/>
      <c r="AK357" s="1404"/>
      <c r="AL357" s="1238"/>
      <c r="AM357" s="1415"/>
      <c r="AN357" s="1253"/>
      <c r="AO357" s="1270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3282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3404" t="s">
        <v>76</v>
      </c>
      <c r="B360" s="3405"/>
      <c r="C360" s="1094">
        <f>SUM(D360,E360)</f>
        <v>0</v>
      </c>
      <c r="D360" s="1321">
        <f t="shared" si="213"/>
        <v>0</v>
      </c>
      <c r="E360" s="1416">
        <f t="shared" si="213"/>
        <v>0</v>
      </c>
      <c r="F360" s="1129">
        <f t="shared" ref="F360:AO360" si="219">SUM(F357:F359)</f>
        <v>0</v>
      </c>
      <c r="G360" s="1391">
        <f t="shared" si="219"/>
        <v>0</v>
      </c>
      <c r="H360" s="1129">
        <f t="shared" si="219"/>
        <v>0</v>
      </c>
      <c r="I360" s="1391">
        <f t="shared" si="219"/>
        <v>0</v>
      </c>
      <c r="J360" s="1129">
        <f t="shared" si="219"/>
        <v>0</v>
      </c>
      <c r="K360" s="1417">
        <f t="shared" si="219"/>
        <v>0</v>
      </c>
      <c r="L360" s="1129">
        <f t="shared" si="219"/>
        <v>0</v>
      </c>
      <c r="M360" s="1417">
        <f t="shared" si="219"/>
        <v>0</v>
      </c>
      <c r="N360" s="1129">
        <f t="shared" si="219"/>
        <v>0</v>
      </c>
      <c r="O360" s="1417">
        <f t="shared" si="219"/>
        <v>0</v>
      </c>
      <c r="P360" s="1129">
        <f t="shared" si="219"/>
        <v>0</v>
      </c>
      <c r="Q360" s="1417">
        <f t="shared" si="219"/>
        <v>0</v>
      </c>
      <c r="R360" s="1129">
        <f t="shared" si="219"/>
        <v>0</v>
      </c>
      <c r="S360" s="1417">
        <f t="shared" si="219"/>
        <v>0</v>
      </c>
      <c r="T360" s="1129">
        <f t="shared" si="219"/>
        <v>0</v>
      </c>
      <c r="U360" s="1417">
        <f t="shared" si="219"/>
        <v>0</v>
      </c>
      <c r="V360" s="1129">
        <f t="shared" si="219"/>
        <v>0</v>
      </c>
      <c r="W360" s="1417">
        <f t="shared" si="219"/>
        <v>0</v>
      </c>
      <c r="X360" s="1129">
        <f t="shared" si="219"/>
        <v>0</v>
      </c>
      <c r="Y360" s="1417">
        <f t="shared" si="219"/>
        <v>0</v>
      </c>
      <c r="Z360" s="1129">
        <f t="shared" si="219"/>
        <v>0</v>
      </c>
      <c r="AA360" s="1417">
        <f t="shared" si="219"/>
        <v>0</v>
      </c>
      <c r="AB360" s="1129">
        <f t="shared" si="219"/>
        <v>0</v>
      </c>
      <c r="AC360" s="1417">
        <f t="shared" si="219"/>
        <v>0</v>
      </c>
      <c r="AD360" s="1129">
        <f t="shared" si="219"/>
        <v>0</v>
      </c>
      <c r="AE360" s="1417">
        <f t="shared" si="219"/>
        <v>0</v>
      </c>
      <c r="AF360" s="1129">
        <f t="shared" si="219"/>
        <v>0</v>
      </c>
      <c r="AG360" s="1417">
        <f t="shared" si="219"/>
        <v>0</v>
      </c>
      <c r="AH360" s="1129">
        <f t="shared" si="219"/>
        <v>0</v>
      </c>
      <c r="AI360" s="1417">
        <f t="shared" si="219"/>
        <v>0</v>
      </c>
      <c r="AJ360" s="1129">
        <f t="shared" si="219"/>
        <v>0</v>
      </c>
      <c r="AK360" s="1417">
        <f t="shared" si="219"/>
        <v>0</v>
      </c>
      <c r="AL360" s="1418">
        <f t="shared" si="219"/>
        <v>0</v>
      </c>
      <c r="AM360" s="1419">
        <f t="shared" si="219"/>
        <v>0</v>
      </c>
      <c r="AN360" s="1391">
        <f t="shared" si="219"/>
        <v>0</v>
      </c>
      <c r="AO360" s="1420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3398" t="s">
        <v>326</v>
      </c>
      <c r="B362" s="3398" t="s">
        <v>327</v>
      </c>
      <c r="C362" s="3398" t="s">
        <v>328</v>
      </c>
      <c r="D362" s="3398"/>
      <c r="E362" s="3398"/>
      <c r="F362" s="3398"/>
      <c r="G362" s="3398"/>
      <c r="H362" s="3398"/>
      <c r="I362" s="3398"/>
      <c r="J362" s="3398"/>
      <c r="K362" s="3413" t="s">
        <v>329</v>
      </c>
      <c r="L362" s="3413"/>
      <c r="M362" s="3413"/>
      <c r="N362" s="3413"/>
      <c r="O362" s="3413"/>
      <c r="P362" s="3398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3398"/>
      <c r="B363" s="3398"/>
      <c r="C363" s="3398" t="s">
        <v>331</v>
      </c>
      <c r="D363" s="3398" t="s">
        <v>332</v>
      </c>
      <c r="E363" s="3398" t="s">
        <v>333</v>
      </c>
      <c r="F363" s="3398" t="s">
        <v>334</v>
      </c>
      <c r="G363" s="3398" t="s">
        <v>335</v>
      </c>
      <c r="H363" s="3398"/>
      <c r="I363" s="3398"/>
      <c r="J363" s="3398"/>
      <c r="K363" s="3398" t="s">
        <v>336</v>
      </c>
      <c r="L363" s="3398" t="s">
        <v>337</v>
      </c>
      <c r="M363" s="3398" t="s">
        <v>338</v>
      </c>
      <c r="N363" s="3398" t="s">
        <v>339</v>
      </c>
      <c r="O363" s="3398" t="s">
        <v>340</v>
      </c>
      <c r="P363" s="3398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3398"/>
      <c r="B364" s="3398"/>
      <c r="C364" s="3398"/>
      <c r="D364" s="3398"/>
      <c r="E364" s="3398"/>
      <c r="F364" s="3398"/>
      <c r="G364" s="1421" t="s">
        <v>337</v>
      </c>
      <c r="H364" s="1421" t="s">
        <v>340</v>
      </c>
      <c r="I364" s="1421" t="s">
        <v>341</v>
      </c>
      <c r="J364" s="1421" t="s">
        <v>100</v>
      </c>
      <c r="K364" s="3398"/>
      <c r="L364" s="3398"/>
      <c r="M364" s="3398"/>
      <c r="N364" s="3398"/>
      <c r="O364" s="3398"/>
      <c r="P364" s="3398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1422" t="s">
        <v>342</v>
      </c>
      <c r="B365" s="1237">
        <f>SUM(D365:O365)</f>
        <v>0</v>
      </c>
      <c r="C365" s="1423"/>
      <c r="D365" s="1270"/>
      <c r="E365" s="1270"/>
      <c r="F365" s="1270"/>
      <c r="G365" s="1270"/>
      <c r="H365" s="1270"/>
      <c r="I365" s="1270"/>
      <c r="J365" s="1270"/>
      <c r="K365" s="1270"/>
      <c r="L365" s="1270"/>
      <c r="M365" s="1270"/>
      <c r="N365" s="1270"/>
      <c r="O365" s="1269"/>
      <c r="P365" s="1424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1425" t="s">
        <v>76</v>
      </c>
      <c r="B370" s="1420">
        <f>SUM(B365:B369)</f>
        <v>0</v>
      </c>
      <c r="C370" s="1420">
        <f>SUM(C366:C367)</f>
        <v>0</v>
      </c>
      <c r="D370" s="1420">
        <f>SUM(D365:D367)</f>
        <v>0</v>
      </c>
      <c r="E370" s="1420">
        <f t="shared" ref="E370:N370" si="220">SUM(E365:E367)</f>
        <v>0</v>
      </c>
      <c r="F370" s="1420">
        <f t="shared" si="220"/>
        <v>0</v>
      </c>
      <c r="G370" s="1420">
        <f t="shared" si="220"/>
        <v>0</v>
      </c>
      <c r="H370" s="1420">
        <f t="shared" si="220"/>
        <v>0</v>
      </c>
      <c r="I370" s="1420">
        <f t="shared" si="220"/>
        <v>0</v>
      </c>
      <c r="J370" s="1420">
        <f t="shared" si="220"/>
        <v>0</v>
      </c>
      <c r="K370" s="1420">
        <f t="shared" si="220"/>
        <v>0</v>
      </c>
      <c r="L370" s="1420">
        <f t="shared" si="220"/>
        <v>0</v>
      </c>
      <c r="M370" s="1420">
        <f t="shared" si="220"/>
        <v>0</v>
      </c>
      <c r="N370" s="1420">
        <f t="shared" si="220"/>
        <v>0</v>
      </c>
      <c r="O370" s="1420">
        <f>SUM(O365:O367)</f>
        <v>0</v>
      </c>
      <c r="P370" s="1420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465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_1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F234:AX278 D60:R79 B82 D85:E85 F106:M109 F114:AI122 F139:AR143 F127:AM134 F147:O149 F160:R162 F164:R167 F151:O154 F173:Q175 F186:AW230 E336:U337 F283:AO286 F292:AV309 F314:AW324 F329:AK331 F342:AM351 F357:AO359 C365:P369 F98:AE101 F90:AE93 F177:Q180 D36:U55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A6" sqref="A6:P6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",[6]NOMBRE!B2," - ","( ",[6]NOMBRE!C2,[6]NOMBRE!D2,[6]NOMBRE!E2,[6]NOMBRE!F2,[6]NOMBRE!G2,"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",[6]NOMBRE!B6," - ","( ",[6]NOMBRE!C6,[6]NOMBRE!D6," )")</f>
        <v>MES: MAYO - ( 05 )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",[6]NOMBRE!B7)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3152" t="s">
        <v>3</v>
      </c>
      <c r="B9" s="2847"/>
      <c r="C9" s="3146" t="s">
        <v>4</v>
      </c>
      <c r="D9" s="3423" t="s">
        <v>5</v>
      </c>
      <c r="E9" s="3386"/>
      <c r="F9" s="3386"/>
      <c r="G9" s="3386"/>
      <c r="H9" s="3386"/>
      <c r="I9" s="3386"/>
      <c r="J9" s="3386"/>
      <c r="K9" s="3386"/>
      <c r="L9" s="3386"/>
      <c r="M9" s="3426"/>
      <c r="N9" s="3146" t="s">
        <v>6</v>
      </c>
      <c r="O9" s="3146" t="s">
        <v>7</v>
      </c>
      <c r="P9" s="3146" t="s">
        <v>8</v>
      </c>
      <c r="Q9" s="3146" t="s">
        <v>9</v>
      </c>
      <c r="R9" s="3146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3277"/>
      <c r="B10" s="2848"/>
      <c r="C10" s="3283"/>
      <c r="D10" s="1305" t="s">
        <v>11</v>
      </c>
      <c r="E10" s="1330" t="s">
        <v>12</v>
      </c>
      <c r="F10" s="1330" t="s">
        <v>13</v>
      </c>
      <c r="G10" s="1330" t="s">
        <v>14</v>
      </c>
      <c r="H10" s="1330" t="s">
        <v>15</v>
      </c>
      <c r="I10" s="1330" t="s">
        <v>16</v>
      </c>
      <c r="J10" s="1330" t="s">
        <v>17</v>
      </c>
      <c r="K10" s="1330" t="s">
        <v>18</v>
      </c>
      <c r="L10" s="1330" t="s">
        <v>19</v>
      </c>
      <c r="M10" s="1326" t="s">
        <v>20</v>
      </c>
      <c r="N10" s="3283"/>
      <c r="O10" s="3283"/>
      <c r="P10" s="3283"/>
      <c r="Q10" s="3283"/>
      <c r="R10" s="3283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3596" t="s">
        <v>21</v>
      </c>
      <c r="B11" s="3596"/>
      <c r="C11" s="1472">
        <f>SUM(D11:M11)</f>
        <v>0</v>
      </c>
      <c r="D11" s="1314"/>
      <c r="E11" s="1473"/>
      <c r="F11" s="1473"/>
      <c r="G11" s="1473"/>
      <c r="H11" s="1473"/>
      <c r="I11" s="1473"/>
      <c r="J11" s="1473"/>
      <c r="K11" s="1473"/>
      <c r="L11" s="1474"/>
      <c r="M11" s="1475"/>
      <c r="N11" s="1476"/>
      <c r="O11" s="1476"/>
      <c r="P11" s="1476"/>
      <c r="Q11" s="1476"/>
      <c r="R11" s="1476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3152" t="s">
        <v>26</v>
      </c>
      <c r="B16" s="2847"/>
      <c r="C16" s="3208" t="s">
        <v>27</v>
      </c>
      <c r="D16" s="3397" t="s">
        <v>28</v>
      </c>
      <c r="E16" s="2882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3277"/>
      <c r="B17" s="2848"/>
      <c r="C17" s="2877"/>
      <c r="D17" s="3069"/>
      <c r="E17" s="3113"/>
      <c r="F17" s="3073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3595" t="s">
        <v>29</v>
      </c>
      <c r="B18" s="3391"/>
      <c r="C18" s="1333">
        <v>72</v>
      </c>
      <c r="D18" s="1477">
        <v>0</v>
      </c>
      <c r="E18" s="1392">
        <v>2</v>
      </c>
      <c r="F18" s="1002">
        <v>2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3571" t="s">
        <v>30</v>
      </c>
      <c r="B19" s="3572"/>
      <c r="C19" s="32">
        <v>0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0</v>
      </c>
      <c r="D20" s="19">
        <v>0</v>
      </c>
      <c r="E20" s="36">
        <v>0</v>
      </c>
      <c r="F20" s="37">
        <v>0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11</v>
      </c>
      <c r="D21" s="19">
        <v>0</v>
      </c>
      <c r="E21" s="36">
        <v>1</v>
      </c>
      <c r="F21" s="37">
        <v>0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4</v>
      </c>
      <c r="D22" s="19">
        <v>0</v>
      </c>
      <c r="E22" s="36">
        <v>0</v>
      </c>
      <c r="F22" s="37">
        <v>0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0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0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2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14</v>
      </c>
      <c r="D26" s="19">
        <v>0</v>
      </c>
      <c r="E26" s="36">
        <v>0</v>
      </c>
      <c r="F26" s="37">
        <v>2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1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3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10</v>
      </c>
      <c r="D29" s="39">
        <v>0</v>
      </c>
      <c r="E29" s="40">
        <v>0</v>
      </c>
      <c r="F29" s="41">
        <v>0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1</v>
      </c>
      <c r="D30" s="39">
        <v>0</v>
      </c>
      <c r="E30" s="40">
        <v>0</v>
      </c>
      <c r="F30" s="41">
        <v>0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26</v>
      </c>
      <c r="D31" s="25">
        <v>0</v>
      </c>
      <c r="E31" s="42">
        <v>1</v>
      </c>
      <c r="F31" s="43">
        <v>0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827"/>
      <c r="C32" s="828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ht="15" customHeight="1" x14ac:dyDescent="0.25">
      <c r="A33" s="3152" t="s">
        <v>44</v>
      </c>
      <c r="B33" s="2847"/>
      <c r="C33" s="3146" t="s">
        <v>4</v>
      </c>
      <c r="D33" s="3423" t="s">
        <v>5</v>
      </c>
      <c r="E33" s="3386"/>
      <c r="F33" s="3386"/>
      <c r="G33" s="3386"/>
      <c r="H33" s="3386"/>
      <c r="I33" s="3386"/>
      <c r="J33" s="3386"/>
      <c r="K33" s="3386"/>
      <c r="L33" s="3386"/>
      <c r="M33" s="3386"/>
      <c r="N33" s="3386"/>
      <c r="O33" s="3386"/>
      <c r="P33" s="3426"/>
      <c r="Q33" s="3242" t="s">
        <v>45</v>
      </c>
      <c r="R33" s="3146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3277"/>
      <c r="B34" s="2848"/>
      <c r="C34" s="3283"/>
      <c r="D34" s="1305" t="s">
        <v>11</v>
      </c>
      <c r="E34" s="1330" t="s">
        <v>12</v>
      </c>
      <c r="F34" s="1330" t="s">
        <v>13</v>
      </c>
      <c r="G34" s="1330" t="s">
        <v>14</v>
      </c>
      <c r="H34" s="1330" t="s">
        <v>15</v>
      </c>
      <c r="I34" s="1330" t="s">
        <v>16</v>
      </c>
      <c r="J34" s="1330" t="s">
        <v>17</v>
      </c>
      <c r="K34" s="1330" t="s">
        <v>18</v>
      </c>
      <c r="L34" s="1330" t="s">
        <v>19</v>
      </c>
      <c r="M34" s="1330" t="s">
        <v>48</v>
      </c>
      <c r="N34" s="1478" t="s">
        <v>49</v>
      </c>
      <c r="O34" s="1330" t="s">
        <v>50</v>
      </c>
      <c r="P34" s="1326" t="s">
        <v>51</v>
      </c>
      <c r="Q34" s="2986"/>
      <c r="R34" s="3283"/>
      <c r="S34" s="3073"/>
      <c r="T34" s="3073"/>
      <c r="U34" s="3073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3422" t="s">
        <v>52</v>
      </c>
      <c r="B35" s="3422"/>
      <c r="C35" s="1420">
        <f>SUM(D35:P35)</f>
        <v>0</v>
      </c>
      <c r="D35" s="1420">
        <f>SUM(D36:D48)</f>
        <v>0</v>
      </c>
      <c r="E35" s="1420">
        <f>SUM(E36:E48)</f>
        <v>0</v>
      </c>
      <c r="F35" s="1420">
        <f t="shared" ref="F35:L35" si="18">SUM(F36:F48)</f>
        <v>0</v>
      </c>
      <c r="G35" s="1420">
        <f t="shared" si="18"/>
        <v>0</v>
      </c>
      <c r="H35" s="1420">
        <f t="shared" si="18"/>
        <v>0</v>
      </c>
      <c r="I35" s="1420">
        <f t="shared" si="18"/>
        <v>0</v>
      </c>
      <c r="J35" s="1420">
        <f t="shared" si="18"/>
        <v>0</v>
      </c>
      <c r="K35" s="1420">
        <f t="shared" si="18"/>
        <v>0</v>
      </c>
      <c r="L35" s="1420">
        <f t="shared" si="18"/>
        <v>0</v>
      </c>
      <c r="M35" s="1420">
        <f>SUM(M36:M48)</f>
        <v>0</v>
      </c>
      <c r="N35" s="1420">
        <f>SUM(N51:N55)</f>
        <v>0</v>
      </c>
      <c r="O35" s="1420">
        <f t="shared" ref="O35:P35" si="19">SUM(O51:O55)</f>
        <v>0</v>
      </c>
      <c r="P35" s="1479">
        <f t="shared" si="19"/>
        <v>0</v>
      </c>
      <c r="Q35" s="1231">
        <f>SUM(Q36:Q48)</f>
        <v>0</v>
      </c>
      <c r="R35" s="1231">
        <f>SUM(R36:R48)</f>
        <v>0</v>
      </c>
      <c r="S35" s="1231">
        <f t="shared" ref="S35:U35" si="20">SUM(S36:S48)</f>
        <v>0</v>
      </c>
      <c r="T35" s="1231">
        <f t="shared" si="20"/>
        <v>0</v>
      </c>
      <c r="U35" s="1231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3593" t="s">
        <v>53</v>
      </c>
      <c r="B36" s="3594"/>
      <c r="C36" s="1310">
        <f>SUM(D36:M36)</f>
        <v>0</v>
      </c>
      <c r="D36" s="1314"/>
      <c r="E36" s="1473"/>
      <c r="F36" s="1473"/>
      <c r="G36" s="1473"/>
      <c r="H36" s="1473"/>
      <c r="I36" s="1473"/>
      <c r="J36" s="1473"/>
      <c r="K36" s="1473"/>
      <c r="L36" s="1473"/>
      <c r="M36" s="1473"/>
      <c r="N36" s="1480"/>
      <c r="O36" s="1481"/>
      <c r="P36" s="1482"/>
      <c r="Q36" s="1315"/>
      <c r="R36" s="1315"/>
      <c r="S36" s="1315"/>
      <c r="T36" s="1315"/>
      <c r="U36" s="1315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3584" t="s">
        <v>55</v>
      </c>
      <c r="B38" s="1483" t="s">
        <v>56</v>
      </c>
      <c r="C38" s="1310">
        <f t="shared" si="24"/>
        <v>0</v>
      </c>
      <c r="D38" s="1314"/>
      <c r="E38" s="1473"/>
      <c r="F38" s="1473"/>
      <c r="G38" s="1473"/>
      <c r="H38" s="1473"/>
      <c r="I38" s="1473"/>
      <c r="J38" s="1473"/>
      <c r="K38" s="1473"/>
      <c r="L38" s="1473"/>
      <c r="M38" s="1473"/>
      <c r="N38" s="1480"/>
      <c r="O38" s="1481"/>
      <c r="P38" s="1482"/>
      <c r="Q38" s="1315"/>
      <c r="R38" s="1315"/>
      <c r="S38" s="1315"/>
      <c r="T38" s="1315"/>
      <c r="U38" s="1315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3584"/>
      <c r="B39" s="63" t="s">
        <v>57</v>
      </c>
      <c r="C39" s="1209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3584"/>
      <c r="B40" s="63" t="s">
        <v>58</v>
      </c>
      <c r="C40" s="1209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3584"/>
      <c r="B41" s="63" t="s">
        <v>59</v>
      </c>
      <c r="C41" s="1209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3584"/>
      <c r="B42" s="63" t="s">
        <v>60</v>
      </c>
      <c r="C42" s="1209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3584"/>
      <c r="B43" s="68" t="s">
        <v>61</v>
      </c>
      <c r="C43" s="838">
        <f t="shared" si="24"/>
        <v>0</v>
      </c>
      <c r="D43" s="750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3584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3134" t="s">
        <v>63</v>
      </c>
      <c r="B45" s="1483" t="s">
        <v>64</v>
      </c>
      <c r="C45" s="1310">
        <f t="shared" si="24"/>
        <v>0</v>
      </c>
      <c r="D45" s="1314"/>
      <c r="E45" s="1473"/>
      <c r="F45" s="1473"/>
      <c r="G45" s="1473"/>
      <c r="H45" s="1473"/>
      <c r="I45" s="1473"/>
      <c r="J45" s="1473"/>
      <c r="K45" s="1473"/>
      <c r="L45" s="1473"/>
      <c r="M45" s="1473"/>
      <c r="N45" s="1480"/>
      <c r="O45" s="1481"/>
      <c r="P45" s="1482"/>
      <c r="Q45" s="1315"/>
      <c r="R45" s="1315"/>
      <c r="S45" s="1315"/>
      <c r="T45" s="1315"/>
      <c r="U45" s="1315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3284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3134" t="s">
        <v>66</v>
      </c>
      <c r="B47" s="1483" t="s">
        <v>64</v>
      </c>
      <c r="C47" s="1310">
        <f>SUM(D47:M47)</f>
        <v>0</v>
      </c>
      <c r="D47" s="1314"/>
      <c r="E47" s="1473"/>
      <c r="F47" s="1473"/>
      <c r="G47" s="1473"/>
      <c r="H47" s="1473"/>
      <c r="I47" s="1473"/>
      <c r="J47" s="1473"/>
      <c r="K47" s="1473"/>
      <c r="L47" s="1473"/>
      <c r="M47" s="1473"/>
      <c r="N47" s="1480"/>
      <c r="O47" s="1481"/>
      <c r="P47" s="1482"/>
      <c r="Q47" s="1315"/>
      <c r="R47" s="1315"/>
      <c r="S47" s="1315"/>
      <c r="T47" s="1315"/>
      <c r="U47" s="1315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3502" t="s">
        <v>68</v>
      </c>
      <c r="B50" s="3197"/>
      <c r="C50" s="1014">
        <f t="shared" si="24"/>
        <v>0</v>
      </c>
      <c r="D50" s="210"/>
      <c r="E50" s="93"/>
      <c r="F50" s="93"/>
      <c r="G50" s="93"/>
      <c r="H50" s="93"/>
      <c r="I50" s="93"/>
      <c r="J50" s="93"/>
      <c r="K50" s="93"/>
      <c r="L50" s="93"/>
      <c r="M50" s="93"/>
      <c r="N50" s="588"/>
      <c r="O50" s="95"/>
      <c r="P50" s="96"/>
      <c r="Q50" s="542"/>
      <c r="R50" s="542"/>
      <c r="S50" s="542"/>
      <c r="T50" s="542"/>
      <c r="U50" s="542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3198" t="s">
        <v>69</v>
      </c>
      <c r="B51" s="1484" t="s">
        <v>64</v>
      </c>
      <c r="C51" s="1310">
        <f>SUM(D51:P51)</f>
        <v>0</v>
      </c>
      <c r="D51" s="1314"/>
      <c r="E51" s="1473"/>
      <c r="F51" s="1473"/>
      <c r="G51" s="1473"/>
      <c r="H51" s="1473"/>
      <c r="I51" s="1473"/>
      <c r="J51" s="1473"/>
      <c r="K51" s="1473"/>
      <c r="L51" s="1473"/>
      <c r="M51" s="1473"/>
      <c r="N51" s="1485"/>
      <c r="O51" s="1473"/>
      <c r="P51" s="1475"/>
      <c r="Q51" s="1315"/>
      <c r="R51" s="1315"/>
      <c r="S51" s="1315"/>
      <c r="T51" s="1315"/>
      <c r="U51" s="1315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3303"/>
      <c r="B52" s="101" t="s">
        <v>65</v>
      </c>
      <c r="C52" s="1014">
        <f>SUM(D52:P52)</f>
        <v>0</v>
      </c>
      <c r="D52" s="210"/>
      <c r="E52" s="93"/>
      <c r="F52" s="93"/>
      <c r="G52" s="93"/>
      <c r="H52" s="93"/>
      <c r="I52" s="93"/>
      <c r="J52" s="93"/>
      <c r="K52" s="93"/>
      <c r="L52" s="93"/>
      <c r="M52" s="93"/>
      <c r="N52" s="591"/>
      <c r="O52" s="93"/>
      <c r="P52" s="103"/>
      <c r="Q52" s="542"/>
      <c r="R52" s="542"/>
      <c r="S52" s="542"/>
      <c r="T52" s="542"/>
      <c r="U52" s="542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3134" t="s">
        <v>70</v>
      </c>
      <c r="B53" s="1486" t="s">
        <v>64</v>
      </c>
      <c r="C53" s="1310">
        <f>SUM(D53:P53)</f>
        <v>0</v>
      </c>
      <c r="D53" s="1314"/>
      <c r="E53" s="1473"/>
      <c r="F53" s="1473"/>
      <c r="G53" s="1473"/>
      <c r="H53" s="1473"/>
      <c r="I53" s="1473"/>
      <c r="J53" s="1473"/>
      <c r="K53" s="1473"/>
      <c r="L53" s="1473"/>
      <c r="M53" s="1473"/>
      <c r="N53" s="1485"/>
      <c r="O53" s="1473"/>
      <c r="P53" s="1475"/>
      <c r="Q53" s="1315"/>
      <c r="R53" s="1315"/>
      <c r="S53" s="1315"/>
      <c r="T53" s="1315"/>
      <c r="U53" s="1315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3284"/>
      <c r="B54" s="1018" t="s">
        <v>65</v>
      </c>
      <c r="C54" s="1014">
        <f>SUM(D54:P54)</f>
        <v>0</v>
      </c>
      <c r="D54" s="210"/>
      <c r="E54" s="93"/>
      <c r="F54" s="93"/>
      <c r="G54" s="93"/>
      <c r="H54" s="93"/>
      <c r="I54" s="93"/>
      <c r="J54" s="93"/>
      <c r="K54" s="93"/>
      <c r="L54" s="93"/>
      <c r="M54" s="93"/>
      <c r="N54" s="591"/>
      <c r="O54" s="93"/>
      <c r="P54" s="103"/>
      <c r="Q54" s="542"/>
      <c r="R54" s="542"/>
      <c r="S54" s="542"/>
      <c r="T54" s="542"/>
      <c r="U54" s="542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3384" t="s">
        <v>71</v>
      </c>
      <c r="B55" s="3385"/>
      <c r="C55" s="1014">
        <f>SUM(D55:P55)</f>
        <v>0</v>
      </c>
      <c r="D55" s="210"/>
      <c r="E55" s="93"/>
      <c r="F55" s="93"/>
      <c r="G55" s="93"/>
      <c r="H55" s="93"/>
      <c r="I55" s="93"/>
      <c r="J55" s="93"/>
      <c r="K55" s="93"/>
      <c r="L55" s="93"/>
      <c r="M55" s="93"/>
      <c r="N55" s="591"/>
      <c r="O55" s="93"/>
      <c r="P55" s="103"/>
      <c r="Q55" s="542"/>
      <c r="R55" s="542"/>
      <c r="S55" s="542"/>
      <c r="T55" s="542"/>
      <c r="U55" s="542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827"/>
      <c r="C56" s="828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ht="15" customHeight="1" x14ac:dyDescent="0.25">
      <c r="A57" s="3152" t="s">
        <v>44</v>
      </c>
      <c r="B57" s="2847"/>
      <c r="C57" s="3146" t="s">
        <v>4</v>
      </c>
      <c r="D57" s="3423" t="s">
        <v>5</v>
      </c>
      <c r="E57" s="3386"/>
      <c r="F57" s="3386"/>
      <c r="G57" s="3386"/>
      <c r="H57" s="3386"/>
      <c r="I57" s="3386"/>
      <c r="J57" s="3386"/>
      <c r="K57" s="3386"/>
      <c r="L57" s="3386"/>
      <c r="M57" s="3386"/>
      <c r="N57" s="3386"/>
      <c r="O57" s="3386"/>
      <c r="P57" s="3426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3277"/>
      <c r="B58" s="2848"/>
      <c r="C58" s="3283"/>
      <c r="D58" s="1305" t="s">
        <v>11</v>
      </c>
      <c r="E58" s="1330" t="s">
        <v>12</v>
      </c>
      <c r="F58" s="1330" t="s">
        <v>13</v>
      </c>
      <c r="G58" s="1330" t="s">
        <v>14</v>
      </c>
      <c r="H58" s="1330" t="s">
        <v>15</v>
      </c>
      <c r="I58" s="1330" t="s">
        <v>16</v>
      </c>
      <c r="J58" s="1330" t="s">
        <v>17</v>
      </c>
      <c r="K58" s="1330" t="s">
        <v>18</v>
      </c>
      <c r="L58" s="1330" t="s">
        <v>19</v>
      </c>
      <c r="M58" s="1330" t="s">
        <v>48</v>
      </c>
      <c r="N58" s="1478" t="s">
        <v>49</v>
      </c>
      <c r="O58" s="1330" t="s">
        <v>50</v>
      </c>
      <c r="P58" s="1326" t="s">
        <v>51</v>
      </c>
      <c r="Q58" s="3073"/>
      <c r="R58" s="3073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3422" t="s">
        <v>52</v>
      </c>
      <c r="B59" s="3422"/>
      <c r="C59" s="1420">
        <f>SUM(D59:P59)</f>
        <v>0</v>
      </c>
      <c r="D59" s="1420">
        <f>SUM(D60:D72)</f>
        <v>0</v>
      </c>
      <c r="E59" s="1420">
        <f t="shared" ref="E59:M59" si="33">SUM(E60:E72)</f>
        <v>0</v>
      </c>
      <c r="F59" s="1420">
        <f>SUM(F60:F72)</f>
        <v>0</v>
      </c>
      <c r="G59" s="1420">
        <f t="shared" si="33"/>
        <v>0</v>
      </c>
      <c r="H59" s="1420">
        <f t="shared" si="33"/>
        <v>0</v>
      </c>
      <c r="I59" s="1420">
        <f t="shared" si="33"/>
        <v>0</v>
      </c>
      <c r="J59" s="1420">
        <f t="shared" si="33"/>
        <v>0</v>
      </c>
      <c r="K59" s="1420">
        <f t="shared" si="33"/>
        <v>0</v>
      </c>
      <c r="L59" s="1420">
        <f t="shared" si="33"/>
        <v>0</v>
      </c>
      <c r="M59" s="1420">
        <f t="shared" si="33"/>
        <v>0</v>
      </c>
      <c r="N59" s="1420">
        <f>SUM(N75:N79)</f>
        <v>0</v>
      </c>
      <c r="O59" s="1420">
        <f t="shared" ref="O59:P59" si="34">SUM(O75:O79)</f>
        <v>0</v>
      </c>
      <c r="P59" s="1479">
        <f t="shared" si="34"/>
        <v>0</v>
      </c>
      <c r="Q59" s="1231">
        <f>SUM(Q60:Q72)</f>
        <v>0</v>
      </c>
      <c r="R59" s="1231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3593" t="s">
        <v>53</v>
      </c>
      <c r="B60" s="3594"/>
      <c r="C60" s="1310">
        <f>SUM(D60:M60)</f>
        <v>0</v>
      </c>
      <c r="D60" s="1314"/>
      <c r="E60" s="1473"/>
      <c r="F60" s="1473"/>
      <c r="G60" s="1473"/>
      <c r="H60" s="1473"/>
      <c r="I60" s="1473"/>
      <c r="J60" s="1473"/>
      <c r="K60" s="1473"/>
      <c r="L60" s="1473"/>
      <c r="M60" s="1473"/>
      <c r="N60" s="1480"/>
      <c r="O60" s="1481"/>
      <c r="P60" s="1482"/>
      <c r="Q60" s="1315"/>
      <c r="R60" s="1315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3584" t="s">
        <v>55</v>
      </c>
      <c r="B62" s="1483" t="s">
        <v>56</v>
      </c>
      <c r="C62" s="1310">
        <f t="shared" ref="C62:C74" si="40">SUM(D62:M62)</f>
        <v>0</v>
      </c>
      <c r="D62" s="1314"/>
      <c r="E62" s="1473"/>
      <c r="F62" s="1473"/>
      <c r="G62" s="1473"/>
      <c r="H62" s="1473"/>
      <c r="I62" s="1473"/>
      <c r="J62" s="1473"/>
      <c r="K62" s="1473"/>
      <c r="L62" s="1473"/>
      <c r="M62" s="1473"/>
      <c r="N62" s="1480"/>
      <c r="O62" s="1481"/>
      <c r="P62" s="1482"/>
      <c r="Q62" s="1315"/>
      <c r="R62" s="1315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3584"/>
      <c r="B63" s="63" t="s">
        <v>57</v>
      </c>
      <c r="C63" s="1209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3584"/>
      <c r="B64" s="63" t="s">
        <v>58</v>
      </c>
      <c r="C64" s="1209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3584"/>
      <c r="B65" s="63" t="s">
        <v>59</v>
      </c>
      <c r="C65" s="1209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3584"/>
      <c r="B66" s="63" t="s">
        <v>60</v>
      </c>
      <c r="C66" s="1209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3584"/>
      <c r="B67" s="68" t="s">
        <v>61</v>
      </c>
      <c r="C67" s="838">
        <f t="shared" si="40"/>
        <v>0</v>
      </c>
      <c r="D67" s="750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3584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134" t="s">
        <v>63</v>
      </c>
      <c r="B69" s="1483" t="s">
        <v>64</v>
      </c>
      <c r="C69" s="1310">
        <f t="shared" si="40"/>
        <v>0</v>
      </c>
      <c r="D69" s="1314"/>
      <c r="E69" s="1473"/>
      <c r="F69" s="1473"/>
      <c r="G69" s="1473"/>
      <c r="H69" s="1473"/>
      <c r="I69" s="1473"/>
      <c r="J69" s="1473"/>
      <c r="K69" s="1473"/>
      <c r="L69" s="1473"/>
      <c r="M69" s="1473"/>
      <c r="N69" s="1480"/>
      <c r="O69" s="1481"/>
      <c r="P69" s="1482"/>
      <c r="Q69" s="1315"/>
      <c r="R69" s="1315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3284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134" t="s">
        <v>66</v>
      </c>
      <c r="B71" s="1483" t="s">
        <v>64</v>
      </c>
      <c r="C71" s="1310">
        <f t="shared" si="40"/>
        <v>0</v>
      </c>
      <c r="D71" s="1473"/>
      <c r="E71" s="1473"/>
      <c r="F71" s="1473"/>
      <c r="G71" s="1473"/>
      <c r="H71" s="1473"/>
      <c r="I71" s="1473"/>
      <c r="J71" s="1473"/>
      <c r="K71" s="1473"/>
      <c r="L71" s="1473"/>
      <c r="M71" s="1473"/>
      <c r="N71" s="1480"/>
      <c r="O71" s="1481"/>
      <c r="P71" s="1482"/>
      <c r="Q71" s="1315"/>
      <c r="R71" s="1315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502" t="s">
        <v>68</v>
      </c>
      <c r="B74" s="3197"/>
      <c r="C74" s="1014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588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3198" t="s">
        <v>69</v>
      </c>
      <c r="B75" s="1484" t="s">
        <v>64</v>
      </c>
      <c r="C75" s="1310">
        <f>SUM(D75:P75)</f>
        <v>0</v>
      </c>
      <c r="D75" s="1314"/>
      <c r="E75" s="1473"/>
      <c r="F75" s="1473"/>
      <c r="G75" s="1473"/>
      <c r="H75" s="1473"/>
      <c r="I75" s="1473"/>
      <c r="J75" s="1473"/>
      <c r="K75" s="1473"/>
      <c r="L75" s="1473"/>
      <c r="M75" s="1473"/>
      <c r="N75" s="1485"/>
      <c r="O75" s="1473"/>
      <c r="P75" s="1475"/>
      <c r="Q75" s="1315"/>
      <c r="R75" s="1315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3303"/>
      <c r="B76" s="101" t="s">
        <v>65</v>
      </c>
      <c r="C76" s="1014">
        <f>SUM(D76:P76)</f>
        <v>0</v>
      </c>
      <c r="D76" s="210"/>
      <c r="E76" s="93"/>
      <c r="F76" s="93"/>
      <c r="G76" s="93"/>
      <c r="H76" s="93"/>
      <c r="I76" s="93"/>
      <c r="J76" s="93"/>
      <c r="K76" s="93"/>
      <c r="L76" s="93"/>
      <c r="M76" s="93"/>
      <c r="N76" s="591"/>
      <c r="O76" s="93"/>
      <c r="P76" s="103"/>
      <c r="Q76" s="542"/>
      <c r="R76" s="542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134" t="s">
        <v>70</v>
      </c>
      <c r="B77" s="1486" t="s">
        <v>64</v>
      </c>
      <c r="C77" s="1310">
        <f>SUM(D77:P77)</f>
        <v>0</v>
      </c>
      <c r="D77" s="1473"/>
      <c r="E77" s="1473"/>
      <c r="F77" s="1473"/>
      <c r="G77" s="1473"/>
      <c r="H77" s="1473"/>
      <c r="I77" s="1473"/>
      <c r="J77" s="1473"/>
      <c r="K77" s="1473"/>
      <c r="L77" s="1473"/>
      <c r="M77" s="1473"/>
      <c r="N77" s="1485"/>
      <c r="O77" s="1473"/>
      <c r="P77" s="1475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3284"/>
      <c r="B78" s="1018" t="s">
        <v>65</v>
      </c>
      <c r="C78" s="1014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591"/>
      <c r="O78" s="93"/>
      <c r="P78" s="103"/>
      <c r="Q78" s="542"/>
      <c r="R78" s="542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3379" t="s">
        <v>71</v>
      </c>
      <c r="B79" s="3380"/>
      <c r="C79" s="1014">
        <f>SUM(D79:P79)</f>
        <v>0</v>
      </c>
      <c r="D79" s="210"/>
      <c r="E79" s="93"/>
      <c r="F79" s="93"/>
      <c r="G79" s="93"/>
      <c r="H79" s="93"/>
      <c r="I79" s="93"/>
      <c r="J79" s="93"/>
      <c r="K79" s="93"/>
      <c r="L79" s="93"/>
      <c r="M79" s="93"/>
      <c r="N79" s="591"/>
      <c r="O79" s="93"/>
      <c r="P79" s="103"/>
      <c r="Q79" s="542"/>
      <c r="R79" s="542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1421" t="s">
        <v>75</v>
      </c>
      <c r="B81" s="1421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1418" t="s">
        <v>77</v>
      </c>
      <c r="B82" s="1396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528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152" t="s">
        <v>79</v>
      </c>
      <c r="B84" s="2847"/>
      <c r="C84" s="1421" t="s">
        <v>76</v>
      </c>
      <c r="D84" s="1305" t="s">
        <v>80</v>
      </c>
      <c r="E84" s="1379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3580" t="s">
        <v>82</v>
      </c>
      <c r="B85" s="3357"/>
      <c r="C85" s="1420">
        <f>SUM(D85:E85)</f>
        <v>0</v>
      </c>
      <c r="D85" s="1333"/>
      <c r="E85" s="1002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3152" t="s">
        <v>84</v>
      </c>
      <c r="B87" s="2847"/>
      <c r="C87" s="3152" t="s">
        <v>85</v>
      </c>
      <c r="D87" s="2869"/>
      <c r="E87" s="2847"/>
      <c r="F87" s="3590" t="s">
        <v>86</v>
      </c>
      <c r="G87" s="3590"/>
      <c r="H87" s="3590"/>
      <c r="I87" s="3590"/>
      <c r="J87" s="3590"/>
      <c r="K87" s="3590"/>
      <c r="L87" s="3373" t="s">
        <v>87</v>
      </c>
      <c r="M87" s="3373"/>
      <c r="N87" s="3373"/>
      <c r="O87" s="3373"/>
      <c r="P87" s="3373"/>
      <c r="Q87" s="3366"/>
      <c r="R87" s="3398" t="s">
        <v>88</v>
      </c>
      <c r="S87" s="3398"/>
      <c r="T87" s="3398"/>
      <c r="U87" s="3398"/>
      <c r="V87" s="3398"/>
      <c r="W87" s="3589"/>
      <c r="X87" s="3376" t="s">
        <v>89</v>
      </c>
      <c r="Y87" s="3376"/>
      <c r="Z87" s="3376"/>
      <c r="AA87" s="3377"/>
      <c r="AB87" s="3192" t="s">
        <v>90</v>
      </c>
      <c r="AC87" s="3193"/>
      <c r="AD87" s="3183" t="s">
        <v>7</v>
      </c>
      <c r="AE87" s="3371" t="s">
        <v>8</v>
      </c>
    </row>
    <row r="88" spans="1:83" s="47" customFormat="1" ht="12" customHeight="1" x14ac:dyDescent="0.2">
      <c r="A88" s="2910"/>
      <c r="B88" s="2848"/>
      <c r="C88" s="3489"/>
      <c r="D88" s="3090"/>
      <c r="E88" s="3073"/>
      <c r="F88" s="3401" t="s">
        <v>91</v>
      </c>
      <c r="G88" s="3319"/>
      <c r="H88" s="3401" t="s">
        <v>92</v>
      </c>
      <c r="I88" s="3319"/>
      <c r="J88" s="3401" t="s">
        <v>93</v>
      </c>
      <c r="K88" s="3319"/>
      <c r="L88" s="3401" t="s">
        <v>91</v>
      </c>
      <c r="M88" s="3319"/>
      <c r="N88" s="3401" t="s">
        <v>92</v>
      </c>
      <c r="O88" s="3319"/>
      <c r="P88" s="3401" t="s">
        <v>94</v>
      </c>
      <c r="Q88" s="3319"/>
      <c r="R88" s="3401" t="s">
        <v>91</v>
      </c>
      <c r="S88" s="3319"/>
      <c r="T88" s="3401" t="s">
        <v>92</v>
      </c>
      <c r="U88" s="3319"/>
      <c r="V88" s="3401" t="s">
        <v>94</v>
      </c>
      <c r="W88" s="3406"/>
      <c r="X88" s="3374" t="s">
        <v>95</v>
      </c>
      <c r="Y88" s="3374"/>
      <c r="Z88" s="3374"/>
      <c r="AA88" s="3375"/>
      <c r="AB88" s="3501"/>
      <c r="AC88" s="3195"/>
      <c r="AD88" s="3024"/>
      <c r="AE88" s="3027"/>
    </row>
    <row r="89" spans="1:83" s="47" customFormat="1" ht="31.5" x14ac:dyDescent="0.2">
      <c r="A89" s="3489"/>
      <c r="B89" s="3073"/>
      <c r="C89" s="1305" t="s">
        <v>96</v>
      </c>
      <c r="D89" s="1306" t="s">
        <v>65</v>
      </c>
      <c r="E89" s="1226" t="s">
        <v>97</v>
      </c>
      <c r="F89" s="1227" t="s">
        <v>65</v>
      </c>
      <c r="G89" s="1232" t="s">
        <v>97</v>
      </c>
      <c r="H89" s="1227" t="s">
        <v>65</v>
      </c>
      <c r="I89" s="1232" t="s">
        <v>97</v>
      </c>
      <c r="J89" s="1227" t="s">
        <v>65</v>
      </c>
      <c r="K89" s="1232" t="s">
        <v>97</v>
      </c>
      <c r="L89" s="1227" t="s">
        <v>65</v>
      </c>
      <c r="M89" s="1232" t="s">
        <v>97</v>
      </c>
      <c r="N89" s="1227" t="s">
        <v>65</v>
      </c>
      <c r="O89" s="1232" t="s">
        <v>97</v>
      </c>
      <c r="P89" s="1227" t="s">
        <v>65</v>
      </c>
      <c r="Q89" s="1232" t="s">
        <v>97</v>
      </c>
      <c r="R89" s="1227" t="s">
        <v>65</v>
      </c>
      <c r="S89" s="1232" t="s">
        <v>97</v>
      </c>
      <c r="T89" s="1227" t="s">
        <v>65</v>
      </c>
      <c r="U89" s="1234" t="s">
        <v>97</v>
      </c>
      <c r="V89" s="1227" t="s">
        <v>65</v>
      </c>
      <c r="W89" s="1408" t="s">
        <v>97</v>
      </c>
      <c r="X89" s="1233" t="s">
        <v>98</v>
      </c>
      <c r="Y89" s="1487" t="s">
        <v>99</v>
      </c>
      <c r="Z89" s="1487" t="s">
        <v>100</v>
      </c>
      <c r="AA89" s="1487" t="s">
        <v>101</v>
      </c>
      <c r="AB89" s="1487" t="s">
        <v>102</v>
      </c>
      <c r="AC89" s="1487" t="s">
        <v>103</v>
      </c>
      <c r="AD89" s="3184"/>
      <c r="AE89" s="3028"/>
    </row>
    <row r="90" spans="1:83" s="47" customFormat="1" x14ac:dyDescent="0.25">
      <c r="A90" s="3571" t="s">
        <v>104</v>
      </c>
      <c r="B90" s="3572"/>
      <c r="C90" s="1488">
        <f>SUM(D90:E90)</f>
        <v>0</v>
      </c>
      <c r="D90" s="1489">
        <f>SUM(F90+H90+J90+L90+N90+P90+R90+T90+V90)</f>
        <v>0</v>
      </c>
      <c r="E90" s="1490">
        <f>SUM(G90+I90+K90+M90+O90+Q90+S90+U90+W90)</f>
        <v>0</v>
      </c>
      <c r="F90" s="1314"/>
      <c r="G90" s="1315"/>
      <c r="H90" s="1314"/>
      <c r="I90" s="1315"/>
      <c r="J90" s="1314"/>
      <c r="K90" s="1315"/>
      <c r="L90" s="1314"/>
      <c r="M90" s="1315"/>
      <c r="N90" s="1314"/>
      <c r="O90" s="1315"/>
      <c r="P90" s="1314"/>
      <c r="Q90" s="1315"/>
      <c r="R90" s="1314"/>
      <c r="S90" s="1315"/>
      <c r="T90" s="1314"/>
      <c r="U90" s="1316"/>
      <c r="V90" s="1314"/>
      <c r="W90" s="1319"/>
      <c r="X90" s="1485"/>
      <c r="Y90" s="1314"/>
      <c r="Z90" s="1491"/>
      <c r="AA90" s="1491"/>
      <c r="AB90" s="1491"/>
      <c r="AC90" s="1492"/>
      <c r="AD90" s="1314"/>
      <c r="AE90" s="1404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1271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1037"/>
      <c r="AC93" s="1037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3152" t="s">
        <v>84</v>
      </c>
      <c r="B95" s="2847"/>
      <c r="C95" s="3152" t="s">
        <v>85</v>
      </c>
      <c r="D95" s="2869"/>
      <c r="E95" s="2847"/>
      <c r="F95" s="3592" t="s">
        <v>109</v>
      </c>
      <c r="G95" s="3373"/>
      <c r="H95" s="3373"/>
      <c r="I95" s="3373"/>
      <c r="J95" s="3373"/>
      <c r="K95" s="3366"/>
      <c r="L95" s="3373" t="s">
        <v>110</v>
      </c>
      <c r="M95" s="3373"/>
      <c r="N95" s="3373"/>
      <c r="O95" s="3373"/>
      <c r="P95" s="3373"/>
      <c r="Q95" s="3366"/>
      <c r="R95" s="3366" t="s">
        <v>111</v>
      </c>
      <c r="S95" s="3590"/>
      <c r="T95" s="3590"/>
      <c r="U95" s="3590"/>
      <c r="V95" s="3590"/>
      <c r="W95" s="3591"/>
      <c r="X95" s="3369" t="s">
        <v>112</v>
      </c>
      <c r="Y95" s="3369"/>
      <c r="Z95" s="3369"/>
      <c r="AA95" s="3369"/>
      <c r="AB95" s="3369"/>
      <c r="AC95" s="3370"/>
      <c r="AD95" s="3183" t="s">
        <v>7</v>
      </c>
      <c r="AE95" s="3371" t="s">
        <v>8</v>
      </c>
    </row>
    <row r="96" spans="1:83" s="47" customFormat="1" ht="12" customHeight="1" x14ac:dyDescent="0.2">
      <c r="A96" s="2910"/>
      <c r="B96" s="2848"/>
      <c r="C96" s="3489"/>
      <c r="D96" s="3090"/>
      <c r="E96" s="3073"/>
      <c r="F96" s="3401" t="s">
        <v>91</v>
      </c>
      <c r="G96" s="3319"/>
      <c r="H96" s="3401" t="s">
        <v>92</v>
      </c>
      <c r="I96" s="3319"/>
      <c r="J96" s="3401" t="s">
        <v>94</v>
      </c>
      <c r="K96" s="3319"/>
      <c r="L96" s="3401" t="s">
        <v>91</v>
      </c>
      <c r="M96" s="3319"/>
      <c r="N96" s="3401" t="s">
        <v>92</v>
      </c>
      <c r="O96" s="3319"/>
      <c r="P96" s="3401" t="s">
        <v>93</v>
      </c>
      <c r="Q96" s="3319"/>
      <c r="R96" s="3332" t="s">
        <v>91</v>
      </c>
      <c r="S96" s="3319"/>
      <c r="T96" s="3401" t="s">
        <v>92</v>
      </c>
      <c r="U96" s="3319"/>
      <c r="V96" s="3398" t="s">
        <v>93</v>
      </c>
      <c r="W96" s="3589"/>
      <c r="X96" s="3332" t="s">
        <v>95</v>
      </c>
      <c r="Y96" s="3332"/>
      <c r="Z96" s="3332"/>
      <c r="AA96" s="3319"/>
      <c r="AB96" s="3401" t="s">
        <v>113</v>
      </c>
      <c r="AC96" s="3319"/>
      <c r="AD96" s="3024"/>
      <c r="AE96" s="3027"/>
    </row>
    <row r="97" spans="1:83" s="47" customFormat="1" ht="31.5" x14ac:dyDescent="0.2">
      <c r="A97" s="3489"/>
      <c r="B97" s="3073"/>
      <c r="C97" s="1305" t="s">
        <v>96</v>
      </c>
      <c r="D97" s="1306" t="s">
        <v>65</v>
      </c>
      <c r="E97" s="1226" t="s">
        <v>97</v>
      </c>
      <c r="F97" s="1227" t="s">
        <v>65</v>
      </c>
      <c r="G97" s="1232" t="s">
        <v>97</v>
      </c>
      <c r="H97" s="1227" t="s">
        <v>65</v>
      </c>
      <c r="I97" s="1232" t="s">
        <v>97</v>
      </c>
      <c r="J97" s="1227" t="s">
        <v>65</v>
      </c>
      <c r="K97" s="1232" t="s">
        <v>97</v>
      </c>
      <c r="L97" s="1227" t="s">
        <v>65</v>
      </c>
      <c r="M97" s="1232" t="s">
        <v>97</v>
      </c>
      <c r="N97" s="1227" t="s">
        <v>65</v>
      </c>
      <c r="O97" s="1232" t="s">
        <v>97</v>
      </c>
      <c r="P97" s="1227" t="s">
        <v>65</v>
      </c>
      <c r="Q97" s="1232" t="s">
        <v>97</v>
      </c>
      <c r="R97" s="1219" t="s">
        <v>65</v>
      </c>
      <c r="S97" s="1232" t="s">
        <v>97</v>
      </c>
      <c r="T97" s="1227" t="s">
        <v>65</v>
      </c>
      <c r="U97" s="1232" t="s">
        <v>97</v>
      </c>
      <c r="V97" s="1222" t="s">
        <v>65</v>
      </c>
      <c r="W97" s="1493" t="s">
        <v>97</v>
      </c>
      <c r="X97" s="1232" t="s">
        <v>114</v>
      </c>
      <c r="Y97" s="1421" t="s">
        <v>99</v>
      </c>
      <c r="Z97" s="1223" t="s">
        <v>100</v>
      </c>
      <c r="AA97" s="1223" t="s">
        <v>101</v>
      </c>
      <c r="AB97" s="1425" t="s">
        <v>102</v>
      </c>
      <c r="AC97" s="1421" t="s">
        <v>103</v>
      </c>
      <c r="AD97" s="3184"/>
      <c r="AE97" s="3028"/>
    </row>
    <row r="98" spans="1:83" s="47" customFormat="1" x14ac:dyDescent="0.25">
      <c r="A98" s="3571" t="s">
        <v>104</v>
      </c>
      <c r="B98" s="3572"/>
      <c r="C98" s="1489">
        <f>SUM(D98:E98)</f>
        <v>0</v>
      </c>
      <c r="D98" s="1494">
        <f>SUM(F98+H98+J98+L98+N98+P98+R98+T98+V98)</f>
        <v>0</v>
      </c>
      <c r="E98" s="1490">
        <f>SUM(G98+I98+K98+M98+O98+Q98+S98+U98+W98)</f>
        <v>0</v>
      </c>
      <c r="F98" s="1314"/>
      <c r="G98" s="1315"/>
      <c r="H98" s="1314"/>
      <c r="I98" s="1315"/>
      <c r="J98" s="1314"/>
      <c r="K98" s="1315"/>
      <c r="L98" s="1314"/>
      <c r="M98" s="1315"/>
      <c r="N98" s="1314"/>
      <c r="O98" s="1315"/>
      <c r="P98" s="1314"/>
      <c r="Q98" s="1315"/>
      <c r="R98" s="1485"/>
      <c r="S98" s="1315"/>
      <c r="T98" s="1314"/>
      <c r="U98" s="1315"/>
      <c r="V98" s="1314"/>
      <c r="W98" s="1319"/>
      <c r="X98" s="1485"/>
      <c r="Y98" s="1314"/>
      <c r="Z98" s="1491"/>
      <c r="AA98" s="1491"/>
      <c r="AB98" s="1491"/>
      <c r="AC98" s="1492"/>
      <c r="AD98" s="1314"/>
      <c r="AE98" s="1404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207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1037"/>
      <c r="AC101" s="1037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3152" t="s">
        <v>116</v>
      </c>
      <c r="B103" s="2847"/>
      <c r="C103" s="3152" t="s">
        <v>76</v>
      </c>
      <c r="D103" s="2869"/>
      <c r="E103" s="2847"/>
      <c r="F103" s="3401" t="s">
        <v>117</v>
      </c>
      <c r="G103" s="3332"/>
      <c r="H103" s="3332"/>
      <c r="I103" s="3332"/>
      <c r="J103" s="3332"/>
      <c r="K103" s="3332"/>
      <c r="L103" s="3332"/>
      <c r="M103" s="3319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3401" t="s">
        <v>118</v>
      </c>
      <c r="G104" s="3319"/>
      <c r="H104" s="3401" t="s">
        <v>119</v>
      </c>
      <c r="I104" s="3319"/>
      <c r="J104" s="3401" t="s">
        <v>120</v>
      </c>
      <c r="K104" s="3319"/>
      <c r="L104" s="3401" t="s">
        <v>12</v>
      </c>
      <c r="M104" s="3319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489"/>
      <c r="B105" s="3073"/>
      <c r="C105" s="607" t="s">
        <v>96</v>
      </c>
      <c r="D105" s="1306" t="s">
        <v>65</v>
      </c>
      <c r="E105" s="1232" t="s">
        <v>97</v>
      </c>
      <c r="F105" s="1305" t="s">
        <v>65</v>
      </c>
      <c r="G105" s="1232" t="s">
        <v>97</v>
      </c>
      <c r="H105" s="1305" t="s">
        <v>65</v>
      </c>
      <c r="I105" s="1232" t="s">
        <v>97</v>
      </c>
      <c r="J105" s="1305" t="s">
        <v>65</v>
      </c>
      <c r="K105" s="1232" t="s">
        <v>97</v>
      </c>
      <c r="L105" s="1305" t="s">
        <v>65</v>
      </c>
      <c r="M105" s="1232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3586" t="s">
        <v>121</v>
      </c>
      <c r="B106" s="3327"/>
      <c r="C106" s="1495">
        <f>SUM(D106:E106)</f>
        <v>0</v>
      </c>
      <c r="D106" s="1496">
        <f t="shared" ref="D106:E109" si="53">+F106+H106+J106+L106</f>
        <v>0</v>
      </c>
      <c r="E106" s="1045">
        <f t="shared" si="53"/>
        <v>0</v>
      </c>
      <c r="F106" s="1350">
        <f>SUM(F107:F109)</f>
        <v>0</v>
      </c>
      <c r="G106" s="1350">
        <f t="shared" ref="G106:M106" si="54">SUM(G107:G109)</f>
        <v>0</v>
      </c>
      <c r="H106" s="1350">
        <f t="shared" si="54"/>
        <v>0</v>
      </c>
      <c r="I106" s="1350">
        <f t="shared" si="54"/>
        <v>0</v>
      </c>
      <c r="J106" s="1350">
        <f t="shared" si="54"/>
        <v>0</v>
      </c>
      <c r="K106" s="1350">
        <f t="shared" si="54"/>
        <v>0</v>
      </c>
      <c r="L106" s="1350">
        <f t="shared" si="54"/>
        <v>0</v>
      </c>
      <c r="M106" s="1420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3587" t="s">
        <v>122</v>
      </c>
      <c r="B107" s="3588"/>
      <c r="C107" s="1497">
        <f>SUM(D107:E107)</f>
        <v>0</v>
      </c>
      <c r="D107" s="1498">
        <f t="shared" si="53"/>
        <v>0</v>
      </c>
      <c r="E107" s="1499">
        <f t="shared" si="53"/>
        <v>0</v>
      </c>
      <c r="F107" s="1314"/>
      <c r="G107" s="1315"/>
      <c r="H107" s="1314"/>
      <c r="I107" s="1315"/>
      <c r="J107" s="1314"/>
      <c r="K107" s="1404"/>
      <c r="L107" s="1314"/>
      <c r="M107" s="1404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865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3152" t="s">
        <v>75</v>
      </c>
      <c r="B111" s="2847"/>
      <c r="C111" s="3152" t="s">
        <v>76</v>
      </c>
      <c r="D111" s="2869"/>
      <c r="E111" s="2847"/>
      <c r="F111" s="3401" t="s">
        <v>117</v>
      </c>
      <c r="G111" s="3332"/>
      <c r="H111" s="3332"/>
      <c r="I111" s="3332"/>
      <c r="J111" s="3332"/>
      <c r="K111" s="3332"/>
      <c r="L111" s="3332"/>
      <c r="M111" s="3332"/>
      <c r="N111" s="3332"/>
      <c r="O111" s="3332"/>
      <c r="P111" s="3332"/>
      <c r="Q111" s="3332"/>
      <c r="R111" s="3332"/>
      <c r="S111" s="3332"/>
      <c r="T111" s="3332"/>
      <c r="U111" s="3332"/>
      <c r="V111" s="3332"/>
      <c r="W111" s="3332"/>
      <c r="X111" s="3332"/>
      <c r="Y111" s="3332"/>
      <c r="Z111" s="3332"/>
      <c r="AA111" s="3332"/>
      <c r="AB111" s="3332"/>
      <c r="AC111" s="3332"/>
      <c r="AD111" s="3332"/>
      <c r="AE111" s="3332"/>
      <c r="AF111" s="3332"/>
      <c r="AG111" s="3406"/>
      <c r="AH111" s="2869" t="s">
        <v>7</v>
      </c>
      <c r="AI111" s="3146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3423" t="s">
        <v>12</v>
      </c>
      <c r="G112" s="3321"/>
      <c r="H112" s="3413" t="s">
        <v>13</v>
      </c>
      <c r="I112" s="3413"/>
      <c r="J112" s="3413" t="s">
        <v>14</v>
      </c>
      <c r="K112" s="3413"/>
      <c r="L112" s="3413" t="s">
        <v>15</v>
      </c>
      <c r="M112" s="3413"/>
      <c r="N112" s="3413" t="s">
        <v>16</v>
      </c>
      <c r="O112" s="3413"/>
      <c r="P112" s="3413" t="s">
        <v>17</v>
      </c>
      <c r="Q112" s="3413"/>
      <c r="R112" s="3413" t="s">
        <v>18</v>
      </c>
      <c r="S112" s="3413"/>
      <c r="T112" s="3413" t="s">
        <v>19</v>
      </c>
      <c r="U112" s="3413"/>
      <c r="V112" s="3413" t="s">
        <v>48</v>
      </c>
      <c r="W112" s="3413"/>
      <c r="X112" s="3413" t="s">
        <v>49</v>
      </c>
      <c r="Y112" s="3413"/>
      <c r="Z112" s="3401" t="s">
        <v>50</v>
      </c>
      <c r="AA112" s="3319"/>
      <c r="AB112" s="3401" t="s">
        <v>126</v>
      </c>
      <c r="AC112" s="3319"/>
      <c r="AD112" s="3401" t="s">
        <v>127</v>
      </c>
      <c r="AE112" s="3319"/>
      <c r="AF112" s="3401" t="s">
        <v>128</v>
      </c>
      <c r="AG112" s="3406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3089"/>
      <c r="B113" s="3073"/>
      <c r="C113" s="1305" t="s">
        <v>96</v>
      </c>
      <c r="D113" s="1306" t="s">
        <v>65</v>
      </c>
      <c r="E113" s="1232" t="s">
        <v>97</v>
      </c>
      <c r="F113" s="1227" t="s">
        <v>65</v>
      </c>
      <c r="G113" s="1050" t="s">
        <v>97</v>
      </c>
      <c r="H113" s="1227" t="s">
        <v>65</v>
      </c>
      <c r="I113" s="1050" t="s">
        <v>97</v>
      </c>
      <c r="J113" s="1227" t="s">
        <v>65</v>
      </c>
      <c r="K113" s="1050" t="s">
        <v>97</v>
      </c>
      <c r="L113" s="1227" t="s">
        <v>65</v>
      </c>
      <c r="M113" s="1050" t="s">
        <v>97</v>
      </c>
      <c r="N113" s="1227" t="s">
        <v>65</v>
      </c>
      <c r="O113" s="1050" t="s">
        <v>97</v>
      </c>
      <c r="P113" s="1227" t="s">
        <v>65</v>
      </c>
      <c r="Q113" s="1050" t="s">
        <v>97</v>
      </c>
      <c r="R113" s="1227" t="s">
        <v>65</v>
      </c>
      <c r="S113" s="1050" t="s">
        <v>97</v>
      </c>
      <c r="T113" s="1227" t="s">
        <v>65</v>
      </c>
      <c r="U113" s="1050" t="s">
        <v>97</v>
      </c>
      <c r="V113" s="1227" t="s">
        <v>65</v>
      </c>
      <c r="W113" s="1050" t="s">
        <v>97</v>
      </c>
      <c r="X113" s="1227" t="s">
        <v>65</v>
      </c>
      <c r="Y113" s="1050" t="s">
        <v>97</v>
      </c>
      <c r="Z113" s="1227" t="s">
        <v>65</v>
      </c>
      <c r="AA113" s="1050" t="s">
        <v>97</v>
      </c>
      <c r="AB113" s="1227" t="s">
        <v>65</v>
      </c>
      <c r="AC113" s="1050" t="s">
        <v>97</v>
      </c>
      <c r="AD113" s="1227" t="s">
        <v>65</v>
      </c>
      <c r="AE113" s="1050" t="s">
        <v>97</v>
      </c>
      <c r="AF113" s="1227" t="s">
        <v>65</v>
      </c>
      <c r="AG113" s="1230" t="s">
        <v>97</v>
      </c>
      <c r="AH113" s="3090"/>
      <c r="AI113" s="3283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3580" t="s">
        <v>129</v>
      </c>
      <c r="B114" s="3357"/>
      <c r="C114" s="1350">
        <f>SUM(D114:E114)</f>
        <v>0</v>
      </c>
      <c r="D114" s="1351">
        <f>SUM(F114+H114+J114+L114+N114+P114+R114+T114+V114+X114+Z114+AB114+AD114+AF114)</f>
        <v>0</v>
      </c>
      <c r="E114" s="1417">
        <f>SUM(+G114+I114+K114+M114+O114+Q114+S114+U114+W114+Y114+AA114+AC114+AE114+AG114)</f>
        <v>0</v>
      </c>
      <c r="F114" s="1314"/>
      <c r="G114" s="1485"/>
      <c r="H114" s="1314"/>
      <c r="I114" s="1485"/>
      <c r="J114" s="1314"/>
      <c r="K114" s="1485"/>
      <c r="L114" s="1314"/>
      <c r="M114" s="1485"/>
      <c r="N114" s="1314"/>
      <c r="O114" s="1485"/>
      <c r="P114" s="1314"/>
      <c r="Q114" s="1485"/>
      <c r="R114" s="1314"/>
      <c r="S114" s="1485"/>
      <c r="T114" s="1314"/>
      <c r="U114" s="1485"/>
      <c r="V114" s="1314"/>
      <c r="W114" s="1485"/>
      <c r="X114" s="1314"/>
      <c r="Y114" s="1485"/>
      <c r="Z114" s="1314"/>
      <c r="AA114" s="1485"/>
      <c r="AB114" s="1314"/>
      <c r="AC114" s="1485"/>
      <c r="AD114" s="1314"/>
      <c r="AE114" s="1485"/>
      <c r="AF114" s="1314"/>
      <c r="AG114" s="1475"/>
      <c r="AH114" s="1316"/>
      <c r="AI114" s="1492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134" t="s">
        <v>130</v>
      </c>
      <c r="B115" s="1310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1314"/>
      <c r="G115" s="1315"/>
      <c r="H115" s="1314"/>
      <c r="I115" s="1315"/>
      <c r="J115" s="1314"/>
      <c r="K115" s="1315"/>
      <c r="L115" s="1314"/>
      <c r="M115" s="1315"/>
      <c r="N115" s="1314"/>
      <c r="O115" s="1315"/>
      <c r="P115" s="1314"/>
      <c r="Q115" s="1315"/>
      <c r="R115" s="1314"/>
      <c r="S115" s="1315"/>
      <c r="T115" s="1314"/>
      <c r="U115" s="1315"/>
      <c r="V115" s="1314"/>
      <c r="W115" s="1315"/>
      <c r="X115" s="1314"/>
      <c r="Y115" s="1315"/>
      <c r="Z115" s="1314"/>
      <c r="AA115" s="1315"/>
      <c r="AB115" s="1314"/>
      <c r="AC115" s="1315"/>
      <c r="AD115" s="1314"/>
      <c r="AE115" s="1315"/>
      <c r="AF115" s="1314"/>
      <c r="AG115" s="1475"/>
      <c r="AH115" s="1316"/>
      <c r="AI115" s="1492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1209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1209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3284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3584" t="s">
        <v>138</v>
      </c>
      <c r="B122" s="3584"/>
      <c r="C122" s="1350">
        <f t="shared" si="55"/>
        <v>0</v>
      </c>
      <c r="D122" s="1351">
        <f t="shared" si="56"/>
        <v>0</v>
      </c>
      <c r="E122" s="1417">
        <f t="shared" si="62"/>
        <v>0</v>
      </c>
      <c r="F122" s="1333"/>
      <c r="G122" s="1002"/>
      <c r="H122" s="1333"/>
      <c r="I122" s="1002"/>
      <c r="J122" s="1333"/>
      <c r="K122" s="1002"/>
      <c r="L122" s="1333"/>
      <c r="M122" s="1002"/>
      <c r="N122" s="1333"/>
      <c r="O122" s="1002"/>
      <c r="P122" s="1333"/>
      <c r="Q122" s="1002"/>
      <c r="R122" s="1333"/>
      <c r="S122" s="1002"/>
      <c r="T122" s="1333"/>
      <c r="U122" s="1002"/>
      <c r="V122" s="1333"/>
      <c r="W122" s="1002"/>
      <c r="X122" s="1333"/>
      <c r="Y122" s="1002"/>
      <c r="Z122" s="1333"/>
      <c r="AA122" s="1002"/>
      <c r="AB122" s="1333"/>
      <c r="AC122" s="1002"/>
      <c r="AD122" s="1333"/>
      <c r="AE122" s="1002"/>
      <c r="AF122" s="1333"/>
      <c r="AG122" s="1477"/>
      <c r="AH122" s="1054"/>
      <c r="AI122" s="1396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500"/>
      <c r="AM123" s="1500"/>
    </row>
    <row r="124" spans="1:82" ht="15" customHeight="1" x14ac:dyDescent="0.25">
      <c r="A124" s="3585" t="s">
        <v>75</v>
      </c>
      <c r="B124" s="2847"/>
      <c r="C124" s="3577" t="s">
        <v>76</v>
      </c>
      <c r="D124" s="3577"/>
      <c r="E124" s="3577"/>
      <c r="F124" s="3401" t="s">
        <v>117</v>
      </c>
      <c r="G124" s="3332"/>
      <c r="H124" s="3332"/>
      <c r="I124" s="3332"/>
      <c r="J124" s="3332"/>
      <c r="K124" s="3332"/>
      <c r="L124" s="3332"/>
      <c r="M124" s="3332"/>
      <c r="N124" s="3332"/>
      <c r="O124" s="3332"/>
      <c r="P124" s="3332"/>
      <c r="Q124" s="3332"/>
      <c r="R124" s="3332"/>
      <c r="S124" s="3332"/>
      <c r="T124" s="3332"/>
      <c r="U124" s="3332"/>
      <c r="V124" s="3332"/>
      <c r="W124" s="3332"/>
      <c r="X124" s="3332"/>
      <c r="Y124" s="3332"/>
      <c r="Z124" s="3332"/>
      <c r="AA124" s="3332"/>
      <c r="AB124" s="3332"/>
      <c r="AC124" s="3332"/>
      <c r="AD124" s="3332"/>
      <c r="AE124" s="3332"/>
      <c r="AF124" s="3332"/>
      <c r="AG124" s="3406"/>
      <c r="AH124" s="3581" t="s">
        <v>140</v>
      </c>
      <c r="AI124" s="3582"/>
      <c r="AJ124" s="3582"/>
      <c r="AK124" s="3583"/>
      <c r="AL124" s="3578" t="s">
        <v>7</v>
      </c>
      <c r="AM124" s="3577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3413" t="s">
        <v>12</v>
      </c>
      <c r="G125" s="3413"/>
      <c r="H125" s="3413" t="s">
        <v>13</v>
      </c>
      <c r="I125" s="3413"/>
      <c r="J125" s="3413" t="s">
        <v>14</v>
      </c>
      <c r="K125" s="3413"/>
      <c r="L125" s="3413" t="s">
        <v>15</v>
      </c>
      <c r="M125" s="3413"/>
      <c r="N125" s="3413" t="s">
        <v>16</v>
      </c>
      <c r="O125" s="3413"/>
      <c r="P125" s="3413" t="s">
        <v>17</v>
      </c>
      <c r="Q125" s="3413"/>
      <c r="R125" s="3413" t="s">
        <v>18</v>
      </c>
      <c r="S125" s="3413"/>
      <c r="T125" s="3413" t="s">
        <v>19</v>
      </c>
      <c r="U125" s="3413"/>
      <c r="V125" s="3413" t="s">
        <v>48</v>
      </c>
      <c r="W125" s="3413"/>
      <c r="X125" s="3413" t="s">
        <v>49</v>
      </c>
      <c r="Y125" s="3413"/>
      <c r="Z125" s="3401" t="s">
        <v>50</v>
      </c>
      <c r="AA125" s="3319"/>
      <c r="AB125" s="3401" t="s">
        <v>126</v>
      </c>
      <c r="AC125" s="3319"/>
      <c r="AD125" s="3401" t="s">
        <v>127</v>
      </c>
      <c r="AE125" s="3319"/>
      <c r="AF125" s="3401" t="s">
        <v>128</v>
      </c>
      <c r="AG125" s="3406"/>
      <c r="AH125" s="3578" t="s">
        <v>141</v>
      </c>
      <c r="AI125" s="3577" t="s">
        <v>142</v>
      </c>
      <c r="AJ125" s="3577" t="s">
        <v>143</v>
      </c>
      <c r="AK125" s="3579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3089"/>
      <c r="B126" s="3073"/>
      <c r="C126" s="1305" t="s">
        <v>96</v>
      </c>
      <c r="D126" s="1306" t="s">
        <v>65</v>
      </c>
      <c r="E126" s="1232" t="s">
        <v>97</v>
      </c>
      <c r="F126" s="1501" t="s">
        <v>65</v>
      </c>
      <c r="G126" s="1216" t="s">
        <v>97</v>
      </c>
      <c r="H126" s="1501" t="s">
        <v>65</v>
      </c>
      <c r="I126" s="1216" t="s">
        <v>97</v>
      </c>
      <c r="J126" s="1501" t="s">
        <v>65</v>
      </c>
      <c r="K126" s="1216" t="s">
        <v>97</v>
      </c>
      <c r="L126" s="1501" t="s">
        <v>65</v>
      </c>
      <c r="M126" s="1216" t="s">
        <v>97</v>
      </c>
      <c r="N126" s="1501" t="s">
        <v>65</v>
      </c>
      <c r="O126" s="1216" t="s">
        <v>97</v>
      </c>
      <c r="P126" s="1501" t="s">
        <v>65</v>
      </c>
      <c r="Q126" s="1216" t="s">
        <v>97</v>
      </c>
      <c r="R126" s="1501" t="s">
        <v>65</v>
      </c>
      <c r="S126" s="1216" t="s">
        <v>97</v>
      </c>
      <c r="T126" s="1501" t="s">
        <v>65</v>
      </c>
      <c r="U126" s="1216" t="s">
        <v>97</v>
      </c>
      <c r="V126" s="1501" t="s">
        <v>65</v>
      </c>
      <c r="W126" s="1216" t="s">
        <v>97</v>
      </c>
      <c r="X126" s="1501" t="s">
        <v>65</v>
      </c>
      <c r="Y126" s="1216" t="s">
        <v>97</v>
      </c>
      <c r="Z126" s="1501" t="s">
        <v>65</v>
      </c>
      <c r="AA126" s="1216" t="s">
        <v>97</v>
      </c>
      <c r="AB126" s="1501" t="s">
        <v>65</v>
      </c>
      <c r="AC126" s="1216" t="s">
        <v>97</v>
      </c>
      <c r="AD126" s="1501" t="s">
        <v>65</v>
      </c>
      <c r="AE126" s="1216" t="s">
        <v>97</v>
      </c>
      <c r="AF126" s="1501" t="s">
        <v>65</v>
      </c>
      <c r="AG126" s="521" t="s">
        <v>97</v>
      </c>
      <c r="AH126" s="2986"/>
      <c r="AI126" s="3283"/>
      <c r="AJ126" s="3283"/>
      <c r="AK126" s="2994"/>
      <c r="AL126" s="2986"/>
      <c r="AM126" s="3283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3580" t="s">
        <v>145</v>
      </c>
      <c r="B127" s="3357"/>
      <c r="C127" s="1350">
        <f>SUM(D127:E127)</f>
        <v>0</v>
      </c>
      <c r="D127" s="1351">
        <f>SUM(F127+H127+J127+L127+N127+P127+R127+T127+V127+X127+Z127+AB127+AD127+AF127)</f>
        <v>0</v>
      </c>
      <c r="E127" s="1417">
        <f>SUM(G127+I127+K127+M127+O127+Q127+S127+U127+W127+Y127+AA127+AC127+AE127+AG127)</f>
        <v>0</v>
      </c>
      <c r="F127" s="1314"/>
      <c r="G127" s="1315"/>
      <c r="H127" s="1314"/>
      <c r="I127" s="1315"/>
      <c r="J127" s="1314"/>
      <c r="K127" s="1315"/>
      <c r="L127" s="1314"/>
      <c r="M127" s="1315"/>
      <c r="N127" s="1314"/>
      <c r="O127" s="1315"/>
      <c r="P127" s="1314"/>
      <c r="Q127" s="1315"/>
      <c r="R127" s="1314"/>
      <c r="S127" s="1315"/>
      <c r="T127" s="1314"/>
      <c r="U127" s="1315"/>
      <c r="V127" s="1314"/>
      <c r="W127" s="1315"/>
      <c r="X127" s="1314"/>
      <c r="Y127" s="1315"/>
      <c r="Z127" s="1314"/>
      <c r="AA127" s="1315"/>
      <c r="AB127" s="1314"/>
      <c r="AC127" s="1315"/>
      <c r="AD127" s="1314"/>
      <c r="AE127" s="1315"/>
      <c r="AF127" s="1314"/>
      <c r="AG127" s="1319"/>
      <c r="AH127" s="1502"/>
      <c r="AI127" s="1492"/>
      <c r="AJ127" s="1492"/>
      <c r="AK127" s="1503"/>
      <c r="AL127" s="1315"/>
      <c r="AM127" s="1492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3570" t="s">
        <v>130</v>
      </c>
      <c r="B128" s="1310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1314"/>
      <c r="G128" s="1315"/>
      <c r="H128" s="1314"/>
      <c r="I128" s="1315"/>
      <c r="J128" s="1314"/>
      <c r="K128" s="1315"/>
      <c r="L128" s="1314"/>
      <c r="M128" s="1315"/>
      <c r="N128" s="1314"/>
      <c r="O128" s="1315"/>
      <c r="P128" s="1314"/>
      <c r="Q128" s="1315"/>
      <c r="R128" s="1314"/>
      <c r="S128" s="1315"/>
      <c r="T128" s="1314"/>
      <c r="U128" s="1315"/>
      <c r="V128" s="1314"/>
      <c r="W128" s="1315"/>
      <c r="X128" s="1314"/>
      <c r="Y128" s="1315"/>
      <c r="Z128" s="1314"/>
      <c r="AA128" s="1315"/>
      <c r="AB128" s="1314"/>
      <c r="AC128" s="1315"/>
      <c r="AD128" s="1314"/>
      <c r="AE128" s="1315"/>
      <c r="AF128" s="1314"/>
      <c r="AG128" s="1319"/>
      <c r="AH128" s="1502"/>
      <c r="AI128" s="1492"/>
      <c r="AJ128" s="1492"/>
      <c r="AK128" s="1503"/>
      <c r="AL128" s="1315"/>
      <c r="AM128" s="1492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1209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1209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3284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3152" t="s">
        <v>75</v>
      </c>
      <c r="B136" s="2847"/>
      <c r="C136" s="3152" t="s">
        <v>76</v>
      </c>
      <c r="D136" s="2869"/>
      <c r="E136" s="2847"/>
      <c r="F136" s="3401" t="s">
        <v>117</v>
      </c>
      <c r="G136" s="3332"/>
      <c r="H136" s="3332"/>
      <c r="I136" s="3332"/>
      <c r="J136" s="3332"/>
      <c r="K136" s="3332"/>
      <c r="L136" s="3332"/>
      <c r="M136" s="3332"/>
      <c r="N136" s="3332"/>
      <c r="O136" s="3332"/>
      <c r="P136" s="3332"/>
      <c r="Q136" s="3332"/>
      <c r="R136" s="3332"/>
      <c r="S136" s="3332"/>
      <c r="T136" s="3332"/>
      <c r="U136" s="3332"/>
      <c r="V136" s="3332"/>
      <c r="W136" s="3332"/>
      <c r="X136" s="3332"/>
      <c r="Y136" s="3332"/>
      <c r="Z136" s="3332"/>
      <c r="AA136" s="3332"/>
      <c r="AB136" s="3332"/>
      <c r="AC136" s="3332"/>
      <c r="AD136" s="3332"/>
      <c r="AE136" s="3332"/>
      <c r="AF136" s="3332"/>
      <c r="AG136" s="3332"/>
      <c r="AH136" s="3332"/>
      <c r="AI136" s="3332"/>
      <c r="AJ136" s="3332"/>
      <c r="AK136" s="3332"/>
      <c r="AL136" s="3332"/>
      <c r="AM136" s="3406"/>
      <c r="AN136" s="3574" t="s">
        <v>140</v>
      </c>
      <c r="AO136" s="3575"/>
      <c r="AP136" s="3576"/>
      <c r="AQ136" s="2847" t="s">
        <v>7</v>
      </c>
      <c r="AR136" s="3577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3401" t="s">
        <v>118</v>
      </c>
      <c r="G137" s="3319"/>
      <c r="H137" s="3401" t="s">
        <v>119</v>
      </c>
      <c r="I137" s="3319"/>
      <c r="J137" s="3401" t="s">
        <v>147</v>
      </c>
      <c r="K137" s="3319"/>
      <c r="L137" s="3401" t="s">
        <v>12</v>
      </c>
      <c r="M137" s="3319"/>
      <c r="N137" s="3413" t="s">
        <v>13</v>
      </c>
      <c r="O137" s="3413"/>
      <c r="P137" s="3413" t="s">
        <v>14</v>
      </c>
      <c r="Q137" s="3413"/>
      <c r="R137" s="3413" t="s">
        <v>15</v>
      </c>
      <c r="S137" s="3413"/>
      <c r="T137" s="3413" t="s">
        <v>16</v>
      </c>
      <c r="U137" s="3413"/>
      <c r="V137" s="3413" t="s">
        <v>17</v>
      </c>
      <c r="W137" s="3413"/>
      <c r="X137" s="3413" t="s">
        <v>18</v>
      </c>
      <c r="Y137" s="3413"/>
      <c r="Z137" s="3413" t="s">
        <v>19</v>
      </c>
      <c r="AA137" s="3413"/>
      <c r="AB137" s="3413" t="s">
        <v>48</v>
      </c>
      <c r="AC137" s="3413"/>
      <c r="AD137" s="3413" t="s">
        <v>49</v>
      </c>
      <c r="AE137" s="3413"/>
      <c r="AF137" s="3401" t="s">
        <v>50</v>
      </c>
      <c r="AG137" s="3319"/>
      <c r="AH137" s="3401" t="s">
        <v>126</v>
      </c>
      <c r="AI137" s="3319"/>
      <c r="AJ137" s="3401" t="s">
        <v>127</v>
      </c>
      <c r="AK137" s="3319"/>
      <c r="AL137" s="3401" t="s">
        <v>128</v>
      </c>
      <c r="AM137" s="3406"/>
      <c r="AN137" s="3578" t="s">
        <v>148</v>
      </c>
      <c r="AO137" s="3577" t="s">
        <v>149</v>
      </c>
      <c r="AP137" s="3579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3089"/>
      <c r="B138" s="3073"/>
      <c r="C138" s="1305" t="s">
        <v>96</v>
      </c>
      <c r="D138" s="1306" t="s">
        <v>65</v>
      </c>
      <c r="E138" s="1232" t="s">
        <v>97</v>
      </c>
      <c r="F138" s="1501" t="s">
        <v>65</v>
      </c>
      <c r="G138" s="1216" t="s">
        <v>97</v>
      </c>
      <c r="H138" s="1501" t="s">
        <v>65</v>
      </c>
      <c r="I138" s="1216" t="s">
        <v>97</v>
      </c>
      <c r="J138" s="1501" t="s">
        <v>65</v>
      </c>
      <c r="K138" s="1216" t="s">
        <v>97</v>
      </c>
      <c r="L138" s="1501" t="s">
        <v>65</v>
      </c>
      <c r="M138" s="1216" t="s">
        <v>97</v>
      </c>
      <c r="N138" s="1501" t="s">
        <v>65</v>
      </c>
      <c r="O138" s="1216" t="s">
        <v>97</v>
      </c>
      <c r="P138" s="1501" t="s">
        <v>65</v>
      </c>
      <c r="Q138" s="1216" t="s">
        <v>97</v>
      </c>
      <c r="R138" s="1501" t="s">
        <v>65</v>
      </c>
      <c r="S138" s="1216" t="s">
        <v>97</v>
      </c>
      <c r="T138" s="1501" t="s">
        <v>65</v>
      </c>
      <c r="U138" s="1216" t="s">
        <v>97</v>
      </c>
      <c r="V138" s="1501" t="s">
        <v>65</v>
      </c>
      <c r="W138" s="1216" t="s">
        <v>97</v>
      </c>
      <c r="X138" s="1501" t="s">
        <v>65</v>
      </c>
      <c r="Y138" s="1216" t="s">
        <v>97</v>
      </c>
      <c r="Z138" s="1501" t="s">
        <v>65</v>
      </c>
      <c r="AA138" s="1216" t="s">
        <v>97</v>
      </c>
      <c r="AB138" s="1501" t="s">
        <v>65</v>
      </c>
      <c r="AC138" s="1216" t="s">
        <v>97</v>
      </c>
      <c r="AD138" s="1501" t="s">
        <v>65</v>
      </c>
      <c r="AE138" s="1216" t="s">
        <v>97</v>
      </c>
      <c r="AF138" s="1501" t="s">
        <v>65</v>
      </c>
      <c r="AG138" s="1216" t="s">
        <v>97</v>
      </c>
      <c r="AH138" s="1501" t="s">
        <v>65</v>
      </c>
      <c r="AI138" s="1216" t="s">
        <v>97</v>
      </c>
      <c r="AJ138" s="1501" t="s">
        <v>65</v>
      </c>
      <c r="AK138" s="1216" t="s">
        <v>97</v>
      </c>
      <c r="AL138" s="1501" t="s">
        <v>65</v>
      </c>
      <c r="AM138" s="521" t="s">
        <v>97</v>
      </c>
      <c r="AN138" s="2986"/>
      <c r="AO138" s="3283"/>
      <c r="AP138" s="2994"/>
      <c r="AQ138" s="3073"/>
      <c r="AR138" s="3283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3571" t="s">
        <v>150</v>
      </c>
      <c r="B139" s="3572"/>
      <c r="C139" s="1489">
        <f>SUM(D139:E139)</f>
        <v>0</v>
      </c>
      <c r="D139" s="1504">
        <f>SUM(F139+H139+J139+L139+N139+P139+R139+T139+V139+X139+Z139+AB139+AD139+AF139+AH139+AJ139+AL139)</f>
        <v>0</v>
      </c>
      <c r="E139" s="1327">
        <f>SUM(G139+I139+K139+M139+O139+Q139+S139+U139+W139+Y139+AA139+AC139+AE139+AG139+AI139+AK139+AM139)</f>
        <v>0</v>
      </c>
      <c r="F139" s="1314"/>
      <c r="G139" s="1315"/>
      <c r="H139" s="1314"/>
      <c r="I139" s="1315"/>
      <c r="J139" s="1314"/>
      <c r="K139" s="1315"/>
      <c r="L139" s="1314"/>
      <c r="M139" s="1315"/>
      <c r="N139" s="1314"/>
      <c r="O139" s="1315"/>
      <c r="P139" s="1314"/>
      <c r="Q139" s="1315"/>
      <c r="R139" s="1314"/>
      <c r="S139" s="1315"/>
      <c r="T139" s="1314"/>
      <c r="U139" s="1315"/>
      <c r="V139" s="1314"/>
      <c r="W139" s="1315"/>
      <c r="X139" s="1314"/>
      <c r="Y139" s="1315"/>
      <c r="Z139" s="1314"/>
      <c r="AA139" s="1315"/>
      <c r="AB139" s="1314"/>
      <c r="AC139" s="1315"/>
      <c r="AD139" s="1314"/>
      <c r="AE139" s="1315"/>
      <c r="AF139" s="1314"/>
      <c r="AG139" s="1315"/>
      <c r="AH139" s="1314"/>
      <c r="AI139" s="1315"/>
      <c r="AJ139" s="1314"/>
      <c r="AK139" s="1315"/>
      <c r="AL139" s="1314"/>
      <c r="AM139" s="1319"/>
      <c r="AN139" s="1502"/>
      <c r="AO139" s="1492"/>
      <c r="AP139" s="1503"/>
      <c r="AQ139" s="1315"/>
      <c r="AR139" s="1492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3570" t="s">
        <v>152</v>
      </c>
      <c r="B141" s="1310" t="s">
        <v>153</v>
      </c>
      <c r="C141" s="1489">
        <f>SUM(D141:E141)</f>
        <v>0</v>
      </c>
      <c r="D141" s="1504">
        <f t="shared" si="72"/>
        <v>0</v>
      </c>
      <c r="E141" s="1327">
        <f t="shared" si="72"/>
        <v>0</v>
      </c>
      <c r="F141" s="1314"/>
      <c r="G141" s="1315"/>
      <c r="H141" s="1314"/>
      <c r="I141" s="1315"/>
      <c r="J141" s="1314"/>
      <c r="K141" s="1315"/>
      <c r="L141" s="1314"/>
      <c r="M141" s="1315"/>
      <c r="N141" s="1314"/>
      <c r="O141" s="1315"/>
      <c r="P141" s="1314"/>
      <c r="Q141" s="1315"/>
      <c r="R141" s="1314"/>
      <c r="S141" s="1315"/>
      <c r="T141" s="1314"/>
      <c r="U141" s="1315"/>
      <c r="V141" s="1314"/>
      <c r="W141" s="1315"/>
      <c r="X141" s="1314"/>
      <c r="Y141" s="1315"/>
      <c r="Z141" s="1314"/>
      <c r="AA141" s="1315"/>
      <c r="AB141" s="1314"/>
      <c r="AC141" s="1315"/>
      <c r="AD141" s="1314"/>
      <c r="AE141" s="1315"/>
      <c r="AF141" s="1314"/>
      <c r="AG141" s="1315"/>
      <c r="AH141" s="1314"/>
      <c r="AI141" s="1315"/>
      <c r="AJ141" s="1314"/>
      <c r="AK141" s="1315"/>
      <c r="AL141" s="1314"/>
      <c r="AM141" s="1319"/>
      <c r="AN141" s="1502"/>
      <c r="AO141" s="1492"/>
      <c r="AP141" s="1503"/>
      <c r="AQ141" s="1315"/>
      <c r="AR141" s="1492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3284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1215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3135" t="s">
        <v>155</v>
      </c>
      <c r="B143" s="3136"/>
      <c r="C143" s="207">
        <f>SUM(D143:E143)</f>
        <v>0</v>
      </c>
      <c r="D143" s="208">
        <f t="shared" si="72"/>
        <v>0</v>
      </c>
      <c r="E143" s="1228">
        <f>SUM(G143+I143+K143+M143+O143+Q143+S143+U143+W143+Y143+AA143+AC143+AE143+AG143+AI143+AK143+AM143)</f>
        <v>0</v>
      </c>
      <c r="F143" s="210"/>
      <c r="G143" s="542"/>
      <c r="H143" s="210"/>
      <c r="I143" s="542"/>
      <c r="J143" s="210"/>
      <c r="K143" s="542"/>
      <c r="L143" s="210"/>
      <c r="M143" s="542"/>
      <c r="N143" s="210"/>
      <c r="O143" s="542"/>
      <c r="P143" s="210"/>
      <c r="Q143" s="542"/>
      <c r="R143" s="210"/>
      <c r="S143" s="542"/>
      <c r="T143" s="210"/>
      <c r="U143" s="542"/>
      <c r="V143" s="210"/>
      <c r="W143" s="542"/>
      <c r="X143" s="210"/>
      <c r="Y143" s="542"/>
      <c r="Z143" s="210"/>
      <c r="AA143" s="542"/>
      <c r="AB143" s="210"/>
      <c r="AC143" s="542"/>
      <c r="AD143" s="210"/>
      <c r="AE143" s="542"/>
      <c r="AF143" s="210"/>
      <c r="AG143" s="542"/>
      <c r="AH143" s="210"/>
      <c r="AI143" s="542"/>
      <c r="AJ143" s="210"/>
      <c r="AK143" s="542"/>
      <c r="AL143" s="210"/>
      <c r="AM143" s="543"/>
      <c r="AN143" s="212"/>
      <c r="AO143" s="1066"/>
      <c r="AP143" s="214"/>
      <c r="AQ143" s="542"/>
      <c r="AR143" s="1066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1505"/>
      <c r="N144" s="1506"/>
      <c r="O144" s="1507"/>
    </row>
    <row r="145" spans="1:82" ht="15" customHeight="1" x14ac:dyDescent="0.25">
      <c r="A145" s="3526" t="s">
        <v>3</v>
      </c>
      <c r="B145" s="2847"/>
      <c r="C145" s="3518" t="s">
        <v>76</v>
      </c>
      <c r="D145" s="3520"/>
      <c r="E145" s="3519"/>
      <c r="F145" s="3518" t="s">
        <v>50</v>
      </c>
      <c r="G145" s="3519"/>
      <c r="H145" s="3518" t="s">
        <v>126</v>
      </c>
      <c r="I145" s="3519"/>
      <c r="J145" s="3518" t="s">
        <v>127</v>
      </c>
      <c r="K145" s="3519"/>
      <c r="L145" s="3518" t="s">
        <v>128</v>
      </c>
      <c r="M145" s="3523"/>
      <c r="N145" s="3573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3089"/>
      <c r="B146" s="3073"/>
      <c r="C146" s="1508" t="s">
        <v>96</v>
      </c>
      <c r="D146" s="1509" t="s">
        <v>65</v>
      </c>
      <c r="E146" s="1510" t="s">
        <v>97</v>
      </c>
      <c r="F146" s="1508" t="s">
        <v>65</v>
      </c>
      <c r="G146" s="1510" t="s">
        <v>97</v>
      </c>
      <c r="H146" s="1508" t="s">
        <v>65</v>
      </c>
      <c r="I146" s="1510" t="s">
        <v>97</v>
      </c>
      <c r="J146" s="1508" t="s">
        <v>65</v>
      </c>
      <c r="K146" s="1510" t="s">
        <v>97</v>
      </c>
      <c r="L146" s="1508" t="s">
        <v>65</v>
      </c>
      <c r="M146" s="1511" t="s">
        <v>97</v>
      </c>
      <c r="N146" s="2986"/>
      <c r="O146" s="3073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3524" t="s">
        <v>157</v>
      </c>
      <c r="B147" s="1512" t="s">
        <v>158</v>
      </c>
      <c r="C147" s="1513">
        <f>SUM(D147:E147)</f>
        <v>0</v>
      </c>
      <c r="D147" s="1514">
        <f t="shared" ref="D147:E149" si="78">SUM(F147+H147+J147+L147)</f>
        <v>0</v>
      </c>
      <c r="E147" s="1515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1209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3569" t="s">
        <v>161</v>
      </c>
      <c r="B150" s="3569"/>
      <c r="C150" s="1516">
        <f>SUM(C147:C149)</f>
        <v>0</v>
      </c>
      <c r="D150" s="1517">
        <f>SUM(D147:D149)</f>
        <v>0</v>
      </c>
      <c r="E150" s="1518">
        <f>SUM(E147:E149)</f>
        <v>0</v>
      </c>
      <c r="F150" s="1516">
        <f>SUM(F147:F149)</f>
        <v>0</v>
      </c>
      <c r="G150" s="1518">
        <f t="shared" ref="G150:M150" si="84">SUM(G147:G149)</f>
        <v>0</v>
      </c>
      <c r="H150" s="1516">
        <f t="shared" si="84"/>
        <v>0</v>
      </c>
      <c r="I150" s="1518">
        <f t="shared" si="84"/>
        <v>0</v>
      </c>
      <c r="J150" s="1516">
        <f t="shared" si="84"/>
        <v>0</v>
      </c>
      <c r="K150" s="1518">
        <f t="shared" si="84"/>
        <v>0</v>
      </c>
      <c r="L150" s="1516">
        <f t="shared" si="84"/>
        <v>0</v>
      </c>
      <c r="M150" s="1519">
        <f t="shared" si="84"/>
        <v>0</v>
      </c>
      <c r="N150" s="1520">
        <f>SUM(N147:N149)</f>
        <v>0</v>
      </c>
      <c r="O150" s="1518">
        <f>SUM(O147:O149)</f>
        <v>0</v>
      </c>
    </row>
    <row r="151" spans="1:82" x14ac:dyDescent="0.25">
      <c r="A151" s="3524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1209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1209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3284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3335" t="s">
        <v>161</v>
      </c>
      <c r="B155" s="3569"/>
      <c r="C155" s="1516">
        <f>SUM(C151:C154)</f>
        <v>0</v>
      </c>
      <c r="D155" s="1517">
        <f>SUM(D151:D154)</f>
        <v>0</v>
      </c>
      <c r="E155" s="1518">
        <f>SUM(E151:E154)</f>
        <v>0</v>
      </c>
      <c r="F155" s="1516">
        <f>SUM(F151:F154)</f>
        <v>0</v>
      </c>
      <c r="G155" s="1518">
        <f t="shared" ref="G155:M155" si="87">SUM(G151:G154)</f>
        <v>0</v>
      </c>
      <c r="H155" s="1516">
        <f t="shared" si="87"/>
        <v>0</v>
      </c>
      <c r="I155" s="1518">
        <f t="shared" si="87"/>
        <v>0</v>
      </c>
      <c r="J155" s="1516">
        <f t="shared" si="87"/>
        <v>0</v>
      </c>
      <c r="K155" s="1518">
        <f t="shared" si="87"/>
        <v>0</v>
      </c>
      <c r="L155" s="1516">
        <f t="shared" si="87"/>
        <v>0</v>
      </c>
      <c r="M155" s="1519">
        <f t="shared" si="87"/>
        <v>0</v>
      </c>
      <c r="N155" s="1520">
        <f>SUM(N151:N154)</f>
        <v>0</v>
      </c>
      <c r="O155" s="1518">
        <f>SUM(O151:O154)</f>
        <v>0</v>
      </c>
    </row>
    <row r="156" spans="1:82" x14ac:dyDescent="0.25">
      <c r="A156" s="3335" t="s">
        <v>167</v>
      </c>
      <c r="B156" s="3335"/>
      <c r="C156" s="207">
        <f>SUM(C150+C155)</f>
        <v>0</v>
      </c>
      <c r="D156" s="208">
        <f>SUM(D150+D155)</f>
        <v>0</v>
      </c>
      <c r="E156" s="1228">
        <f>SUM(E150+E155)</f>
        <v>0</v>
      </c>
      <c r="F156" s="207">
        <f>SUM(F150+F155)</f>
        <v>0</v>
      </c>
      <c r="G156" s="1228">
        <f>SUM(G150+G155)</f>
        <v>0</v>
      </c>
      <c r="H156" s="207">
        <f t="shared" ref="H156:M156" si="88">SUM(H150+H155)</f>
        <v>0</v>
      </c>
      <c r="I156" s="1228">
        <f t="shared" si="88"/>
        <v>0</v>
      </c>
      <c r="J156" s="207">
        <f t="shared" si="88"/>
        <v>0</v>
      </c>
      <c r="K156" s="1228">
        <f t="shared" si="88"/>
        <v>0</v>
      </c>
      <c r="L156" s="207">
        <f t="shared" si="88"/>
        <v>0</v>
      </c>
      <c r="M156" s="547">
        <f t="shared" si="88"/>
        <v>0</v>
      </c>
      <c r="N156" s="236">
        <f>SUM(N150+N155)</f>
        <v>0</v>
      </c>
      <c r="O156" s="1228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1521"/>
      <c r="R157" s="1522"/>
    </row>
    <row r="158" spans="1:82" ht="15" customHeight="1" x14ac:dyDescent="0.25">
      <c r="A158" s="3526" t="s">
        <v>3</v>
      </c>
      <c r="B158" s="2847"/>
      <c r="C158" s="3518" t="s">
        <v>76</v>
      </c>
      <c r="D158" s="3520"/>
      <c r="E158" s="3519"/>
      <c r="F158" s="3518" t="s">
        <v>50</v>
      </c>
      <c r="G158" s="3519"/>
      <c r="H158" s="3518" t="s">
        <v>126</v>
      </c>
      <c r="I158" s="3519"/>
      <c r="J158" s="3518" t="s">
        <v>127</v>
      </c>
      <c r="K158" s="3519"/>
      <c r="L158" s="3518" t="s">
        <v>128</v>
      </c>
      <c r="M158" s="3523"/>
      <c r="N158" s="3564" t="s">
        <v>140</v>
      </c>
      <c r="O158" s="3520"/>
      <c r="P158" s="3523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3089"/>
      <c r="B159" s="3073"/>
      <c r="C159" s="1508" t="s">
        <v>96</v>
      </c>
      <c r="D159" s="1509" t="s">
        <v>65</v>
      </c>
      <c r="E159" s="1510" t="s">
        <v>97</v>
      </c>
      <c r="F159" s="1508" t="s">
        <v>65</v>
      </c>
      <c r="G159" s="1510" t="s">
        <v>97</v>
      </c>
      <c r="H159" s="1508" t="s">
        <v>65</v>
      </c>
      <c r="I159" s="1510" t="s">
        <v>97</v>
      </c>
      <c r="J159" s="1508" t="s">
        <v>65</v>
      </c>
      <c r="K159" s="1510" t="s">
        <v>97</v>
      </c>
      <c r="L159" s="1508" t="s">
        <v>65</v>
      </c>
      <c r="M159" s="1523" t="s">
        <v>97</v>
      </c>
      <c r="N159" s="1524" t="s">
        <v>141</v>
      </c>
      <c r="O159" s="1509" t="s">
        <v>142</v>
      </c>
      <c r="P159" s="1511" t="s">
        <v>143</v>
      </c>
      <c r="Q159" s="3073"/>
      <c r="R159" s="3073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3524" t="s">
        <v>157</v>
      </c>
      <c r="B160" s="1310" t="s">
        <v>158</v>
      </c>
      <c r="C160" s="1311">
        <f>SUM(D160:E160)</f>
        <v>0</v>
      </c>
      <c r="D160" s="1525">
        <f t="shared" ref="D160:E162" si="89">SUM(F160+H160+J160+L160)</f>
        <v>0</v>
      </c>
      <c r="E160" s="1526">
        <f t="shared" si="89"/>
        <v>0</v>
      </c>
      <c r="F160" s="1314"/>
      <c r="G160" s="1527"/>
      <c r="H160" s="1314"/>
      <c r="I160" s="1527"/>
      <c r="J160" s="1314"/>
      <c r="K160" s="1527"/>
      <c r="L160" s="1314"/>
      <c r="M160" s="1528"/>
      <c r="N160" s="1529"/>
      <c r="O160" s="1530"/>
      <c r="P160" s="1531"/>
      <c r="Q160" s="1527"/>
      <c r="R160" s="1527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1209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3569" t="s">
        <v>161</v>
      </c>
      <c r="B163" s="3569"/>
      <c r="C163" s="1532">
        <f>SUM(C160:C162)</f>
        <v>0</v>
      </c>
      <c r="D163" s="1533">
        <f>SUM(D160:D162)</f>
        <v>0</v>
      </c>
      <c r="E163" s="1534">
        <f>SUM(E160:E162)</f>
        <v>0</v>
      </c>
      <c r="F163" s="1532">
        <f>SUM(F160:F162)</f>
        <v>0</v>
      </c>
      <c r="G163" s="1534">
        <f t="shared" ref="G163:P163" si="95">SUM(G160:G162)</f>
        <v>0</v>
      </c>
      <c r="H163" s="1532">
        <f t="shared" si="95"/>
        <v>0</v>
      </c>
      <c r="I163" s="1534">
        <f t="shared" si="95"/>
        <v>0</v>
      </c>
      <c r="J163" s="1532">
        <f t="shared" si="95"/>
        <v>0</v>
      </c>
      <c r="K163" s="1534">
        <f t="shared" si="95"/>
        <v>0</v>
      </c>
      <c r="L163" s="1532">
        <f t="shared" si="95"/>
        <v>0</v>
      </c>
      <c r="M163" s="1535">
        <f t="shared" si="95"/>
        <v>0</v>
      </c>
      <c r="N163" s="1536">
        <f t="shared" si="95"/>
        <v>0</v>
      </c>
      <c r="O163" s="1533">
        <f t="shared" si="95"/>
        <v>0</v>
      </c>
      <c r="P163" s="1537">
        <f t="shared" si="95"/>
        <v>0</v>
      </c>
      <c r="Q163" s="1534">
        <f>SUM(Q160:Q162)</f>
        <v>0</v>
      </c>
      <c r="R163" s="1534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3524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1209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1209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3284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3335" t="s">
        <v>161</v>
      </c>
      <c r="B168" s="3569"/>
      <c r="C168" s="1532">
        <f>SUM(C164:C167)</f>
        <v>0</v>
      </c>
      <c r="D168" s="1533">
        <f>SUM(D164:D167)</f>
        <v>0</v>
      </c>
      <c r="E168" s="1534">
        <f>SUM(E164:E167)</f>
        <v>0</v>
      </c>
      <c r="F168" s="1532">
        <f>SUM(F164:F167)</f>
        <v>0</v>
      </c>
      <c r="G168" s="1534">
        <f t="shared" ref="G168:P168" si="97">SUM(G164:G167)</f>
        <v>0</v>
      </c>
      <c r="H168" s="1532">
        <f t="shared" si="97"/>
        <v>0</v>
      </c>
      <c r="I168" s="1534">
        <f t="shared" si="97"/>
        <v>0</v>
      </c>
      <c r="J168" s="1532">
        <f t="shared" si="97"/>
        <v>0</v>
      </c>
      <c r="K168" s="1534">
        <f t="shared" si="97"/>
        <v>0</v>
      </c>
      <c r="L168" s="1532">
        <f t="shared" si="97"/>
        <v>0</v>
      </c>
      <c r="M168" s="1535">
        <f t="shared" si="97"/>
        <v>0</v>
      </c>
      <c r="N168" s="1536">
        <f t="shared" si="97"/>
        <v>0</v>
      </c>
      <c r="O168" s="1533">
        <f t="shared" si="97"/>
        <v>0</v>
      </c>
      <c r="P168" s="1537">
        <f t="shared" si="97"/>
        <v>0</v>
      </c>
      <c r="Q168" s="1534">
        <f>SUM(Q164:Q167)</f>
        <v>0</v>
      </c>
      <c r="R168" s="1534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3335" t="s">
        <v>167</v>
      </c>
      <c r="B169" s="3335"/>
      <c r="C169" s="273">
        <f>SUM(C163+C168)</f>
        <v>0</v>
      </c>
      <c r="D169" s="274">
        <f t="shared" ref="D169:P169" si="98">SUM(D163+D168)</f>
        <v>0</v>
      </c>
      <c r="E169" s="545">
        <f t="shared" si="98"/>
        <v>0</v>
      </c>
      <c r="F169" s="273">
        <f t="shared" si="98"/>
        <v>0</v>
      </c>
      <c r="G169" s="545">
        <f t="shared" si="98"/>
        <v>0</v>
      </c>
      <c r="H169" s="273">
        <f t="shared" si="98"/>
        <v>0</v>
      </c>
      <c r="I169" s="545">
        <f t="shared" si="98"/>
        <v>0</v>
      </c>
      <c r="J169" s="273">
        <f t="shared" si="98"/>
        <v>0</v>
      </c>
      <c r="K169" s="545">
        <f t="shared" si="98"/>
        <v>0</v>
      </c>
      <c r="L169" s="273">
        <f t="shared" si="98"/>
        <v>0</v>
      </c>
      <c r="M169" s="665">
        <f t="shared" si="98"/>
        <v>0</v>
      </c>
      <c r="N169" s="277">
        <f t="shared" si="98"/>
        <v>0</v>
      </c>
      <c r="O169" s="274">
        <f t="shared" si="98"/>
        <v>0</v>
      </c>
      <c r="P169" s="548">
        <f t="shared" si="98"/>
        <v>0</v>
      </c>
      <c r="Q169" s="545">
        <f>SUM(Q163+Q168)</f>
        <v>0</v>
      </c>
      <c r="R169" s="545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3526" t="s">
        <v>3</v>
      </c>
      <c r="B171" s="2847"/>
      <c r="C171" s="3520" t="s">
        <v>76</v>
      </c>
      <c r="D171" s="3520"/>
      <c r="E171" s="3519"/>
      <c r="F171" s="3518" t="s">
        <v>49</v>
      </c>
      <c r="G171" s="3519"/>
      <c r="H171" s="3518" t="s">
        <v>50</v>
      </c>
      <c r="I171" s="3519"/>
      <c r="J171" s="3518" t="s">
        <v>126</v>
      </c>
      <c r="K171" s="3519"/>
      <c r="L171" s="3518" t="s">
        <v>127</v>
      </c>
      <c r="M171" s="3519"/>
      <c r="N171" s="3518" t="s">
        <v>128</v>
      </c>
      <c r="O171" s="3523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3089"/>
      <c r="B172" s="3073"/>
      <c r="C172" s="1508" t="s">
        <v>96</v>
      </c>
      <c r="D172" s="1509" t="s">
        <v>65</v>
      </c>
      <c r="E172" s="1510" t="s">
        <v>97</v>
      </c>
      <c r="F172" s="1508" t="s">
        <v>65</v>
      </c>
      <c r="G172" s="1510" t="s">
        <v>97</v>
      </c>
      <c r="H172" s="1508" t="s">
        <v>65</v>
      </c>
      <c r="I172" s="1510" t="s">
        <v>97</v>
      </c>
      <c r="J172" s="1508" t="s">
        <v>65</v>
      </c>
      <c r="K172" s="1510" t="s">
        <v>97</v>
      </c>
      <c r="L172" s="1508" t="s">
        <v>65</v>
      </c>
      <c r="M172" s="1510" t="s">
        <v>97</v>
      </c>
      <c r="N172" s="1508" t="s">
        <v>65</v>
      </c>
      <c r="O172" s="1538" t="s">
        <v>97</v>
      </c>
      <c r="P172" s="3073"/>
      <c r="Q172" s="3073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3524" t="s">
        <v>170</v>
      </c>
      <c r="B173" s="1512" t="s">
        <v>158</v>
      </c>
      <c r="C173" s="1489">
        <f>SUM(D173+E173)</f>
        <v>0</v>
      </c>
      <c r="D173" s="1504">
        <f>SUM(F173+H173+J173+L173+N173)</f>
        <v>0</v>
      </c>
      <c r="E173" s="1515">
        <f>SUM(G173+I173+K173+M173+O173)</f>
        <v>0</v>
      </c>
      <c r="F173" s="1314"/>
      <c r="G173" s="1527"/>
      <c r="H173" s="1314"/>
      <c r="I173" s="1527"/>
      <c r="J173" s="1314"/>
      <c r="K173" s="1527"/>
      <c r="L173" s="1314"/>
      <c r="M173" s="1527"/>
      <c r="N173" s="1314"/>
      <c r="O173" s="1475"/>
      <c r="P173" s="1527"/>
      <c r="Q173" s="1527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1209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1215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3284"/>
      <c r="B176" s="1539" t="s">
        <v>171</v>
      </c>
      <c r="C176" s="207">
        <f>SUM(C173:C175)</f>
        <v>0</v>
      </c>
      <c r="D176" s="208">
        <f>SUM(D173:D175)</f>
        <v>0</v>
      </c>
      <c r="E176" s="1228">
        <f>SUM(E173:E175)</f>
        <v>0</v>
      </c>
      <c r="F176" s="207">
        <f>SUM(F173:F175)</f>
        <v>0</v>
      </c>
      <c r="G176" s="1228">
        <f t="shared" ref="G176:O176" si="104">SUM(G173:G175)</f>
        <v>0</v>
      </c>
      <c r="H176" s="207">
        <f t="shared" si="104"/>
        <v>0</v>
      </c>
      <c r="I176" s="1228">
        <f t="shared" si="104"/>
        <v>0</v>
      </c>
      <c r="J176" s="207">
        <f t="shared" si="104"/>
        <v>0</v>
      </c>
      <c r="K176" s="1228">
        <f t="shared" si="104"/>
        <v>0</v>
      </c>
      <c r="L176" s="207">
        <f t="shared" si="104"/>
        <v>0</v>
      </c>
      <c r="M176" s="1228">
        <f t="shared" si="104"/>
        <v>0</v>
      </c>
      <c r="N176" s="207">
        <f t="shared" si="104"/>
        <v>0</v>
      </c>
      <c r="O176" s="289">
        <f t="shared" si="104"/>
        <v>0</v>
      </c>
      <c r="P176" s="1228">
        <f>SUM(P173:P175)</f>
        <v>0</v>
      </c>
      <c r="Q176" s="1228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1209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1209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3284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3526" t="s">
        <v>177</v>
      </c>
      <c r="B184" s="2847"/>
      <c r="C184" s="3530" t="s">
        <v>76</v>
      </c>
      <c r="D184" s="3530"/>
      <c r="E184" s="3530"/>
      <c r="F184" s="3530" t="s">
        <v>178</v>
      </c>
      <c r="G184" s="3530"/>
      <c r="H184" s="3530" t="s">
        <v>179</v>
      </c>
      <c r="I184" s="3530"/>
      <c r="J184" s="3530" t="s">
        <v>180</v>
      </c>
      <c r="K184" s="3530"/>
      <c r="L184" s="3530" t="s">
        <v>12</v>
      </c>
      <c r="M184" s="3530"/>
      <c r="N184" s="3540" t="s">
        <v>13</v>
      </c>
      <c r="O184" s="3541"/>
      <c r="P184" s="3515" t="s">
        <v>14</v>
      </c>
      <c r="Q184" s="3515"/>
      <c r="R184" s="3515" t="s">
        <v>15</v>
      </c>
      <c r="S184" s="3515"/>
      <c r="T184" s="3515" t="s">
        <v>16</v>
      </c>
      <c r="U184" s="3515"/>
      <c r="V184" s="3515" t="s">
        <v>17</v>
      </c>
      <c r="W184" s="3515"/>
      <c r="X184" s="3515" t="s">
        <v>18</v>
      </c>
      <c r="Y184" s="3515"/>
      <c r="Z184" s="3515" t="s">
        <v>19</v>
      </c>
      <c r="AA184" s="3515"/>
      <c r="AB184" s="3515" t="s">
        <v>48</v>
      </c>
      <c r="AC184" s="3515"/>
      <c r="AD184" s="3515" t="s">
        <v>49</v>
      </c>
      <c r="AE184" s="3515"/>
      <c r="AF184" s="3515" t="s">
        <v>50</v>
      </c>
      <c r="AG184" s="3515"/>
      <c r="AH184" s="3515" t="s">
        <v>126</v>
      </c>
      <c r="AI184" s="3515"/>
      <c r="AJ184" s="3515" t="s">
        <v>127</v>
      </c>
      <c r="AK184" s="3515"/>
      <c r="AL184" s="3515" t="s">
        <v>128</v>
      </c>
      <c r="AM184" s="3518"/>
      <c r="AN184" s="3568" t="s">
        <v>181</v>
      </c>
      <c r="AO184" s="3566" t="s">
        <v>182</v>
      </c>
      <c r="AP184" s="3518" t="s">
        <v>7</v>
      </c>
      <c r="AQ184" s="3519"/>
      <c r="AR184" s="3517" t="s">
        <v>183</v>
      </c>
      <c r="AS184" s="3517" t="s">
        <v>184</v>
      </c>
      <c r="AT184" s="3518" t="s">
        <v>8</v>
      </c>
      <c r="AU184" s="3519"/>
      <c r="AV184" s="3540" t="s">
        <v>185</v>
      </c>
      <c r="AW184" s="3541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3089"/>
      <c r="B185" s="3073"/>
      <c r="C185" s="1540" t="s">
        <v>96</v>
      </c>
      <c r="D185" s="1541" t="s">
        <v>65</v>
      </c>
      <c r="E185" s="1224" t="s">
        <v>97</v>
      </c>
      <c r="F185" s="1540" t="s">
        <v>65</v>
      </c>
      <c r="G185" s="1224" t="s">
        <v>97</v>
      </c>
      <c r="H185" s="1540" t="s">
        <v>65</v>
      </c>
      <c r="I185" s="1224" t="s">
        <v>97</v>
      </c>
      <c r="J185" s="1540" t="s">
        <v>65</v>
      </c>
      <c r="K185" s="1224" t="s">
        <v>97</v>
      </c>
      <c r="L185" s="1540" t="s">
        <v>65</v>
      </c>
      <c r="M185" s="1224" t="s">
        <v>97</v>
      </c>
      <c r="N185" s="1540" t="s">
        <v>65</v>
      </c>
      <c r="O185" s="1224" t="s">
        <v>97</v>
      </c>
      <c r="P185" s="1540" t="s">
        <v>65</v>
      </c>
      <c r="Q185" s="1224" t="s">
        <v>97</v>
      </c>
      <c r="R185" s="1540" t="s">
        <v>65</v>
      </c>
      <c r="S185" s="1224" t="s">
        <v>97</v>
      </c>
      <c r="T185" s="1540" t="s">
        <v>65</v>
      </c>
      <c r="U185" s="1224" t="s">
        <v>97</v>
      </c>
      <c r="V185" s="1540" t="s">
        <v>65</v>
      </c>
      <c r="W185" s="1224" t="s">
        <v>97</v>
      </c>
      <c r="X185" s="1540" t="s">
        <v>65</v>
      </c>
      <c r="Y185" s="1224" t="s">
        <v>97</v>
      </c>
      <c r="Z185" s="1540" t="s">
        <v>65</v>
      </c>
      <c r="AA185" s="1224" t="s">
        <v>97</v>
      </c>
      <c r="AB185" s="1540" t="s">
        <v>65</v>
      </c>
      <c r="AC185" s="1224" t="s">
        <v>97</v>
      </c>
      <c r="AD185" s="1540" t="s">
        <v>65</v>
      </c>
      <c r="AE185" s="1224" t="s">
        <v>97</v>
      </c>
      <c r="AF185" s="1540" t="s">
        <v>65</v>
      </c>
      <c r="AG185" s="1224" t="s">
        <v>97</v>
      </c>
      <c r="AH185" s="1540" t="s">
        <v>65</v>
      </c>
      <c r="AI185" s="1224" t="s">
        <v>97</v>
      </c>
      <c r="AJ185" s="1540" t="s">
        <v>65</v>
      </c>
      <c r="AK185" s="1224" t="s">
        <v>97</v>
      </c>
      <c r="AL185" s="1540" t="s">
        <v>65</v>
      </c>
      <c r="AM185" s="1229" t="s">
        <v>97</v>
      </c>
      <c r="AN185" s="2969"/>
      <c r="AO185" s="2966"/>
      <c r="AP185" s="1540" t="s">
        <v>65</v>
      </c>
      <c r="AQ185" s="1224" t="s">
        <v>97</v>
      </c>
      <c r="AR185" s="3283"/>
      <c r="AS185" s="3283"/>
      <c r="AT185" s="1540" t="s">
        <v>65</v>
      </c>
      <c r="AU185" s="1224" t="s">
        <v>97</v>
      </c>
      <c r="AV185" s="1225" t="s">
        <v>187</v>
      </c>
      <c r="AW185" s="1226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3567" t="s">
        <v>189</v>
      </c>
      <c r="B186" s="3563"/>
      <c r="C186" s="1542">
        <f>SUM(D186+E186)</f>
        <v>35</v>
      </c>
      <c r="D186" s="1543">
        <f>SUM(F186+H186+J186+L186+N186+P186+R186+T186+V186+X186+Z186+AB186+AD186+AF186+AH186+AJ186+AL186)</f>
        <v>14</v>
      </c>
      <c r="E186" s="308">
        <f>SUM(G186+I186+K186+M186+O186+Q186+S186+U186+W186+Y186+AA186+AC186+AE186+AG186+AI186+AK186+AM186)</f>
        <v>21</v>
      </c>
      <c r="F186" s="1544">
        <v>0</v>
      </c>
      <c r="G186" s="75">
        <v>0</v>
      </c>
      <c r="H186" s="1544">
        <v>0</v>
      </c>
      <c r="I186" s="75">
        <v>1</v>
      </c>
      <c r="J186" s="1544">
        <v>2</v>
      </c>
      <c r="K186" s="75">
        <v>2</v>
      </c>
      <c r="L186" s="1544">
        <v>5</v>
      </c>
      <c r="M186" s="75">
        <v>6</v>
      </c>
      <c r="N186" s="1544">
        <v>0</v>
      </c>
      <c r="O186" s="75">
        <v>0</v>
      </c>
      <c r="P186" s="1544">
        <v>0</v>
      </c>
      <c r="Q186" s="75">
        <v>2</v>
      </c>
      <c r="R186" s="1544">
        <v>1</v>
      </c>
      <c r="S186" s="75">
        <v>0</v>
      </c>
      <c r="T186" s="1544">
        <v>1</v>
      </c>
      <c r="U186" s="75">
        <v>3</v>
      </c>
      <c r="V186" s="1544">
        <v>0</v>
      </c>
      <c r="W186" s="75">
        <v>0</v>
      </c>
      <c r="X186" s="1544">
        <v>0</v>
      </c>
      <c r="Y186" s="75">
        <v>0</v>
      </c>
      <c r="Z186" s="1544">
        <v>0</v>
      </c>
      <c r="AA186" s="75">
        <v>3</v>
      </c>
      <c r="AB186" s="1544">
        <v>3</v>
      </c>
      <c r="AC186" s="75">
        <v>2</v>
      </c>
      <c r="AD186" s="210">
        <v>1</v>
      </c>
      <c r="AE186" s="75">
        <v>2</v>
      </c>
      <c r="AF186" s="210">
        <v>1</v>
      </c>
      <c r="AG186" s="75">
        <v>0</v>
      </c>
      <c r="AH186" s="210">
        <v>0</v>
      </c>
      <c r="AI186" s="75">
        <v>0</v>
      </c>
      <c r="AJ186" s="210">
        <v>0</v>
      </c>
      <c r="AK186" s="75">
        <v>0</v>
      </c>
      <c r="AL186" s="210">
        <v>0</v>
      </c>
      <c r="AM186" s="292">
        <v>0</v>
      </c>
      <c r="AN186" s="1545">
        <v>0</v>
      </c>
      <c r="AO186" s="309">
        <v>0</v>
      </c>
      <c r="AP186" s="210">
        <v>0</v>
      </c>
      <c r="AQ186" s="75">
        <v>0</v>
      </c>
      <c r="AR186" s="1546">
        <v>0</v>
      </c>
      <c r="AS186" s="1546">
        <v>1</v>
      </c>
      <c r="AT186" s="1547">
        <v>0</v>
      </c>
      <c r="AU186" s="1548">
        <v>0</v>
      </c>
      <c r="AV186" s="1547">
        <v>1</v>
      </c>
      <c r="AW186" s="1548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3558" t="s">
        <v>190</v>
      </c>
      <c r="B187" s="3559"/>
      <c r="C187" s="1549"/>
      <c r="D187" s="1550"/>
      <c r="E187" s="1550"/>
      <c r="F187" s="1550"/>
      <c r="G187" s="1550"/>
      <c r="H187" s="1550"/>
      <c r="I187" s="1550"/>
      <c r="J187" s="1550"/>
      <c r="K187" s="1550"/>
      <c r="L187" s="1550"/>
      <c r="M187" s="1550"/>
      <c r="N187" s="1550"/>
      <c r="O187" s="1550"/>
      <c r="P187" s="1550"/>
      <c r="Q187" s="1550"/>
      <c r="R187" s="1550"/>
      <c r="S187" s="1550"/>
      <c r="T187" s="1550"/>
      <c r="U187" s="1550"/>
      <c r="V187" s="1550"/>
      <c r="W187" s="1550"/>
      <c r="X187" s="1550"/>
      <c r="Y187" s="1550"/>
      <c r="Z187" s="1550"/>
      <c r="AA187" s="1550"/>
      <c r="AB187" s="1550"/>
      <c r="AC187" s="1550"/>
      <c r="AD187" s="1550"/>
      <c r="AE187" s="1550"/>
      <c r="AF187" s="1550"/>
      <c r="AG187" s="1550"/>
      <c r="AH187" s="1550"/>
      <c r="AI187" s="1550"/>
      <c r="AJ187" s="1550"/>
      <c r="AK187" s="1550"/>
      <c r="AL187" s="1550"/>
      <c r="AM187" s="1550"/>
      <c r="AN187" s="1550"/>
      <c r="AO187" s="1550"/>
      <c r="AP187" s="1550"/>
      <c r="AQ187" s="1550"/>
      <c r="AR187" s="1550"/>
      <c r="AS187" s="1550"/>
      <c r="AT187" s="1550"/>
      <c r="AU187" s="1550"/>
      <c r="AV187" s="1550"/>
      <c r="AW187" s="1551"/>
    </row>
    <row r="188" spans="1:89" x14ac:dyDescent="0.25">
      <c r="A188" s="3524" t="s">
        <v>191</v>
      </c>
      <c r="B188" s="1552" t="s">
        <v>192</v>
      </c>
      <c r="C188" s="1553">
        <f>SUM(D188+E188)</f>
        <v>2</v>
      </c>
      <c r="D188" s="1554">
        <f t="shared" ref="D188:E196" si="106">SUM(F188+H188+J188+L188+N188+P188+R188+T188+V188+X188+Z188+AB188+AD188+AF188+AH188+AJ188+AL188)</f>
        <v>1</v>
      </c>
      <c r="E188" s="1552">
        <f t="shared" si="106"/>
        <v>1</v>
      </c>
      <c r="F188" s="1314">
        <v>0</v>
      </c>
      <c r="G188" s="1527">
        <v>0</v>
      </c>
      <c r="H188" s="1314">
        <v>0</v>
      </c>
      <c r="I188" s="1527">
        <v>0</v>
      </c>
      <c r="J188" s="1314">
        <v>0</v>
      </c>
      <c r="K188" s="1527">
        <v>1</v>
      </c>
      <c r="L188" s="1314">
        <v>1</v>
      </c>
      <c r="M188" s="1527">
        <v>0</v>
      </c>
      <c r="N188" s="1314">
        <v>0</v>
      </c>
      <c r="O188" s="1527">
        <v>0</v>
      </c>
      <c r="P188" s="1314">
        <v>0</v>
      </c>
      <c r="Q188" s="1527">
        <v>0</v>
      </c>
      <c r="R188" s="1314">
        <v>0</v>
      </c>
      <c r="S188" s="1527">
        <v>0</v>
      </c>
      <c r="T188" s="1314">
        <v>0</v>
      </c>
      <c r="U188" s="1527">
        <v>0</v>
      </c>
      <c r="V188" s="1314">
        <v>0</v>
      </c>
      <c r="W188" s="1527">
        <v>0</v>
      </c>
      <c r="X188" s="1314">
        <v>0</v>
      </c>
      <c r="Y188" s="1527">
        <v>0</v>
      </c>
      <c r="Z188" s="1314">
        <v>0</v>
      </c>
      <c r="AA188" s="1527">
        <v>0</v>
      </c>
      <c r="AB188" s="1314">
        <v>0</v>
      </c>
      <c r="AC188" s="1527">
        <v>0</v>
      </c>
      <c r="AD188" s="1314">
        <v>0</v>
      </c>
      <c r="AE188" s="1527">
        <v>0</v>
      </c>
      <c r="AF188" s="1314">
        <v>0</v>
      </c>
      <c r="AG188" s="1527">
        <v>0</v>
      </c>
      <c r="AH188" s="1314">
        <v>0</v>
      </c>
      <c r="AI188" s="1527">
        <v>0</v>
      </c>
      <c r="AJ188" s="1314">
        <v>0</v>
      </c>
      <c r="AK188" s="1527">
        <v>0</v>
      </c>
      <c r="AL188" s="1314">
        <v>0</v>
      </c>
      <c r="AM188" s="1528">
        <v>0</v>
      </c>
      <c r="AN188" s="1502">
        <v>0</v>
      </c>
      <c r="AO188" s="1555">
        <v>0</v>
      </c>
      <c r="AP188" s="1314">
        <v>0</v>
      </c>
      <c r="AQ188" s="1527">
        <v>0</v>
      </c>
      <c r="AR188" s="1527">
        <v>0</v>
      </c>
      <c r="AS188" s="1527">
        <v>0</v>
      </c>
      <c r="AT188" s="1528">
        <v>0</v>
      </c>
      <c r="AU188" s="1404">
        <v>0</v>
      </c>
      <c r="AV188" s="1528">
        <v>0</v>
      </c>
      <c r="AW188" s="1404">
        <v>0</v>
      </c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3284"/>
      <c r="B189" s="1212" t="s">
        <v>193</v>
      </c>
      <c r="C189" s="319">
        <f>SUM(D189+E189)</f>
        <v>0</v>
      </c>
      <c r="D189" s="320">
        <f t="shared" si="106"/>
        <v>0</v>
      </c>
      <c r="E189" s="541">
        <f t="shared" si="106"/>
        <v>0</v>
      </c>
      <c r="F189" s="210">
        <v>0</v>
      </c>
      <c r="G189" s="542">
        <v>0</v>
      </c>
      <c r="H189" s="210">
        <v>0</v>
      </c>
      <c r="I189" s="542">
        <v>0</v>
      </c>
      <c r="J189" s="210">
        <v>0</v>
      </c>
      <c r="K189" s="542">
        <v>0</v>
      </c>
      <c r="L189" s="210">
        <v>0</v>
      </c>
      <c r="M189" s="542">
        <v>0</v>
      </c>
      <c r="N189" s="210">
        <v>0</v>
      </c>
      <c r="O189" s="542">
        <v>0</v>
      </c>
      <c r="P189" s="210">
        <v>0</v>
      </c>
      <c r="Q189" s="542">
        <v>0</v>
      </c>
      <c r="R189" s="210">
        <v>0</v>
      </c>
      <c r="S189" s="542">
        <v>0</v>
      </c>
      <c r="T189" s="210">
        <v>0</v>
      </c>
      <c r="U189" s="542">
        <v>0</v>
      </c>
      <c r="V189" s="210">
        <v>0</v>
      </c>
      <c r="W189" s="542">
        <v>0</v>
      </c>
      <c r="X189" s="210">
        <v>0</v>
      </c>
      <c r="Y189" s="542">
        <v>0</v>
      </c>
      <c r="Z189" s="210">
        <v>0</v>
      </c>
      <c r="AA189" s="542">
        <v>0</v>
      </c>
      <c r="AB189" s="210">
        <v>0</v>
      </c>
      <c r="AC189" s="542">
        <v>0</v>
      </c>
      <c r="AD189" s="210">
        <v>0</v>
      </c>
      <c r="AE189" s="542">
        <v>0</v>
      </c>
      <c r="AF189" s="210">
        <v>0</v>
      </c>
      <c r="AG189" s="542">
        <v>0</v>
      </c>
      <c r="AH189" s="210">
        <v>0</v>
      </c>
      <c r="AI189" s="542">
        <v>0</v>
      </c>
      <c r="AJ189" s="210">
        <v>0</v>
      </c>
      <c r="AK189" s="542">
        <v>0</v>
      </c>
      <c r="AL189" s="210">
        <v>0</v>
      </c>
      <c r="AM189" s="526">
        <v>0</v>
      </c>
      <c r="AN189" s="212">
        <v>0</v>
      </c>
      <c r="AO189" s="1066">
        <v>0</v>
      </c>
      <c r="AP189" s="210">
        <v>0</v>
      </c>
      <c r="AQ189" s="542">
        <v>0</v>
      </c>
      <c r="AR189" s="542">
        <v>0</v>
      </c>
      <c r="AS189" s="542">
        <v>0</v>
      </c>
      <c r="AT189" s="526">
        <v>0</v>
      </c>
      <c r="AU189" s="323">
        <v>0</v>
      </c>
      <c r="AV189" s="526">
        <v>0</v>
      </c>
      <c r="AW189" s="323">
        <v>0</v>
      </c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3560" t="s">
        <v>194</v>
      </c>
      <c r="B190" s="3561"/>
      <c r="C190" s="1542">
        <f t="shared" ref="C190:C230" si="126">SUM(D190+E190)</f>
        <v>2</v>
      </c>
      <c r="D190" s="1543">
        <f t="shared" si="106"/>
        <v>0</v>
      </c>
      <c r="E190" s="1556">
        <f t="shared" si="106"/>
        <v>2</v>
      </c>
      <c r="F190" s="1544">
        <v>0</v>
      </c>
      <c r="G190" s="1546">
        <v>0</v>
      </c>
      <c r="H190" s="1544">
        <v>0</v>
      </c>
      <c r="I190" s="1546">
        <v>0</v>
      </c>
      <c r="J190" s="1544">
        <v>0</v>
      </c>
      <c r="K190" s="1546">
        <v>0</v>
      </c>
      <c r="L190" s="1544">
        <v>0</v>
      </c>
      <c r="M190" s="1546">
        <v>2</v>
      </c>
      <c r="N190" s="1544">
        <v>0</v>
      </c>
      <c r="O190" s="1546">
        <v>0</v>
      </c>
      <c r="P190" s="1544">
        <v>0</v>
      </c>
      <c r="Q190" s="1546">
        <v>0</v>
      </c>
      <c r="R190" s="1544">
        <v>0</v>
      </c>
      <c r="S190" s="1546">
        <v>0</v>
      </c>
      <c r="T190" s="1544">
        <v>0</v>
      </c>
      <c r="U190" s="1546">
        <v>0</v>
      </c>
      <c r="V190" s="1544">
        <v>0</v>
      </c>
      <c r="W190" s="1546">
        <v>0</v>
      </c>
      <c r="X190" s="1544">
        <v>0</v>
      </c>
      <c r="Y190" s="1546">
        <v>0</v>
      </c>
      <c r="Z190" s="1544">
        <v>0</v>
      </c>
      <c r="AA190" s="1546">
        <v>0</v>
      </c>
      <c r="AB190" s="1544">
        <v>0</v>
      </c>
      <c r="AC190" s="1546">
        <v>0</v>
      </c>
      <c r="AD190" s="1544">
        <v>0</v>
      </c>
      <c r="AE190" s="1546">
        <v>0</v>
      </c>
      <c r="AF190" s="1544">
        <v>0</v>
      </c>
      <c r="AG190" s="1546">
        <v>0</v>
      </c>
      <c r="AH190" s="1544">
        <v>0</v>
      </c>
      <c r="AI190" s="1546">
        <v>0</v>
      </c>
      <c r="AJ190" s="1544">
        <v>0</v>
      </c>
      <c r="AK190" s="1546">
        <v>0</v>
      </c>
      <c r="AL190" s="1544">
        <v>0</v>
      </c>
      <c r="AM190" s="1547">
        <v>0</v>
      </c>
      <c r="AN190" s="1545">
        <v>0</v>
      </c>
      <c r="AO190" s="1557">
        <v>0</v>
      </c>
      <c r="AP190" s="1544">
        <v>0</v>
      </c>
      <c r="AQ190" s="1546">
        <v>0</v>
      </c>
      <c r="AR190" s="1546">
        <v>0</v>
      </c>
      <c r="AS190" s="1546">
        <v>0</v>
      </c>
      <c r="AT190" s="1547">
        <v>0</v>
      </c>
      <c r="AU190" s="1548">
        <v>0</v>
      </c>
      <c r="AV190" s="1547">
        <v>0</v>
      </c>
      <c r="AW190" s="1548">
        <v>0</v>
      </c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3524" t="s">
        <v>195</v>
      </c>
      <c r="B191" s="1552" t="s">
        <v>196</v>
      </c>
      <c r="C191" s="1553">
        <f t="shared" si="126"/>
        <v>0</v>
      </c>
      <c r="D191" s="1554">
        <f>SUM(H191+J191+L191+N191+P191+R191+T191+V191+X191+Z191+AB191+AD191+AF191+AH191+AJ191+AL191)</f>
        <v>0</v>
      </c>
      <c r="E191" s="1552">
        <f>SUM(I191+K191+M191+O191+Q191+S191+U191+W191+Y191+AA191+AC191+AE191+AG191+AI191+AK191+AM191)</f>
        <v>0</v>
      </c>
      <c r="F191" s="1558"/>
      <c r="G191" s="1559"/>
      <c r="H191" s="1314"/>
      <c r="I191" s="1527"/>
      <c r="J191" s="1314"/>
      <c r="K191" s="1527"/>
      <c r="L191" s="1314"/>
      <c r="M191" s="1527"/>
      <c r="N191" s="1314"/>
      <c r="O191" s="1527"/>
      <c r="P191" s="1314"/>
      <c r="Q191" s="1527"/>
      <c r="R191" s="1314"/>
      <c r="S191" s="1527"/>
      <c r="T191" s="1314"/>
      <c r="U191" s="1527"/>
      <c r="V191" s="1314"/>
      <c r="W191" s="1527"/>
      <c r="X191" s="1314"/>
      <c r="Y191" s="1527"/>
      <c r="Z191" s="1314"/>
      <c r="AA191" s="1527"/>
      <c r="AB191" s="1314"/>
      <c r="AC191" s="1527"/>
      <c r="AD191" s="1314"/>
      <c r="AE191" s="1527"/>
      <c r="AF191" s="1314"/>
      <c r="AG191" s="1527"/>
      <c r="AH191" s="1314"/>
      <c r="AI191" s="1527"/>
      <c r="AJ191" s="1314"/>
      <c r="AK191" s="1527"/>
      <c r="AL191" s="1314"/>
      <c r="AM191" s="1528"/>
      <c r="AN191" s="1502"/>
      <c r="AO191" s="1555"/>
      <c r="AP191" s="1314"/>
      <c r="AQ191" s="1527"/>
      <c r="AR191" s="1527"/>
      <c r="AS191" s="1527"/>
      <c r="AT191" s="1528"/>
      <c r="AU191" s="1404"/>
      <c r="AV191" s="1528"/>
      <c r="AW191" s="1404"/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3284"/>
      <c r="B192" s="1212" t="s">
        <v>197</v>
      </c>
      <c r="C192" s="325">
        <f t="shared" si="126"/>
        <v>1</v>
      </c>
      <c r="D192" s="326">
        <f>SUM(H192+J192+L192+N192+P192+R192+T192+V192+X192+Z192+AB192+AD192+AF192+AH192+AJ192+AL192)</f>
        <v>1</v>
      </c>
      <c r="E192" s="308">
        <f>SUM(I192+K192+M192+O192+Q192+S192+U192+W192+Y192+AA192+AC192+AE192+AG192+AI192+AK192+AM192)</f>
        <v>0</v>
      </c>
      <c r="F192" s="327"/>
      <c r="G192" s="328"/>
      <c r="H192" s="329">
        <v>0</v>
      </c>
      <c r="I192" s="75">
        <v>0</v>
      </c>
      <c r="J192" s="329">
        <v>1</v>
      </c>
      <c r="K192" s="75">
        <v>0</v>
      </c>
      <c r="L192" s="210">
        <v>0</v>
      </c>
      <c r="M192" s="542">
        <v>0</v>
      </c>
      <c r="N192" s="329">
        <v>0</v>
      </c>
      <c r="O192" s="75">
        <v>0</v>
      </c>
      <c r="P192" s="329">
        <v>0</v>
      </c>
      <c r="Q192" s="75">
        <v>0</v>
      </c>
      <c r="R192" s="329">
        <v>0</v>
      </c>
      <c r="S192" s="75">
        <v>0</v>
      </c>
      <c r="T192" s="329">
        <v>0</v>
      </c>
      <c r="U192" s="75">
        <v>0</v>
      </c>
      <c r="V192" s="329">
        <v>0</v>
      </c>
      <c r="W192" s="75">
        <v>0</v>
      </c>
      <c r="X192" s="329">
        <v>0</v>
      </c>
      <c r="Y192" s="75">
        <v>0</v>
      </c>
      <c r="Z192" s="329">
        <v>0</v>
      </c>
      <c r="AA192" s="75">
        <v>0</v>
      </c>
      <c r="AB192" s="329">
        <v>0</v>
      </c>
      <c r="AC192" s="75">
        <v>0</v>
      </c>
      <c r="AD192" s="329">
        <v>0</v>
      </c>
      <c r="AE192" s="75">
        <v>0</v>
      </c>
      <c r="AF192" s="329">
        <v>0</v>
      </c>
      <c r="AG192" s="75">
        <v>0</v>
      </c>
      <c r="AH192" s="329">
        <v>0</v>
      </c>
      <c r="AI192" s="75">
        <v>0</v>
      </c>
      <c r="AJ192" s="329">
        <v>0</v>
      </c>
      <c r="AK192" s="75">
        <v>0</v>
      </c>
      <c r="AL192" s="329">
        <v>0</v>
      </c>
      <c r="AM192" s="292">
        <v>0</v>
      </c>
      <c r="AN192" s="212">
        <v>0</v>
      </c>
      <c r="AO192" s="1066">
        <v>0</v>
      </c>
      <c r="AP192" s="210">
        <v>0</v>
      </c>
      <c r="AQ192" s="542">
        <v>0</v>
      </c>
      <c r="AR192" s="542">
        <v>0</v>
      </c>
      <c r="AS192" s="542">
        <v>0</v>
      </c>
      <c r="AT192" s="526">
        <v>0</v>
      </c>
      <c r="AU192" s="323">
        <v>0</v>
      </c>
      <c r="AV192" s="526">
        <v>0</v>
      </c>
      <c r="AW192" s="323"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1560" t="s">
        <v>198</v>
      </c>
      <c r="B193" s="1561"/>
      <c r="C193" s="1516">
        <f t="shared" si="126"/>
        <v>35</v>
      </c>
      <c r="D193" s="1517">
        <f t="shared" si="106"/>
        <v>14</v>
      </c>
      <c r="E193" s="1518">
        <f t="shared" si="106"/>
        <v>21</v>
      </c>
      <c r="F193" s="1544">
        <v>0</v>
      </c>
      <c r="G193" s="1546">
        <v>0</v>
      </c>
      <c r="H193" s="1544">
        <v>0</v>
      </c>
      <c r="I193" s="1546">
        <v>1</v>
      </c>
      <c r="J193" s="1544">
        <v>2</v>
      </c>
      <c r="K193" s="1546">
        <v>2</v>
      </c>
      <c r="L193" s="1544">
        <v>5</v>
      </c>
      <c r="M193" s="1546">
        <v>6</v>
      </c>
      <c r="N193" s="1544">
        <v>0</v>
      </c>
      <c r="O193" s="1546">
        <v>0</v>
      </c>
      <c r="P193" s="1544">
        <v>0</v>
      </c>
      <c r="Q193" s="1546">
        <v>2</v>
      </c>
      <c r="R193" s="1544">
        <v>1</v>
      </c>
      <c r="S193" s="1546">
        <v>0</v>
      </c>
      <c r="T193" s="1544">
        <v>1</v>
      </c>
      <c r="U193" s="1546">
        <v>3</v>
      </c>
      <c r="V193" s="1544">
        <v>0</v>
      </c>
      <c r="W193" s="1546">
        <v>0</v>
      </c>
      <c r="X193" s="1544">
        <v>0</v>
      </c>
      <c r="Y193" s="1546">
        <v>0</v>
      </c>
      <c r="Z193" s="1544">
        <v>0</v>
      </c>
      <c r="AA193" s="1546">
        <v>3</v>
      </c>
      <c r="AB193" s="1544">
        <v>3</v>
      </c>
      <c r="AC193" s="1546">
        <v>2</v>
      </c>
      <c r="AD193" s="1544">
        <v>1</v>
      </c>
      <c r="AE193" s="1546">
        <v>2</v>
      </c>
      <c r="AF193" s="1544">
        <v>1</v>
      </c>
      <c r="AG193" s="1546">
        <v>0</v>
      </c>
      <c r="AH193" s="1544">
        <v>0</v>
      </c>
      <c r="AI193" s="1546">
        <v>0</v>
      </c>
      <c r="AJ193" s="1544">
        <v>0</v>
      </c>
      <c r="AK193" s="1546">
        <v>0</v>
      </c>
      <c r="AL193" s="1544">
        <v>0</v>
      </c>
      <c r="AM193" s="1547">
        <v>0</v>
      </c>
      <c r="AN193" s="1545">
        <v>0</v>
      </c>
      <c r="AO193" s="1557">
        <v>0</v>
      </c>
      <c r="AP193" s="210">
        <v>0</v>
      </c>
      <c r="AQ193" s="1546">
        <v>0</v>
      </c>
      <c r="AR193" s="1546">
        <v>0</v>
      </c>
      <c r="AS193" s="1546">
        <v>1</v>
      </c>
      <c r="AT193" s="1547">
        <v>0</v>
      </c>
      <c r="AU193" s="1548">
        <v>0</v>
      </c>
      <c r="AV193" s="1547">
        <v>1</v>
      </c>
      <c r="AW193" s="1548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3524" t="s">
        <v>199</v>
      </c>
      <c r="B194" s="1218" t="s">
        <v>200</v>
      </c>
      <c r="C194" s="335">
        <f t="shared" si="126"/>
        <v>0</v>
      </c>
      <c r="D194" s="336">
        <f t="shared" si="106"/>
        <v>0</v>
      </c>
      <c r="E194" s="1218">
        <f t="shared" si="106"/>
        <v>0</v>
      </c>
      <c r="F194" s="32">
        <v>0</v>
      </c>
      <c r="G194" s="35">
        <v>0</v>
      </c>
      <c r="H194" s="32">
        <v>0</v>
      </c>
      <c r="I194" s="35">
        <v>0</v>
      </c>
      <c r="J194" s="32">
        <v>0</v>
      </c>
      <c r="K194" s="35">
        <v>0</v>
      </c>
      <c r="L194" s="32">
        <v>0</v>
      </c>
      <c r="M194" s="35">
        <v>0</v>
      </c>
      <c r="N194" s="32">
        <v>0</v>
      </c>
      <c r="O194" s="35">
        <v>0</v>
      </c>
      <c r="P194" s="32">
        <v>0</v>
      </c>
      <c r="Q194" s="35">
        <v>0</v>
      </c>
      <c r="R194" s="32">
        <v>0</v>
      </c>
      <c r="S194" s="35">
        <v>0</v>
      </c>
      <c r="T194" s="32">
        <v>0</v>
      </c>
      <c r="U194" s="35">
        <v>0</v>
      </c>
      <c r="V194" s="32">
        <v>0</v>
      </c>
      <c r="W194" s="35">
        <v>0</v>
      </c>
      <c r="X194" s="32">
        <v>0</v>
      </c>
      <c r="Y194" s="35">
        <v>0</v>
      </c>
      <c r="Z194" s="32">
        <v>0</v>
      </c>
      <c r="AA194" s="35">
        <v>0</v>
      </c>
      <c r="AB194" s="32">
        <v>0</v>
      </c>
      <c r="AC194" s="35">
        <v>0</v>
      </c>
      <c r="AD194" s="32">
        <v>0</v>
      </c>
      <c r="AE194" s="35">
        <v>0</v>
      </c>
      <c r="AF194" s="32">
        <v>0</v>
      </c>
      <c r="AG194" s="35">
        <v>0</v>
      </c>
      <c r="AH194" s="32">
        <v>0</v>
      </c>
      <c r="AI194" s="35">
        <v>0</v>
      </c>
      <c r="AJ194" s="32">
        <v>0</v>
      </c>
      <c r="AK194" s="35">
        <v>0</v>
      </c>
      <c r="AL194" s="32">
        <v>0</v>
      </c>
      <c r="AM194" s="271">
        <v>0</v>
      </c>
      <c r="AN194" s="227">
        <v>0</v>
      </c>
      <c r="AO194" s="337">
        <v>0</v>
      </c>
      <c r="AP194" s="32">
        <v>0</v>
      </c>
      <c r="AQ194" s="75">
        <v>0</v>
      </c>
      <c r="AR194" s="75">
        <v>0</v>
      </c>
      <c r="AS194" s="75">
        <v>0</v>
      </c>
      <c r="AT194" s="292">
        <v>0</v>
      </c>
      <c r="AU194" s="338">
        <v>0</v>
      </c>
      <c r="AV194" s="292">
        <v>0</v>
      </c>
      <c r="AW194" s="338">
        <v>0</v>
      </c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2860"/>
      <c r="B195" s="1211" t="s">
        <v>201</v>
      </c>
      <c r="C195" s="340">
        <f t="shared" si="126"/>
        <v>2</v>
      </c>
      <c r="D195" s="341">
        <f t="shared" si="106"/>
        <v>0</v>
      </c>
      <c r="E195" s="1211">
        <f t="shared" si="106"/>
        <v>2</v>
      </c>
      <c r="F195" s="16">
        <v>0</v>
      </c>
      <c r="G195" s="37">
        <v>0</v>
      </c>
      <c r="H195" s="16">
        <v>0</v>
      </c>
      <c r="I195" s="37">
        <v>0</v>
      </c>
      <c r="J195" s="16">
        <v>0</v>
      </c>
      <c r="K195" s="37">
        <v>0</v>
      </c>
      <c r="L195" s="16">
        <v>0</v>
      </c>
      <c r="M195" s="37">
        <v>0</v>
      </c>
      <c r="N195" s="16">
        <v>0</v>
      </c>
      <c r="O195" s="37">
        <v>0</v>
      </c>
      <c r="P195" s="16">
        <v>0</v>
      </c>
      <c r="Q195" s="37">
        <v>0</v>
      </c>
      <c r="R195" s="16">
        <v>0</v>
      </c>
      <c r="S195" s="37">
        <v>0</v>
      </c>
      <c r="T195" s="16">
        <v>0</v>
      </c>
      <c r="U195" s="37">
        <v>0</v>
      </c>
      <c r="V195" s="16">
        <v>0</v>
      </c>
      <c r="W195" s="37">
        <v>0</v>
      </c>
      <c r="X195" s="16">
        <v>0</v>
      </c>
      <c r="Y195" s="37">
        <v>0</v>
      </c>
      <c r="Z195" s="16">
        <v>0</v>
      </c>
      <c r="AA195" s="37">
        <v>0</v>
      </c>
      <c r="AB195" s="16">
        <v>0</v>
      </c>
      <c r="AC195" s="37">
        <v>1</v>
      </c>
      <c r="AD195" s="16">
        <v>0</v>
      </c>
      <c r="AE195" s="37">
        <v>1</v>
      </c>
      <c r="AF195" s="16">
        <v>0</v>
      </c>
      <c r="AG195" s="37">
        <v>0</v>
      </c>
      <c r="AH195" s="16">
        <v>0</v>
      </c>
      <c r="AI195" s="37">
        <v>0</v>
      </c>
      <c r="AJ195" s="16">
        <v>0</v>
      </c>
      <c r="AK195" s="37">
        <v>0</v>
      </c>
      <c r="AL195" s="16">
        <v>0</v>
      </c>
      <c r="AM195" s="134">
        <v>0</v>
      </c>
      <c r="AN195" s="195">
        <v>0</v>
      </c>
      <c r="AO195" s="137">
        <v>0</v>
      </c>
      <c r="AP195" s="16">
        <v>0</v>
      </c>
      <c r="AQ195" s="41">
        <v>0</v>
      </c>
      <c r="AR195" s="41">
        <v>0</v>
      </c>
      <c r="AS195" s="41">
        <v>0</v>
      </c>
      <c r="AT195" s="180">
        <v>0</v>
      </c>
      <c r="AU195" s="342">
        <v>0</v>
      </c>
      <c r="AV195" s="180">
        <v>0</v>
      </c>
      <c r="AW195" s="342"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2860"/>
      <c r="B196" s="1211" t="s">
        <v>202</v>
      </c>
      <c r="C196" s="340">
        <f t="shared" si="126"/>
        <v>9</v>
      </c>
      <c r="D196" s="343">
        <f t="shared" si="106"/>
        <v>3</v>
      </c>
      <c r="E196" s="1211">
        <f t="shared" si="106"/>
        <v>6</v>
      </c>
      <c r="F196" s="38">
        <v>0</v>
      </c>
      <c r="G196" s="41">
        <v>0</v>
      </c>
      <c r="H196" s="38">
        <v>0</v>
      </c>
      <c r="I196" s="41">
        <v>0</v>
      </c>
      <c r="J196" s="38">
        <v>1</v>
      </c>
      <c r="K196" s="41">
        <v>0</v>
      </c>
      <c r="L196" s="38">
        <v>0</v>
      </c>
      <c r="M196" s="41">
        <v>1</v>
      </c>
      <c r="N196" s="38">
        <v>0</v>
      </c>
      <c r="O196" s="41">
        <v>0</v>
      </c>
      <c r="P196" s="38">
        <v>0</v>
      </c>
      <c r="Q196" s="41">
        <v>2</v>
      </c>
      <c r="R196" s="38">
        <v>0</v>
      </c>
      <c r="S196" s="41">
        <v>0</v>
      </c>
      <c r="T196" s="38">
        <v>0</v>
      </c>
      <c r="U196" s="41">
        <v>2</v>
      </c>
      <c r="V196" s="38">
        <v>0</v>
      </c>
      <c r="W196" s="41">
        <v>0</v>
      </c>
      <c r="X196" s="38">
        <v>0</v>
      </c>
      <c r="Y196" s="41">
        <v>0</v>
      </c>
      <c r="Z196" s="38">
        <v>0</v>
      </c>
      <c r="AA196" s="41">
        <v>0</v>
      </c>
      <c r="AB196" s="38">
        <v>0</v>
      </c>
      <c r="AC196" s="41">
        <v>1</v>
      </c>
      <c r="AD196" s="38">
        <v>1</v>
      </c>
      <c r="AE196" s="41">
        <v>0</v>
      </c>
      <c r="AF196" s="38">
        <v>1</v>
      </c>
      <c r="AG196" s="41">
        <v>0</v>
      </c>
      <c r="AH196" s="38">
        <v>0</v>
      </c>
      <c r="AI196" s="41">
        <v>0</v>
      </c>
      <c r="AJ196" s="38">
        <v>0</v>
      </c>
      <c r="AK196" s="41">
        <v>0</v>
      </c>
      <c r="AL196" s="38">
        <v>0</v>
      </c>
      <c r="AM196" s="180">
        <v>0</v>
      </c>
      <c r="AN196" s="198">
        <v>0</v>
      </c>
      <c r="AO196" s="181">
        <v>0</v>
      </c>
      <c r="AP196" s="38">
        <v>0</v>
      </c>
      <c r="AQ196" s="41">
        <v>0</v>
      </c>
      <c r="AR196" s="41">
        <v>0</v>
      </c>
      <c r="AS196" s="41">
        <v>0</v>
      </c>
      <c r="AT196" s="180">
        <v>0</v>
      </c>
      <c r="AU196" s="342">
        <v>0</v>
      </c>
      <c r="AV196" s="180">
        <v>0</v>
      </c>
      <c r="AW196" s="342">
        <v>0</v>
      </c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2860"/>
      <c r="B197" s="344" t="s">
        <v>203</v>
      </c>
      <c r="C197" s="340">
        <f t="shared" si="126"/>
        <v>0</v>
      </c>
      <c r="D197" s="345"/>
      <c r="E197" s="1211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2860"/>
      <c r="B198" s="1211" t="s">
        <v>204</v>
      </c>
      <c r="C198" s="340">
        <f t="shared" si="126"/>
        <v>4</v>
      </c>
      <c r="D198" s="336">
        <f t="shared" ref="D198:E206" si="127">SUM(F198+H198+J198+L198+N198+P198+R198+T198+V198+X198+Z198+AB198+AD198+AF198+AH198+AJ198+AL198)</f>
        <v>2</v>
      </c>
      <c r="E198" s="1211">
        <f t="shared" si="127"/>
        <v>2</v>
      </c>
      <c r="F198" s="32">
        <v>0</v>
      </c>
      <c r="G198" s="35">
        <v>0</v>
      </c>
      <c r="H198" s="32">
        <v>0</v>
      </c>
      <c r="I198" s="35">
        <v>0</v>
      </c>
      <c r="J198" s="32">
        <v>0</v>
      </c>
      <c r="K198" s="35">
        <v>0</v>
      </c>
      <c r="L198" s="32">
        <v>1</v>
      </c>
      <c r="M198" s="35">
        <v>1</v>
      </c>
      <c r="N198" s="32">
        <v>0</v>
      </c>
      <c r="O198" s="35">
        <v>0</v>
      </c>
      <c r="P198" s="32">
        <v>0</v>
      </c>
      <c r="Q198" s="35">
        <v>0</v>
      </c>
      <c r="R198" s="32">
        <v>0</v>
      </c>
      <c r="S198" s="35">
        <v>0</v>
      </c>
      <c r="T198" s="32">
        <v>1</v>
      </c>
      <c r="U198" s="35">
        <v>0</v>
      </c>
      <c r="V198" s="32">
        <v>0</v>
      </c>
      <c r="W198" s="35">
        <v>0</v>
      </c>
      <c r="X198" s="32">
        <v>0</v>
      </c>
      <c r="Y198" s="35">
        <v>0</v>
      </c>
      <c r="Z198" s="32">
        <v>0</v>
      </c>
      <c r="AA198" s="35">
        <v>1</v>
      </c>
      <c r="AB198" s="32">
        <v>0</v>
      </c>
      <c r="AC198" s="35">
        <v>0</v>
      </c>
      <c r="AD198" s="32">
        <v>0</v>
      </c>
      <c r="AE198" s="35">
        <v>0</v>
      </c>
      <c r="AF198" s="32">
        <v>0</v>
      </c>
      <c r="AG198" s="35">
        <v>0</v>
      </c>
      <c r="AH198" s="32">
        <v>0</v>
      </c>
      <c r="AI198" s="35">
        <v>0</v>
      </c>
      <c r="AJ198" s="32">
        <v>0</v>
      </c>
      <c r="AK198" s="35">
        <v>0</v>
      </c>
      <c r="AL198" s="32">
        <v>0</v>
      </c>
      <c r="AM198" s="271">
        <v>0</v>
      </c>
      <c r="AN198" s="227">
        <v>0</v>
      </c>
      <c r="AO198" s="337">
        <v>0</v>
      </c>
      <c r="AP198" s="32">
        <v>0</v>
      </c>
      <c r="AQ198" s="35">
        <v>0</v>
      </c>
      <c r="AR198" s="35">
        <v>0</v>
      </c>
      <c r="AS198" s="35">
        <v>0</v>
      </c>
      <c r="AT198" s="271">
        <v>0</v>
      </c>
      <c r="AU198" s="291">
        <v>0</v>
      </c>
      <c r="AV198" s="271">
        <v>1</v>
      </c>
      <c r="AW198" s="291">
        <v>0</v>
      </c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2860"/>
      <c r="B199" s="347" t="s">
        <v>205</v>
      </c>
      <c r="C199" s="340">
        <f t="shared" si="126"/>
        <v>0</v>
      </c>
      <c r="D199" s="341">
        <f t="shared" si="127"/>
        <v>0</v>
      </c>
      <c r="E199" s="1211">
        <f t="shared" si="127"/>
        <v>0</v>
      </c>
      <c r="F199" s="16"/>
      <c r="G199" s="37"/>
      <c r="H199" s="16"/>
      <c r="I199" s="37"/>
      <c r="J199" s="16"/>
      <c r="K199" s="37"/>
      <c r="L199" s="16"/>
      <c r="M199" s="37"/>
      <c r="N199" s="16"/>
      <c r="O199" s="37"/>
      <c r="P199" s="16"/>
      <c r="Q199" s="37"/>
      <c r="R199" s="16"/>
      <c r="S199" s="37"/>
      <c r="T199" s="16"/>
      <c r="U199" s="37"/>
      <c r="V199" s="16"/>
      <c r="W199" s="37"/>
      <c r="X199" s="16"/>
      <c r="Y199" s="37"/>
      <c r="Z199" s="16"/>
      <c r="AA199" s="37"/>
      <c r="AB199" s="16"/>
      <c r="AC199" s="37"/>
      <c r="AD199" s="16"/>
      <c r="AE199" s="37"/>
      <c r="AF199" s="16"/>
      <c r="AG199" s="37"/>
      <c r="AH199" s="16"/>
      <c r="AI199" s="37"/>
      <c r="AJ199" s="16"/>
      <c r="AK199" s="37"/>
      <c r="AL199" s="16"/>
      <c r="AM199" s="134"/>
      <c r="AN199" s="195"/>
      <c r="AO199" s="137"/>
      <c r="AP199" s="16"/>
      <c r="AQ199" s="75"/>
      <c r="AR199" s="75"/>
      <c r="AS199" s="75"/>
      <c r="AT199" s="292"/>
      <c r="AU199" s="338"/>
      <c r="AV199" s="292"/>
      <c r="AW199" s="338"/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2860"/>
      <c r="B200" s="348" t="s">
        <v>206</v>
      </c>
      <c r="C200" s="340">
        <f t="shared" si="126"/>
        <v>0</v>
      </c>
      <c r="D200" s="341">
        <f t="shared" si="127"/>
        <v>0</v>
      </c>
      <c r="E200" s="1211">
        <f t="shared" si="127"/>
        <v>0</v>
      </c>
      <c r="F200" s="16"/>
      <c r="G200" s="37"/>
      <c r="H200" s="16"/>
      <c r="I200" s="37"/>
      <c r="J200" s="16"/>
      <c r="K200" s="37"/>
      <c r="L200" s="16"/>
      <c r="M200" s="37"/>
      <c r="N200" s="16"/>
      <c r="O200" s="37"/>
      <c r="P200" s="16"/>
      <c r="Q200" s="37"/>
      <c r="R200" s="16"/>
      <c r="S200" s="37"/>
      <c r="T200" s="16"/>
      <c r="U200" s="37"/>
      <c r="V200" s="16"/>
      <c r="W200" s="37"/>
      <c r="X200" s="16"/>
      <c r="Y200" s="37"/>
      <c r="Z200" s="16"/>
      <c r="AA200" s="37"/>
      <c r="AB200" s="16"/>
      <c r="AC200" s="37"/>
      <c r="AD200" s="16"/>
      <c r="AE200" s="37"/>
      <c r="AF200" s="16"/>
      <c r="AG200" s="37"/>
      <c r="AH200" s="16"/>
      <c r="AI200" s="37"/>
      <c r="AJ200" s="16"/>
      <c r="AK200" s="37"/>
      <c r="AL200" s="16"/>
      <c r="AM200" s="134"/>
      <c r="AN200" s="195"/>
      <c r="AO200" s="137"/>
      <c r="AP200" s="16"/>
      <c r="AQ200" s="41"/>
      <c r="AR200" s="41"/>
      <c r="AS200" s="41"/>
      <c r="AT200" s="180"/>
      <c r="AU200" s="342"/>
      <c r="AV200" s="180"/>
      <c r="AW200" s="342"/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3284"/>
      <c r="B201" s="349" t="s">
        <v>207</v>
      </c>
      <c r="C201" s="350">
        <f t="shared" si="126"/>
        <v>0</v>
      </c>
      <c r="D201" s="343">
        <f t="shared" si="127"/>
        <v>0</v>
      </c>
      <c r="E201" s="351">
        <f t="shared" si="127"/>
        <v>0</v>
      </c>
      <c r="F201" s="38"/>
      <c r="G201" s="41"/>
      <c r="H201" s="38"/>
      <c r="I201" s="41"/>
      <c r="J201" s="38"/>
      <c r="K201" s="41"/>
      <c r="L201" s="38"/>
      <c r="M201" s="41"/>
      <c r="N201" s="38"/>
      <c r="O201" s="41"/>
      <c r="P201" s="38"/>
      <c r="Q201" s="41"/>
      <c r="R201" s="38"/>
      <c r="S201" s="41"/>
      <c r="T201" s="38"/>
      <c r="U201" s="41"/>
      <c r="V201" s="38"/>
      <c r="W201" s="41"/>
      <c r="X201" s="38"/>
      <c r="Y201" s="41"/>
      <c r="Z201" s="38"/>
      <c r="AA201" s="41"/>
      <c r="AB201" s="38"/>
      <c r="AC201" s="41"/>
      <c r="AD201" s="38"/>
      <c r="AE201" s="41"/>
      <c r="AF201" s="38"/>
      <c r="AG201" s="41"/>
      <c r="AH201" s="38"/>
      <c r="AI201" s="41"/>
      <c r="AJ201" s="38"/>
      <c r="AK201" s="41"/>
      <c r="AL201" s="38"/>
      <c r="AM201" s="180"/>
      <c r="AN201" s="198"/>
      <c r="AO201" s="181"/>
      <c r="AP201" s="38"/>
      <c r="AQ201" s="43"/>
      <c r="AR201" s="43"/>
      <c r="AS201" s="43"/>
      <c r="AT201" s="141"/>
      <c r="AU201" s="26"/>
      <c r="AV201" s="141"/>
      <c r="AW201" s="26"/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3524" t="s">
        <v>208</v>
      </c>
      <c r="B202" s="1562" t="s">
        <v>209</v>
      </c>
      <c r="C202" s="1553">
        <f t="shared" si="126"/>
        <v>0</v>
      </c>
      <c r="D202" s="1554">
        <f t="shared" si="127"/>
        <v>0</v>
      </c>
      <c r="E202" s="1552">
        <f t="shared" si="127"/>
        <v>0</v>
      </c>
      <c r="F202" s="1314"/>
      <c r="G202" s="1527"/>
      <c r="H202" s="1314"/>
      <c r="I202" s="1527"/>
      <c r="J202" s="1314"/>
      <c r="K202" s="1527"/>
      <c r="L202" s="1314"/>
      <c r="M202" s="1527"/>
      <c r="N202" s="1314"/>
      <c r="O202" s="1527"/>
      <c r="P202" s="1314"/>
      <c r="Q202" s="1527"/>
      <c r="R202" s="1314"/>
      <c r="S202" s="1527"/>
      <c r="T202" s="1314"/>
      <c r="U202" s="1527"/>
      <c r="V202" s="1314"/>
      <c r="W202" s="1527"/>
      <c r="X202" s="1314"/>
      <c r="Y202" s="1527"/>
      <c r="Z202" s="1314"/>
      <c r="AA202" s="1527"/>
      <c r="AB202" s="1314"/>
      <c r="AC202" s="1527"/>
      <c r="AD202" s="1314"/>
      <c r="AE202" s="1527"/>
      <c r="AF202" s="1314"/>
      <c r="AG202" s="1527"/>
      <c r="AH202" s="1314"/>
      <c r="AI202" s="1527"/>
      <c r="AJ202" s="1314"/>
      <c r="AK202" s="1527"/>
      <c r="AL202" s="1314"/>
      <c r="AM202" s="1528"/>
      <c r="AN202" s="1502"/>
      <c r="AO202" s="1555"/>
      <c r="AP202" s="1314"/>
      <c r="AQ202" s="353"/>
      <c r="AR202" s="353"/>
      <c r="AS202" s="353"/>
      <c r="AT202" s="354"/>
      <c r="AU202" s="1563"/>
      <c r="AV202" s="354"/>
      <c r="AW202" s="1563"/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2860"/>
      <c r="B203" s="1211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1211">
        <f t="shared" si="127"/>
        <v>0</v>
      </c>
      <c r="F203" s="16"/>
      <c r="G203" s="37"/>
      <c r="H203" s="16"/>
      <c r="I203" s="37"/>
      <c r="J203" s="16"/>
      <c r="K203" s="37"/>
      <c r="L203" s="16"/>
      <c r="M203" s="37"/>
      <c r="N203" s="16"/>
      <c r="O203" s="37"/>
      <c r="P203" s="16"/>
      <c r="Q203" s="37"/>
      <c r="R203" s="16"/>
      <c r="S203" s="37"/>
      <c r="T203" s="16"/>
      <c r="U203" s="37"/>
      <c r="V203" s="16"/>
      <c r="W203" s="37"/>
      <c r="X203" s="16"/>
      <c r="Y203" s="37"/>
      <c r="Z203" s="16"/>
      <c r="AA203" s="37"/>
      <c r="AB203" s="16"/>
      <c r="AC203" s="37"/>
      <c r="AD203" s="16"/>
      <c r="AE203" s="37"/>
      <c r="AF203" s="16"/>
      <c r="AG203" s="37"/>
      <c r="AH203" s="16"/>
      <c r="AI203" s="37"/>
      <c r="AJ203" s="16"/>
      <c r="AK203" s="37"/>
      <c r="AL203" s="16"/>
      <c r="AM203" s="134"/>
      <c r="AN203" s="195"/>
      <c r="AO203" s="137"/>
      <c r="AP203" s="16"/>
      <c r="AQ203" s="41"/>
      <c r="AR203" s="41"/>
      <c r="AS203" s="41"/>
      <c r="AT203" s="180"/>
      <c r="AU203" s="342"/>
      <c r="AV203" s="180"/>
      <c r="AW203" s="342"/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2860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/>
      <c r="G204" s="41"/>
      <c r="H204" s="38"/>
      <c r="I204" s="41"/>
      <c r="J204" s="38"/>
      <c r="K204" s="41"/>
      <c r="L204" s="38"/>
      <c r="M204" s="41"/>
      <c r="N204" s="38"/>
      <c r="O204" s="41"/>
      <c r="P204" s="38"/>
      <c r="Q204" s="41"/>
      <c r="R204" s="38"/>
      <c r="S204" s="41"/>
      <c r="T204" s="38"/>
      <c r="U204" s="41"/>
      <c r="V204" s="38"/>
      <c r="W204" s="41"/>
      <c r="X204" s="38"/>
      <c r="Y204" s="41"/>
      <c r="Z204" s="38"/>
      <c r="AA204" s="41"/>
      <c r="AB204" s="38"/>
      <c r="AC204" s="41"/>
      <c r="AD204" s="38"/>
      <c r="AE204" s="41"/>
      <c r="AF204" s="38"/>
      <c r="AG204" s="41"/>
      <c r="AH204" s="38"/>
      <c r="AI204" s="41"/>
      <c r="AJ204" s="38"/>
      <c r="AK204" s="41"/>
      <c r="AL204" s="38"/>
      <c r="AM204" s="180"/>
      <c r="AN204" s="198"/>
      <c r="AO204" s="181"/>
      <c r="AP204" s="38"/>
      <c r="AQ204" s="41"/>
      <c r="AR204" s="41"/>
      <c r="AS204" s="41"/>
      <c r="AT204" s="180"/>
      <c r="AU204" s="342"/>
      <c r="AV204" s="180"/>
      <c r="AW204" s="342"/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2860"/>
      <c r="B205" s="351" t="s">
        <v>212</v>
      </c>
      <c r="C205" s="350">
        <f t="shared" si="126"/>
        <v>2</v>
      </c>
      <c r="D205" s="343">
        <f>SUM(F205+H205+J205+L205+N205+P205+R205+T205+V205+X205+Z205+AB205+AD205+AF205+AH205+AJ205+AL205)</f>
        <v>1</v>
      </c>
      <c r="E205" s="351">
        <f>SUM(G205+I205+K205+M205+O205+Q205+S205+U205+W205+Y205+AA205+AC205+AE205+AG205+AI205+AK205+AM205)</f>
        <v>1</v>
      </c>
      <c r="F205" s="38">
        <v>0</v>
      </c>
      <c r="G205" s="41">
        <v>0</v>
      </c>
      <c r="H205" s="38">
        <v>0</v>
      </c>
      <c r="I205" s="41">
        <v>0</v>
      </c>
      <c r="J205" s="38">
        <v>0</v>
      </c>
      <c r="K205" s="41">
        <v>0</v>
      </c>
      <c r="L205" s="38">
        <v>0</v>
      </c>
      <c r="M205" s="41">
        <v>0</v>
      </c>
      <c r="N205" s="38">
        <v>0</v>
      </c>
      <c r="O205" s="41">
        <v>0</v>
      </c>
      <c r="P205" s="38">
        <v>0</v>
      </c>
      <c r="Q205" s="41">
        <v>0</v>
      </c>
      <c r="R205" s="38">
        <v>0</v>
      </c>
      <c r="S205" s="41">
        <v>0</v>
      </c>
      <c r="T205" s="38">
        <v>0</v>
      </c>
      <c r="U205" s="41">
        <v>1</v>
      </c>
      <c r="V205" s="38">
        <v>0</v>
      </c>
      <c r="W205" s="41">
        <v>0</v>
      </c>
      <c r="X205" s="38">
        <v>0</v>
      </c>
      <c r="Y205" s="41">
        <v>0</v>
      </c>
      <c r="Z205" s="38">
        <v>0</v>
      </c>
      <c r="AA205" s="41">
        <v>0</v>
      </c>
      <c r="AB205" s="38">
        <v>1</v>
      </c>
      <c r="AC205" s="41">
        <v>0</v>
      </c>
      <c r="AD205" s="38">
        <v>0</v>
      </c>
      <c r="AE205" s="41">
        <v>0</v>
      </c>
      <c r="AF205" s="38">
        <v>0</v>
      </c>
      <c r="AG205" s="41">
        <v>0</v>
      </c>
      <c r="AH205" s="38">
        <v>0</v>
      </c>
      <c r="AI205" s="41">
        <v>0</v>
      </c>
      <c r="AJ205" s="38">
        <v>0</v>
      </c>
      <c r="AK205" s="41">
        <v>0</v>
      </c>
      <c r="AL205" s="38">
        <v>0</v>
      </c>
      <c r="AM205" s="180">
        <v>0</v>
      </c>
      <c r="AN205" s="198">
        <v>0</v>
      </c>
      <c r="AO205" s="181">
        <v>0</v>
      </c>
      <c r="AP205" s="38">
        <v>0</v>
      </c>
      <c r="AQ205" s="41">
        <v>0</v>
      </c>
      <c r="AR205" s="41">
        <v>0</v>
      </c>
      <c r="AS205" s="41">
        <v>0</v>
      </c>
      <c r="AT205" s="180">
        <v>0</v>
      </c>
      <c r="AU205" s="342">
        <v>0</v>
      </c>
      <c r="AV205" s="180">
        <v>0</v>
      </c>
      <c r="AW205" s="342">
        <v>0</v>
      </c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3284"/>
      <c r="B206" s="1212" t="s">
        <v>213</v>
      </c>
      <c r="C206" s="355">
        <f t="shared" si="126"/>
        <v>1</v>
      </c>
      <c r="D206" s="356">
        <f>SUM(F206+H206+J206+L206+N206+P206+R206+T206+V206+X206+Z206+AB206+AD206+AF206+AH206+AJ206+AL206)</f>
        <v>0</v>
      </c>
      <c r="E206" s="1212">
        <f t="shared" si="127"/>
        <v>1</v>
      </c>
      <c r="F206" s="22">
        <v>0</v>
      </c>
      <c r="G206" s="43">
        <v>0</v>
      </c>
      <c r="H206" s="22">
        <v>0</v>
      </c>
      <c r="I206" s="43">
        <v>0</v>
      </c>
      <c r="J206" s="22">
        <v>0</v>
      </c>
      <c r="K206" s="43">
        <v>0</v>
      </c>
      <c r="L206" s="22">
        <v>0</v>
      </c>
      <c r="M206" s="43">
        <v>1</v>
      </c>
      <c r="N206" s="22">
        <v>0</v>
      </c>
      <c r="O206" s="43">
        <v>0</v>
      </c>
      <c r="P206" s="22">
        <v>0</v>
      </c>
      <c r="Q206" s="43">
        <v>0</v>
      </c>
      <c r="R206" s="22">
        <v>0</v>
      </c>
      <c r="S206" s="43">
        <v>0</v>
      </c>
      <c r="T206" s="22">
        <v>0</v>
      </c>
      <c r="U206" s="43">
        <v>0</v>
      </c>
      <c r="V206" s="22">
        <v>0</v>
      </c>
      <c r="W206" s="43">
        <v>0</v>
      </c>
      <c r="X206" s="22">
        <v>0</v>
      </c>
      <c r="Y206" s="43">
        <v>0</v>
      </c>
      <c r="Z206" s="22">
        <v>0</v>
      </c>
      <c r="AA206" s="43">
        <v>0</v>
      </c>
      <c r="AB206" s="22">
        <v>0</v>
      </c>
      <c r="AC206" s="43">
        <v>0</v>
      </c>
      <c r="AD206" s="22">
        <v>0</v>
      </c>
      <c r="AE206" s="43">
        <v>0</v>
      </c>
      <c r="AF206" s="22">
        <v>0</v>
      </c>
      <c r="AG206" s="43">
        <v>0</v>
      </c>
      <c r="AH206" s="22">
        <v>0</v>
      </c>
      <c r="AI206" s="43">
        <v>0</v>
      </c>
      <c r="AJ206" s="22">
        <v>0</v>
      </c>
      <c r="AK206" s="43">
        <v>0</v>
      </c>
      <c r="AL206" s="22">
        <v>0</v>
      </c>
      <c r="AM206" s="141">
        <v>0</v>
      </c>
      <c r="AN206" s="200">
        <v>0</v>
      </c>
      <c r="AO206" s="186">
        <v>0</v>
      </c>
      <c r="AP206" s="22">
        <v>0</v>
      </c>
      <c r="AQ206" s="43">
        <v>0</v>
      </c>
      <c r="AR206" s="43">
        <v>0</v>
      </c>
      <c r="AS206" s="43">
        <v>0</v>
      </c>
      <c r="AT206" s="141">
        <v>0</v>
      </c>
      <c r="AU206" s="26">
        <v>0</v>
      </c>
      <c r="AV206" s="141">
        <v>0</v>
      </c>
      <c r="AW206" s="26">
        <v>0</v>
      </c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3524" t="s">
        <v>214</v>
      </c>
      <c r="B207" s="1552" t="s">
        <v>215</v>
      </c>
      <c r="C207" s="1553">
        <f t="shared" si="126"/>
        <v>0</v>
      </c>
      <c r="D207" s="1554">
        <f>SUM(F207+H207+J207+L207+N207)</f>
        <v>0</v>
      </c>
      <c r="E207" s="1552">
        <f t="shared" ref="D207:E210" si="130">SUM(G207+I207+K207+M207+O207)</f>
        <v>0</v>
      </c>
      <c r="F207" s="1314"/>
      <c r="G207" s="1527"/>
      <c r="H207" s="1314"/>
      <c r="I207" s="1527"/>
      <c r="J207" s="1314"/>
      <c r="K207" s="1527"/>
      <c r="L207" s="1314"/>
      <c r="M207" s="1527"/>
      <c r="N207" s="1314"/>
      <c r="O207" s="1527"/>
      <c r="P207" s="1564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1565"/>
      <c r="AN207" s="1502"/>
      <c r="AO207" s="1566"/>
      <c r="AP207" s="1314"/>
      <c r="AQ207" s="353"/>
      <c r="AR207" s="353"/>
      <c r="AS207" s="353"/>
      <c r="AT207" s="354"/>
      <c r="AU207" s="1563"/>
      <c r="AV207" s="354"/>
      <c r="AW207" s="1563"/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2860"/>
      <c r="B208" s="1211" t="s">
        <v>216</v>
      </c>
      <c r="C208" s="340">
        <f t="shared" si="126"/>
        <v>0</v>
      </c>
      <c r="D208" s="341">
        <f>SUM(F208+H208+J208+L208+N208)</f>
        <v>0</v>
      </c>
      <c r="E208" s="1211">
        <f t="shared" si="130"/>
        <v>0</v>
      </c>
      <c r="F208" s="16"/>
      <c r="G208" s="37"/>
      <c r="H208" s="16"/>
      <c r="I208" s="37"/>
      <c r="J208" s="16"/>
      <c r="K208" s="37"/>
      <c r="L208" s="16"/>
      <c r="M208" s="37"/>
      <c r="N208" s="16"/>
      <c r="O208" s="37"/>
      <c r="P208" s="358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/>
      <c r="AO208" s="361"/>
      <c r="AP208" s="16"/>
      <c r="AQ208" s="41"/>
      <c r="AR208" s="41"/>
      <c r="AS208" s="41"/>
      <c r="AT208" s="180"/>
      <c r="AU208" s="342"/>
      <c r="AV208" s="180"/>
      <c r="AW208" s="342"/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2860"/>
      <c r="B209" s="1211" t="s">
        <v>217</v>
      </c>
      <c r="C209" s="340">
        <f t="shared" si="126"/>
        <v>0</v>
      </c>
      <c r="D209" s="341">
        <f t="shared" si="130"/>
        <v>0</v>
      </c>
      <c r="E209" s="1211">
        <f t="shared" si="130"/>
        <v>0</v>
      </c>
      <c r="F209" s="16"/>
      <c r="G209" s="37"/>
      <c r="H209" s="16"/>
      <c r="I209" s="37"/>
      <c r="J209" s="16"/>
      <c r="K209" s="37"/>
      <c r="L209" s="16"/>
      <c r="M209" s="37"/>
      <c r="N209" s="16"/>
      <c r="O209" s="37"/>
      <c r="P209" s="358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/>
      <c r="AO209" s="361"/>
      <c r="AP209" s="16"/>
      <c r="AQ209" s="41"/>
      <c r="AR209" s="41"/>
      <c r="AS209" s="41"/>
      <c r="AT209" s="180"/>
      <c r="AU209" s="342"/>
      <c r="AV209" s="180"/>
      <c r="AW209" s="342"/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3284"/>
      <c r="B210" s="1212" t="s">
        <v>218</v>
      </c>
      <c r="C210" s="355">
        <f t="shared" si="126"/>
        <v>1</v>
      </c>
      <c r="D210" s="356">
        <f t="shared" si="130"/>
        <v>0</v>
      </c>
      <c r="E210" s="1212">
        <f t="shared" si="130"/>
        <v>1</v>
      </c>
      <c r="F210" s="22">
        <v>0</v>
      </c>
      <c r="G210" s="43">
        <v>0</v>
      </c>
      <c r="H210" s="22">
        <v>0</v>
      </c>
      <c r="I210" s="43">
        <v>1</v>
      </c>
      <c r="J210" s="22">
        <v>0</v>
      </c>
      <c r="K210" s="43">
        <v>0</v>
      </c>
      <c r="L210" s="22">
        <v>0</v>
      </c>
      <c r="M210" s="43">
        <v>0</v>
      </c>
      <c r="N210" s="22">
        <v>0</v>
      </c>
      <c r="O210" s="43">
        <v>0</v>
      </c>
      <c r="P210" s="698"/>
      <c r="Q210" s="699"/>
      <c r="R210" s="699"/>
      <c r="S210" s="699"/>
      <c r="T210" s="699"/>
      <c r="U210" s="699"/>
      <c r="V210" s="699"/>
      <c r="W210" s="699"/>
      <c r="X210" s="699"/>
      <c r="Y210" s="699"/>
      <c r="Z210" s="699"/>
      <c r="AA210" s="699"/>
      <c r="AB210" s="699"/>
      <c r="AC210" s="699"/>
      <c r="AD210" s="699"/>
      <c r="AE210" s="699"/>
      <c r="AF210" s="699"/>
      <c r="AG210" s="699"/>
      <c r="AH210" s="699"/>
      <c r="AI210" s="699"/>
      <c r="AJ210" s="699"/>
      <c r="AK210" s="699"/>
      <c r="AL210" s="699"/>
      <c r="AM210" s="550"/>
      <c r="AN210" s="200">
        <v>0</v>
      </c>
      <c r="AO210" s="1037"/>
      <c r="AP210" s="22">
        <v>0</v>
      </c>
      <c r="AQ210" s="43">
        <v>0</v>
      </c>
      <c r="AR210" s="43">
        <v>0</v>
      </c>
      <c r="AS210" s="43">
        <v>0</v>
      </c>
      <c r="AT210" s="141">
        <v>0</v>
      </c>
      <c r="AU210" s="26">
        <v>0</v>
      </c>
      <c r="AV210" s="141">
        <v>0</v>
      </c>
      <c r="AW210" s="26"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3555" t="s">
        <v>219</v>
      </c>
      <c r="B211" s="1567" t="s">
        <v>220</v>
      </c>
      <c r="C211" s="335">
        <f t="shared" si="126"/>
        <v>2</v>
      </c>
      <c r="D211" s="336">
        <f t="shared" ref="D211:E230" si="131">SUM(F211+H211+J211+L211+N211+P211+R211+T211+V211+X211+Z211+AB211+AD211+AF211+AH211+AJ211+AL211)</f>
        <v>0</v>
      </c>
      <c r="E211" s="1218">
        <f t="shared" si="131"/>
        <v>2</v>
      </c>
      <c r="F211" s="32">
        <v>0</v>
      </c>
      <c r="G211" s="35">
        <v>0</v>
      </c>
      <c r="H211" s="32">
        <v>0</v>
      </c>
      <c r="I211" s="35">
        <v>0</v>
      </c>
      <c r="J211" s="32">
        <v>0</v>
      </c>
      <c r="K211" s="35">
        <v>0</v>
      </c>
      <c r="L211" s="32">
        <v>0</v>
      </c>
      <c r="M211" s="35">
        <v>1</v>
      </c>
      <c r="N211" s="32">
        <v>0</v>
      </c>
      <c r="O211" s="35">
        <v>0</v>
      </c>
      <c r="P211" s="32">
        <v>0</v>
      </c>
      <c r="Q211" s="35">
        <v>0</v>
      </c>
      <c r="R211" s="32">
        <v>0</v>
      </c>
      <c r="S211" s="35">
        <v>0</v>
      </c>
      <c r="T211" s="32">
        <v>0</v>
      </c>
      <c r="U211" s="35">
        <v>0</v>
      </c>
      <c r="V211" s="32">
        <v>0</v>
      </c>
      <c r="W211" s="35">
        <v>0</v>
      </c>
      <c r="X211" s="32">
        <v>0</v>
      </c>
      <c r="Y211" s="35">
        <v>0</v>
      </c>
      <c r="Z211" s="32">
        <v>0</v>
      </c>
      <c r="AA211" s="35">
        <v>1</v>
      </c>
      <c r="AB211" s="32">
        <v>0</v>
      </c>
      <c r="AC211" s="35">
        <v>0</v>
      </c>
      <c r="AD211" s="32">
        <v>0</v>
      </c>
      <c r="AE211" s="35">
        <v>0</v>
      </c>
      <c r="AF211" s="32">
        <v>0</v>
      </c>
      <c r="AG211" s="35">
        <v>0</v>
      </c>
      <c r="AH211" s="32">
        <v>0</v>
      </c>
      <c r="AI211" s="35">
        <v>0</v>
      </c>
      <c r="AJ211" s="32">
        <v>0</v>
      </c>
      <c r="AK211" s="35">
        <v>0</v>
      </c>
      <c r="AL211" s="32">
        <v>0</v>
      </c>
      <c r="AM211" s="33">
        <v>0</v>
      </c>
      <c r="AN211" s="35">
        <v>0</v>
      </c>
      <c r="AO211" s="1555">
        <v>0</v>
      </c>
      <c r="AP211" s="1568">
        <v>0</v>
      </c>
      <c r="AQ211" s="35">
        <v>0</v>
      </c>
      <c r="AR211" s="35">
        <v>0</v>
      </c>
      <c r="AS211" s="35">
        <v>1</v>
      </c>
      <c r="AT211" s="271">
        <v>0</v>
      </c>
      <c r="AU211" s="291">
        <v>0</v>
      </c>
      <c r="AV211" s="290">
        <v>0</v>
      </c>
      <c r="AW211" s="291"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2950"/>
      <c r="B212" s="1217" t="s">
        <v>221</v>
      </c>
      <c r="C212" s="340">
        <f t="shared" si="126"/>
        <v>0</v>
      </c>
      <c r="D212" s="341">
        <f t="shared" si="131"/>
        <v>0</v>
      </c>
      <c r="E212" s="1211">
        <f t="shared" si="131"/>
        <v>0</v>
      </c>
      <c r="F212" s="16"/>
      <c r="G212" s="37"/>
      <c r="H212" s="16"/>
      <c r="I212" s="37"/>
      <c r="J212" s="16"/>
      <c r="K212" s="37"/>
      <c r="L212" s="16"/>
      <c r="M212" s="37"/>
      <c r="N212" s="16"/>
      <c r="O212" s="37"/>
      <c r="P212" s="16"/>
      <c r="Q212" s="37"/>
      <c r="R212" s="16"/>
      <c r="S212" s="37"/>
      <c r="T212" s="16"/>
      <c r="U212" s="37"/>
      <c r="V212" s="16"/>
      <c r="W212" s="37"/>
      <c r="X212" s="16"/>
      <c r="Y212" s="37"/>
      <c r="Z212" s="16"/>
      <c r="AA212" s="37"/>
      <c r="AB212" s="16"/>
      <c r="AC212" s="37"/>
      <c r="AD212" s="16"/>
      <c r="AE212" s="37"/>
      <c r="AF212" s="16"/>
      <c r="AG212" s="37"/>
      <c r="AH212" s="16"/>
      <c r="AI212" s="37"/>
      <c r="AJ212" s="16"/>
      <c r="AK212" s="37"/>
      <c r="AL212" s="16"/>
      <c r="AM212" s="19"/>
      <c r="AN212" s="37"/>
      <c r="AO212" s="137"/>
      <c r="AP212" s="36"/>
      <c r="AQ212" s="37"/>
      <c r="AR212" s="37"/>
      <c r="AS212" s="37"/>
      <c r="AT212" s="134"/>
      <c r="AU212" s="20"/>
      <c r="AV212" s="136"/>
      <c r="AW212" s="20"/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2950"/>
      <c r="B213" s="344" t="s">
        <v>222</v>
      </c>
      <c r="C213" s="340">
        <f t="shared" si="126"/>
        <v>0</v>
      </c>
      <c r="D213" s="341">
        <f t="shared" si="131"/>
        <v>0</v>
      </c>
      <c r="E213" s="1211">
        <f t="shared" si="131"/>
        <v>0</v>
      </c>
      <c r="F213" s="16"/>
      <c r="G213" s="37"/>
      <c r="H213" s="16"/>
      <c r="I213" s="37"/>
      <c r="J213" s="16"/>
      <c r="K213" s="37"/>
      <c r="L213" s="16"/>
      <c r="M213" s="37"/>
      <c r="N213" s="16"/>
      <c r="O213" s="37"/>
      <c r="P213" s="16"/>
      <c r="Q213" s="37"/>
      <c r="R213" s="16"/>
      <c r="S213" s="37"/>
      <c r="T213" s="16"/>
      <c r="U213" s="37"/>
      <c r="V213" s="16"/>
      <c r="W213" s="37"/>
      <c r="X213" s="16"/>
      <c r="Y213" s="37"/>
      <c r="Z213" s="16"/>
      <c r="AA213" s="37"/>
      <c r="AB213" s="16"/>
      <c r="AC213" s="37"/>
      <c r="AD213" s="16"/>
      <c r="AE213" s="37"/>
      <c r="AF213" s="16"/>
      <c r="AG213" s="37"/>
      <c r="AH213" s="16"/>
      <c r="AI213" s="37"/>
      <c r="AJ213" s="16"/>
      <c r="AK213" s="37"/>
      <c r="AL213" s="16"/>
      <c r="AM213" s="19"/>
      <c r="AN213" s="37"/>
      <c r="AO213" s="137"/>
      <c r="AP213" s="36"/>
      <c r="AQ213" s="37"/>
      <c r="AR213" s="37"/>
      <c r="AS213" s="37"/>
      <c r="AT213" s="134"/>
      <c r="AU213" s="20"/>
      <c r="AV213" s="136"/>
      <c r="AW213" s="20"/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2950"/>
      <c r="B214" s="344" t="s">
        <v>223</v>
      </c>
      <c r="C214" s="340">
        <f t="shared" si="126"/>
        <v>0</v>
      </c>
      <c r="D214" s="341">
        <f t="shared" si="131"/>
        <v>0</v>
      </c>
      <c r="E214" s="1211">
        <f t="shared" si="131"/>
        <v>0</v>
      </c>
      <c r="F214" s="16"/>
      <c r="G214" s="37"/>
      <c r="H214" s="16"/>
      <c r="I214" s="37"/>
      <c r="J214" s="16"/>
      <c r="K214" s="37"/>
      <c r="L214" s="16"/>
      <c r="M214" s="37"/>
      <c r="N214" s="16"/>
      <c r="O214" s="37"/>
      <c r="P214" s="16"/>
      <c r="Q214" s="37"/>
      <c r="R214" s="16"/>
      <c r="S214" s="37"/>
      <c r="T214" s="16"/>
      <c r="U214" s="37"/>
      <c r="V214" s="16"/>
      <c r="W214" s="37"/>
      <c r="X214" s="16"/>
      <c r="Y214" s="37"/>
      <c r="Z214" s="16"/>
      <c r="AA214" s="37"/>
      <c r="AB214" s="16"/>
      <c r="AC214" s="37"/>
      <c r="AD214" s="16"/>
      <c r="AE214" s="37"/>
      <c r="AF214" s="16"/>
      <c r="AG214" s="37"/>
      <c r="AH214" s="16"/>
      <c r="AI214" s="37"/>
      <c r="AJ214" s="16"/>
      <c r="AK214" s="37"/>
      <c r="AL214" s="16"/>
      <c r="AM214" s="19"/>
      <c r="AN214" s="37"/>
      <c r="AO214" s="137"/>
      <c r="AP214" s="36"/>
      <c r="AQ214" s="37"/>
      <c r="AR214" s="37"/>
      <c r="AS214" s="37"/>
      <c r="AT214" s="134"/>
      <c r="AU214" s="20"/>
      <c r="AV214" s="136"/>
      <c r="AW214" s="20"/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3303"/>
      <c r="B215" s="702" t="s">
        <v>224</v>
      </c>
      <c r="C215" s="325">
        <f t="shared" si="126"/>
        <v>0</v>
      </c>
      <c r="D215" s="326">
        <f t="shared" si="131"/>
        <v>0</v>
      </c>
      <c r="E215" s="308">
        <f t="shared" si="131"/>
        <v>0</v>
      </c>
      <c r="F215" s="16"/>
      <c r="G215" s="37"/>
      <c r="H215" s="16"/>
      <c r="I215" s="37"/>
      <c r="J215" s="16"/>
      <c r="K215" s="37"/>
      <c r="L215" s="16"/>
      <c r="M215" s="37"/>
      <c r="N215" s="16"/>
      <c r="O215" s="37"/>
      <c r="P215" s="16"/>
      <c r="Q215" s="37"/>
      <c r="R215" s="16"/>
      <c r="S215" s="37"/>
      <c r="T215" s="16"/>
      <c r="U215" s="37"/>
      <c r="V215" s="16"/>
      <c r="W215" s="37"/>
      <c r="X215" s="16"/>
      <c r="Y215" s="37"/>
      <c r="Z215" s="16"/>
      <c r="AA215" s="37"/>
      <c r="AB215" s="16"/>
      <c r="AC215" s="37"/>
      <c r="AD215" s="16"/>
      <c r="AE215" s="37"/>
      <c r="AF215" s="16"/>
      <c r="AG215" s="37"/>
      <c r="AH215" s="16"/>
      <c r="AI215" s="37"/>
      <c r="AJ215" s="16"/>
      <c r="AK215" s="37"/>
      <c r="AL215" s="22"/>
      <c r="AM215" s="25"/>
      <c r="AN215" s="43"/>
      <c r="AO215" s="186"/>
      <c r="AP215" s="42"/>
      <c r="AQ215" s="43"/>
      <c r="AR215" s="43"/>
      <c r="AS215" s="43"/>
      <c r="AT215" s="141"/>
      <c r="AU215" s="26"/>
      <c r="AV215" s="143"/>
      <c r="AW215" s="26"/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3524" t="s">
        <v>225</v>
      </c>
      <c r="B216" s="1562" t="s">
        <v>226</v>
      </c>
      <c r="C216" s="1553">
        <f t="shared" si="126"/>
        <v>0</v>
      </c>
      <c r="D216" s="1554">
        <f t="shared" si="131"/>
        <v>0</v>
      </c>
      <c r="E216" s="1552">
        <f t="shared" si="131"/>
        <v>0</v>
      </c>
      <c r="F216" s="1314"/>
      <c r="G216" s="1527"/>
      <c r="H216" s="1314"/>
      <c r="I216" s="1527"/>
      <c r="J216" s="1314"/>
      <c r="K216" s="1527"/>
      <c r="L216" s="1314"/>
      <c r="M216" s="1527"/>
      <c r="N216" s="1314"/>
      <c r="O216" s="1527"/>
      <c r="P216" s="1314"/>
      <c r="Q216" s="1527"/>
      <c r="R216" s="1314"/>
      <c r="S216" s="1527"/>
      <c r="T216" s="1314"/>
      <c r="U216" s="1527"/>
      <c r="V216" s="1314"/>
      <c r="W216" s="1527"/>
      <c r="X216" s="1314"/>
      <c r="Y216" s="1527"/>
      <c r="Z216" s="1314"/>
      <c r="AA216" s="1527"/>
      <c r="AB216" s="1314"/>
      <c r="AC216" s="1527"/>
      <c r="AD216" s="1314"/>
      <c r="AE216" s="1527"/>
      <c r="AF216" s="1314"/>
      <c r="AG216" s="1527"/>
      <c r="AH216" s="1314"/>
      <c r="AI216" s="1527"/>
      <c r="AJ216" s="1314"/>
      <c r="AK216" s="1527"/>
      <c r="AL216" s="1314"/>
      <c r="AM216" s="1475"/>
      <c r="AN216" s="1569"/>
      <c r="AO216" s="367"/>
      <c r="AP216" s="1568"/>
      <c r="AQ216" s="353"/>
      <c r="AR216" s="353"/>
      <c r="AS216" s="353"/>
      <c r="AT216" s="354"/>
      <c r="AU216" s="1563"/>
      <c r="AV216" s="354"/>
      <c r="AW216" s="1563"/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2860"/>
      <c r="B217" s="344" t="s">
        <v>227</v>
      </c>
      <c r="C217" s="340">
        <f t="shared" si="126"/>
        <v>0</v>
      </c>
      <c r="D217" s="341">
        <f>SUM(F217+H217+J217+L217+N217+P217+R217+T217+V217+X217+Z217+AB217+AD217+AF217+AH217+AJ217+AL217)</f>
        <v>0</v>
      </c>
      <c r="E217" s="1211">
        <f t="shared" si="131"/>
        <v>0</v>
      </c>
      <c r="F217" s="16"/>
      <c r="G217" s="37"/>
      <c r="H217" s="16"/>
      <c r="I217" s="37"/>
      <c r="J217" s="16"/>
      <c r="K217" s="37"/>
      <c r="L217" s="16"/>
      <c r="M217" s="37"/>
      <c r="N217" s="16"/>
      <c r="O217" s="37"/>
      <c r="P217" s="16"/>
      <c r="Q217" s="37"/>
      <c r="R217" s="16"/>
      <c r="S217" s="37"/>
      <c r="T217" s="16"/>
      <c r="U217" s="37"/>
      <c r="V217" s="16"/>
      <c r="W217" s="37"/>
      <c r="X217" s="16"/>
      <c r="Y217" s="37"/>
      <c r="Z217" s="16"/>
      <c r="AA217" s="37"/>
      <c r="AB217" s="16"/>
      <c r="AC217" s="37"/>
      <c r="AD217" s="16"/>
      <c r="AE217" s="37"/>
      <c r="AF217" s="16"/>
      <c r="AG217" s="37"/>
      <c r="AH217" s="16"/>
      <c r="AI217" s="37"/>
      <c r="AJ217" s="16"/>
      <c r="AK217" s="37"/>
      <c r="AL217" s="16"/>
      <c r="AM217" s="19"/>
      <c r="AN217" s="368"/>
      <c r="AO217" s="369"/>
      <c r="AP217" s="16"/>
      <c r="AQ217" s="41"/>
      <c r="AR217" s="41"/>
      <c r="AS217" s="41"/>
      <c r="AT217" s="180"/>
      <c r="AU217" s="342"/>
      <c r="AV217" s="180"/>
      <c r="AW217" s="342"/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3284"/>
      <c r="B218" s="370" t="s">
        <v>228</v>
      </c>
      <c r="C218" s="355">
        <f t="shared" si="126"/>
        <v>0</v>
      </c>
      <c r="D218" s="356">
        <f t="shared" si="131"/>
        <v>0</v>
      </c>
      <c r="E218" s="1212">
        <f t="shared" si="131"/>
        <v>0</v>
      </c>
      <c r="F218" s="22"/>
      <c r="G218" s="43"/>
      <c r="H218" s="22"/>
      <c r="I218" s="43"/>
      <c r="J218" s="22"/>
      <c r="K218" s="43"/>
      <c r="L218" s="22"/>
      <c r="M218" s="43"/>
      <c r="N218" s="22"/>
      <c r="O218" s="43"/>
      <c r="P218" s="22"/>
      <c r="Q218" s="43"/>
      <c r="R218" s="22"/>
      <c r="S218" s="43"/>
      <c r="T218" s="22"/>
      <c r="U218" s="43"/>
      <c r="V218" s="22"/>
      <c r="W218" s="43"/>
      <c r="X218" s="22"/>
      <c r="Y218" s="43"/>
      <c r="Z218" s="22"/>
      <c r="AA218" s="43"/>
      <c r="AB218" s="22"/>
      <c r="AC218" s="43"/>
      <c r="AD218" s="22"/>
      <c r="AE218" s="43"/>
      <c r="AF218" s="22"/>
      <c r="AG218" s="43"/>
      <c r="AH218" s="22"/>
      <c r="AI218" s="43"/>
      <c r="AJ218" s="22"/>
      <c r="AK218" s="43"/>
      <c r="AL218" s="22"/>
      <c r="AM218" s="25"/>
      <c r="AN218" s="371"/>
      <c r="AO218" s="551"/>
      <c r="AP218" s="22"/>
      <c r="AQ218" s="43"/>
      <c r="AR218" s="43"/>
      <c r="AS218" s="43"/>
      <c r="AT218" s="141"/>
      <c r="AU218" s="26"/>
      <c r="AV218" s="141"/>
      <c r="AW218" s="26"/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3556" t="s">
        <v>229</v>
      </c>
      <c r="B219" s="3557"/>
      <c r="C219" s="1553">
        <f>SUM(D219+E219)</f>
        <v>4</v>
      </c>
      <c r="D219" s="1554">
        <f>SUM(F219+H219+J219+L219+N219+P219+R219+T219+V219+X219+Z219+AB219+AD219+AF219+AH219+AJ219+AL219)</f>
        <v>4</v>
      </c>
      <c r="E219" s="1552">
        <f>SUM(G219+I219+K219+M219+O219+Q219+S219+U219+W219+Y219+AA219+AC219+AE219+AG219+AI219+AK219+AM219)</f>
        <v>0</v>
      </c>
      <c r="F219" s="1314">
        <v>0</v>
      </c>
      <c r="G219" s="1527">
        <v>0</v>
      </c>
      <c r="H219" s="1314">
        <v>0</v>
      </c>
      <c r="I219" s="1527">
        <v>0</v>
      </c>
      <c r="J219" s="1314">
        <v>0</v>
      </c>
      <c r="K219" s="1527">
        <v>0</v>
      </c>
      <c r="L219" s="1314">
        <v>2</v>
      </c>
      <c r="M219" s="1527">
        <v>0</v>
      </c>
      <c r="N219" s="1314">
        <v>0</v>
      </c>
      <c r="O219" s="1527">
        <v>0</v>
      </c>
      <c r="P219" s="1314">
        <v>0</v>
      </c>
      <c r="Q219" s="1527">
        <v>0</v>
      </c>
      <c r="R219" s="1314">
        <v>1</v>
      </c>
      <c r="S219" s="1527">
        <v>0</v>
      </c>
      <c r="T219" s="1314">
        <v>0</v>
      </c>
      <c r="U219" s="1527">
        <v>0</v>
      </c>
      <c r="V219" s="1314">
        <v>0</v>
      </c>
      <c r="W219" s="1527">
        <v>0</v>
      </c>
      <c r="X219" s="1314">
        <v>0</v>
      </c>
      <c r="Y219" s="1527">
        <v>0</v>
      </c>
      <c r="Z219" s="1314">
        <v>0</v>
      </c>
      <c r="AA219" s="1527">
        <v>0</v>
      </c>
      <c r="AB219" s="1314">
        <v>1</v>
      </c>
      <c r="AC219" s="1527">
        <v>0</v>
      </c>
      <c r="AD219" s="1314">
        <v>0</v>
      </c>
      <c r="AE219" s="1527">
        <v>0</v>
      </c>
      <c r="AF219" s="1314">
        <v>0</v>
      </c>
      <c r="AG219" s="1527">
        <v>0</v>
      </c>
      <c r="AH219" s="1314">
        <v>0</v>
      </c>
      <c r="AI219" s="1527">
        <v>0</v>
      </c>
      <c r="AJ219" s="1314">
        <v>0</v>
      </c>
      <c r="AK219" s="1527">
        <v>0</v>
      </c>
      <c r="AL219" s="1314">
        <v>0</v>
      </c>
      <c r="AM219" s="1475">
        <v>0</v>
      </c>
      <c r="AN219" s="195">
        <v>0</v>
      </c>
      <c r="AO219" s="137">
        <v>0</v>
      </c>
      <c r="AP219" s="1314">
        <v>0</v>
      </c>
      <c r="AQ219" s="1527">
        <v>0</v>
      </c>
      <c r="AR219" s="1527">
        <v>0</v>
      </c>
      <c r="AS219" s="1527">
        <v>0</v>
      </c>
      <c r="AT219" s="1528">
        <v>0</v>
      </c>
      <c r="AU219" s="1404">
        <v>0</v>
      </c>
      <c r="AV219" s="1528">
        <v>0</v>
      </c>
      <c r="AW219" s="1404">
        <v>0</v>
      </c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3</v>
      </c>
      <c r="D220" s="336">
        <f>SUM(F220+H220+J220+L220+N220+P220+R220+T220+V220+X220+Z220+AB220+AD220+AF220+AH220+AJ220+AL220)</f>
        <v>2</v>
      </c>
      <c r="E220" s="1218">
        <f>SUM(G220+I220+K220+M220+O220+Q220+S220+U220+W220+Y220+AA220+AC220+AE220+AG220+AI220+AK220+AM220)</f>
        <v>1</v>
      </c>
      <c r="F220" s="32">
        <v>0</v>
      </c>
      <c r="G220" s="35">
        <v>0</v>
      </c>
      <c r="H220" s="32">
        <v>0</v>
      </c>
      <c r="I220" s="35">
        <v>0</v>
      </c>
      <c r="J220" s="32">
        <v>0</v>
      </c>
      <c r="K220" s="35">
        <v>0</v>
      </c>
      <c r="L220" s="32">
        <v>2</v>
      </c>
      <c r="M220" s="35">
        <v>1</v>
      </c>
      <c r="N220" s="32">
        <v>0</v>
      </c>
      <c r="O220" s="35">
        <v>0</v>
      </c>
      <c r="P220" s="32">
        <v>0</v>
      </c>
      <c r="Q220" s="35">
        <v>0</v>
      </c>
      <c r="R220" s="32">
        <v>0</v>
      </c>
      <c r="S220" s="35">
        <v>0</v>
      </c>
      <c r="T220" s="32">
        <v>0</v>
      </c>
      <c r="U220" s="35">
        <v>0</v>
      </c>
      <c r="V220" s="32">
        <v>0</v>
      </c>
      <c r="W220" s="35">
        <v>0</v>
      </c>
      <c r="X220" s="32">
        <v>0</v>
      </c>
      <c r="Y220" s="35">
        <v>0</v>
      </c>
      <c r="Z220" s="32">
        <v>0</v>
      </c>
      <c r="AA220" s="35">
        <v>0</v>
      </c>
      <c r="AB220" s="32">
        <v>0</v>
      </c>
      <c r="AC220" s="35">
        <v>0</v>
      </c>
      <c r="AD220" s="32">
        <v>0</v>
      </c>
      <c r="AE220" s="35">
        <v>0</v>
      </c>
      <c r="AF220" s="32">
        <v>0</v>
      </c>
      <c r="AG220" s="35">
        <v>0</v>
      </c>
      <c r="AH220" s="32">
        <v>0</v>
      </c>
      <c r="AI220" s="35">
        <v>0</v>
      </c>
      <c r="AJ220" s="32">
        <v>0</v>
      </c>
      <c r="AK220" s="35">
        <v>0</v>
      </c>
      <c r="AL220" s="32">
        <v>0</v>
      </c>
      <c r="AM220" s="271">
        <v>0</v>
      </c>
      <c r="AN220" s="195">
        <v>0</v>
      </c>
      <c r="AO220" s="137">
        <v>0</v>
      </c>
      <c r="AP220" s="16">
        <v>0</v>
      </c>
      <c r="AQ220" s="37">
        <v>0</v>
      </c>
      <c r="AR220" s="37">
        <v>0</v>
      </c>
      <c r="AS220" s="37">
        <v>0</v>
      </c>
      <c r="AT220" s="134">
        <v>0</v>
      </c>
      <c r="AU220" s="20">
        <v>0</v>
      </c>
      <c r="AV220" s="134">
        <v>0</v>
      </c>
      <c r="AW220" s="20"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1</v>
      </c>
      <c r="D221" s="341">
        <f t="shared" si="131"/>
        <v>0</v>
      </c>
      <c r="E221" s="1211">
        <f t="shared" si="131"/>
        <v>1</v>
      </c>
      <c r="F221" s="16">
        <v>0</v>
      </c>
      <c r="G221" s="37">
        <v>0</v>
      </c>
      <c r="H221" s="16">
        <v>0</v>
      </c>
      <c r="I221" s="37">
        <v>0</v>
      </c>
      <c r="J221" s="16">
        <v>0</v>
      </c>
      <c r="K221" s="37">
        <v>0</v>
      </c>
      <c r="L221" s="16">
        <v>0</v>
      </c>
      <c r="M221" s="37">
        <v>1</v>
      </c>
      <c r="N221" s="16">
        <v>0</v>
      </c>
      <c r="O221" s="37">
        <v>0</v>
      </c>
      <c r="P221" s="16">
        <v>0</v>
      </c>
      <c r="Q221" s="37">
        <v>0</v>
      </c>
      <c r="R221" s="16">
        <v>0</v>
      </c>
      <c r="S221" s="37">
        <v>0</v>
      </c>
      <c r="T221" s="16">
        <v>0</v>
      </c>
      <c r="U221" s="37">
        <v>0</v>
      </c>
      <c r="V221" s="16">
        <v>0</v>
      </c>
      <c r="W221" s="37">
        <v>0</v>
      </c>
      <c r="X221" s="16">
        <v>0</v>
      </c>
      <c r="Y221" s="37">
        <v>0</v>
      </c>
      <c r="Z221" s="16">
        <v>0</v>
      </c>
      <c r="AA221" s="37">
        <v>0</v>
      </c>
      <c r="AB221" s="16">
        <v>0</v>
      </c>
      <c r="AC221" s="37">
        <v>0</v>
      </c>
      <c r="AD221" s="16">
        <v>0</v>
      </c>
      <c r="AE221" s="37">
        <v>0</v>
      </c>
      <c r="AF221" s="16">
        <v>0</v>
      </c>
      <c r="AG221" s="37">
        <v>0</v>
      </c>
      <c r="AH221" s="16">
        <v>0</v>
      </c>
      <c r="AI221" s="37">
        <v>0</v>
      </c>
      <c r="AJ221" s="16">
        <v>0</v>
      </c>
      <c r="AK221" s="37">
        <v>0</v>
      </c>
      <c r="AL221" s="16">
        <v>0</v>
      </c>
      <c r="AM221" s="134">
        <v>0</v>
      </c>
      <c r="AN221" s="195">
        <v>0</v>
      </c>
      <c r="AO221" s="137">
        <v>0</v>
      </c>
      <c r="AP221" s="16">
        <v>0</v>
      </c>
      <c r="AQ221" s="37">
        <v>0</v>
      </c>
      <c r="AR221" s="37">
        <v>0</v>
      </c>
      <c r="AS221" s="37">
        <v>0</v>
      </c>
      <c r="AT221" s="134">
        <v>0</v>
      </c>
      <c r="AU221" s="20">
        <v>0</v>
      </c>
      <c r="AV221" s="134">
        <v>0</v>
      </c>
      <c r="AW221" s="20"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0</v>
      </c>
      <c r="D222" s="341">
        <f t="shared" si="131"/>
        <v>0</v>
      </c>
      <c r="E222" s="1211">
        <f t="shared" si="131"/>
        <v>0</v>
      </c>
      <c r="F222" s="16">
        <v>0</v>
      </c>
      <c r="G222" s="37">
        <v>0</v>
      </c>
      <c r="H222" s="16">
        <v>0</v>
      </c>
      <c r="I222" s="37">
        <v>0</v>
      </c>
      <c r="J222" s="16">
        <v>0</v>
      </c>
      <c r="K222" s="37">
        <v>0</v>
      </c>
      <c r="L222" s="16">
        <v>0</v>
      </c>
      <c r="M222" s="37">
        <v>0</v>
      </c>
      <c r="N222" s="16">
        <v>0</v>
      </c>
      <c r="O222" s="37">
        <v>0</v>
      </c>
      <c r="P222" s="16">
        <v>0</v>
      </c>
      <c r="Q222" s="37">
        <v>0</v>
      </c>
      <c r="R222" s="16">
        <v>0</v>
      </c>
      <c r="S222" s="37">
        <v>0</v>
      </c>
      <c r="T222" s="16">
        <v>0</v>
      </c>
      <c r="U222" s="37">
        <v>0</v>
      </c>
      <c r="V222" s="16">
        <v>0</v>
      </c>
      <c r="W222" s="37">
        <v>0</v>
      </c>
      <c r="X222" s="16">
        <v>0</v>
      </c>
      <c r="Y222" s="37">
        <v>0</v>
      </c>
      <c r="Z222" s="16">
        <v>0</v>
      </c>
      <c r="AA222" s="37">
        <v>0</v>
      </c>
      <c r="AB222" s="16">
        <v>0</v>
      </c>
      <c r="AC222" s="37">
        <v>0</v>
      </c>
      <c r="AD222" s="16">
        <v>0</v>
      </c>
      <c r="AE222" s="37">
        <v>0</v>
      </c>
      <c r="AF222" s="16">
        <v>0</v>
      </c>
      <c r="AG222" s="37">
        <v>0</v>
      </c>
      <c r="AH222" s="16">
        <v>0</v>
      </c>
      <c r="AI222" s="37">
        <v>0</v>
      </c>
      <c r="AJ222" s="16">
        <v>0</v>
      </c>
      <c r="AK222" s="37">
        <v>0</v>
      </c>
      <c r="AL222" s="16">
        <v>0</v>
      </c>
      <c r="AM222" s="134">
        <v>0</v>
      </c>
      <c r="AN222" s="195">
        <v>0</v>
      </c>
      <c r="AO222" s="137">
        <v>0</v>
      </c>
      <c r="AP222" s="16">
        <v>0</v>
      </c>
      <c r="AQ222" s="37">
        <v>0</v>
      </c>
      <c r="AR222" s="37">
        <v>0</v>
      </c>
      <c r="AS222" s="37">
        <v>0</v>
      </c>
      <c r="AT222" s="134">
        <v>0</v>
      </c>
      <c r="AU222" s="20">
        <v>0</v>
      </c>
      <c r="AV222" s="134">
        <v>0</v>
      </c>
      <c r="AW222" s="20"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2</v>
      </c>
      <c r="D223" s="343">
        <f t="shared" si="131"/>
        <v>0</v>
      </c>
      <c r="E223" s="351">
        <f t="shared" si="131"/>
        <v>2</v>
      </c>
      <c r="F223" s="22">
        <v>0</v>
      </c>
      <c r="G223" s="43">
        <v>0</v>
      </c>
      <c r="H223" s="22">
        <v>0</v>
      </c>
      <c r="I223" s="43">
        <v>0</v>
      </c>
      <c r="J223" s="22">
        <v>0</v>
      </c>
      <c r="K223" s="43">
        <v>1</v>
      </c>
      <c r="L223" s="22">
        <v>0</v>
      </c>
      <c r="M223" s="43">
        <v>0</v>
      </c>
      <c r="N223" s="22">
        <v>0</v>
      </c>
      <c r="O223" s="43">
        <v>0</v>
      </c>
      <c r="P223" s="22">
        <v>0</v>
      </c>
      <c r="Q223" s="43">
        <v>0</v>
      </c>
      <c r="R223" s="22">
        <v>0</v>
      </c>
      <c r="S223" s="43">
        <v>0</v>
      </c>
      <c r="T223" s="22">
        <v>0</v>
      </c>
      <c r="U223" s="43">
        <v>0</v>
      </c>
      <c r="V223" s="22">
        <v>0</v>
      </c>
      <c r="W223" s="43">
        <v>0</v>
      </c>
      <c r="X223" s="22">
        <v>0</v>
      </c>
      <c r="Y223" s="43">
        <v>0</v>
      </c>
      <c r="Z223" s="22">
        <v>0</v>
      </c>
      <c r="AA223" s="43">
        <v>1</v>
      </c>
      <c r="AB223" s="22">
        <v>0</v>
      </c>
      <c r="AC223" s="43">
        <v>0</v>
      </c>
      <c r="AD223" s="22">
        <v>0</v>
      </c>
      <c r="AE223" s="43">
        <v>0</v>
      </c>
      <c r="AF223" s="22">
        <v>0</v>
      </c>
      <c r="AG223" s="43">
        <v>0</v>
      </c>
      <c r="AH223" s="22">
        <v>0</v>
      </c>
      <c r="AI223" s="43">
        <v>0</v>
      </c>
      <c r="AJ223" s="22">
        <v>0</v>
      </c>
      <c r="AK223" s="43">
        <v>0</v>
      </c>
      <c r="AL223" s="22">
        <v>0</v>
      </c>
      <c r="AM223" s="141">
        <v>0</v>
      </c>
      <c r="AN223" s="200">
        <v>0</v>
      </c>
      <c r="AO223" s="186">
        <v>0</v>
      </c>
      <c r="AP223" s="22">
        <v>0</v>
      </c>
      <c r="AQ223" s="43">
        <v>0</v>
      </c>
      <c r="AR223" s="43">
        <v>0</v>
      </c>
      <c r="AS223" s="43">
        <v>0</v>
      </c>
      <c r="AT223" s="141">
        <v>0</v>
      </c>
      <c r="AU223" s="26">
        <v>0</v>
      </c>
      <c r="AV223" s="141">
        <v>0</v>
      </c>
      <c r="AW223" s="26">
        <v>0</v>
      </c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3524" t="s">
        <v>234</v>
      </c>
      <c r="B224" s="1567" t="s">
        <v>235</v>
      </c>
      <c r="C224" s="1553">
        <f t="shared" si="126"/>
        <v>2</v>
      </c>
      <c r="D224" s="1554">
        <f t="shared" si="131"/>
        <v>1</v>
      </c>
      <c r="E224" s="1570">
        <f t="shared" si="131"/>
        <v>1</v>
      </c>
      <c r="F224" s="329">
        <v>0</v>
      </c>
      <c r="G224" s="75">
        <v>0</v>
      </c>
      <c r="H224" s="329">
        <v>0</v>
      </c>
      <c r="I224" s="75">
        <v>0</v>
      </c>
      <c r="J224" s="329">
        <v>1</v>
      </c>
      <c r="K224" s="75">
        <v>1</v>
      </c>
      <c r="L224" s="329">
        <v>0</v>
      </c>
      <c r="M224" s="75">
        <v>0</v>
      </c>
      <c r="N224" s="329">
        <v>0</v>
      </c>
      <c r="O224" s="75">
        <v>0</v>
      </c>
      <c r="P224" s="329">
        <v>0</v>
      </c>
      <c r="Q224" s="75">
        <v>0</v>
      </c>
      <c r="R224" s="329">
        <v>0</v>
      </c>
      <c r="S224" s="75">
        <v>0</v>
      </c>
      <c r="T224" s="329">
        <v>0</v>
      </c>
      <c r="U224" s="75">
        <v>0</v>
      </c>
      <c r="V224" s="329">
        <v>0</v>
      </c>
      <c r="W224" s="75">
        <v>0</v>
      </c>
      <c r="X224" s="329">
        <v>0</v>
      </c>
      <c r="Y224" s="75">
        <v>0</v>
      </c>
      <c r="Z224" s="329">
        <v>0</v>
      </c>
      <c r="AA224" s="75">
        <v>0</v>
      </c>
      <c r="AB224" s="329">
        <v>0</v>
      </c>
      <c r="AC224" s="75">
        <v>0</v>
      </c>
      <c r="AD224" s="329">
        <v>0</v>
      </c>
      <c r="AE224" s="75">
        <v>0</v>
      </c>
      <c r="AF224" s="329">
        <v>0</v>
      </c>
      <c r="AG224" s="75">
        <v>0</v>
      </c>
      <c r="AH224" s="329">
        <v>0</v>
      </c>
      <c r="AI224" s="75">
        <v>0</v>
      </c>
      <c r="AJ224" s="329">
        <v>0</v>
      </c>
      <c r="AK224" s="75">
        <v>0</v>
      </c>
      <c r="AL224" s="329">
        <v>0</v>
      </c>
      <c r="AM224" s="292">
        <v>0</v>
      </c>
      <c r="AN224" s="373">
        <v>0</v>
      </c>
      <c r="AO224" s="309">
        <v>0</v>
      </c>
      <c r="AP224" s="329">
        <v>0</v>
      </c>
      <c r="AQ224" s="75">
        <v>0</v>
      </c>
      <c r="AR224" s="75">
        <v>0</v>
      </c>
      <c r="AS224" s="75">
        <v>0</v>
      </c>
      <c r="AT224" s="292">
        <v>0</v>
      </c>
      <c r="AU224" s="338">
        <v>0</v>
      </c>
      <c r="AV224" s="292">
        <v>0</v>
      </c>
      <c r="AW224" s="338">
        <v>0</v>
      </c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2860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/>
      <c r="G225" s="41"/>
      <c r="H225" s="38"/>
      <c r="I225" s="41"/>
      <c r="J225" s="38"/>
      <c r="K225" s="41"/>
      <c r="L225" s="38"/>
      <c r="M225" s="41"/>
      <c r="N225" s="38"/>
      <c r="O225" s="41"/>
      <c r="P225" s="38"/>
      <c r="Q225" s="41"/>
      <c r="R225" s="38"/>
      <c r="S225" s="41"/>
      <c r="T225" s="38"/>
      <c r="U225" s="41"/>
      <c r="V225" s="38"/>
      <c r="W225" s="41"/>
      <c r="X225" s="38"/>
      <c r="Y225" s="41"/>
      <c r="Z225" s="38"/>
      <c r="AA225" s="41"/>
      <c r="AB225" s="38"/>
      <c r="AC225" s="41"/>
      <c r="AD225" s="38"/>
      <c r="AE225" s="41"/>
      <c r="AF225" s="38"/>
      <c r="AG225" s="41"/>
      <c r="AH225" s="38"/>
      <c r="AI225" s="41"/>
      <c r="AJ225" s="38"/>
      <c r="AK225" s="41"/>
      <c r="AL225" s="38"/>
      <c r="AM225" s="180"/>
      <c r="AN225" s="198"/>
      <c r="AO225" s="181"/>
      <c r="AP225" s="38"/>
      <c r="AQ225" s="41"/>
      <c r="AR225" s="41"/>
      <c r="AS225" s="41"/>
      <c r="AT225" s="180"/>
      <c r="AU225" s="342"/>
      <c r="AV225" s="180"/>
      <c r="AW225" s="342"/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2860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/>
      <c r="G226" s="41"/>
      <c r="H226" s="38"/>
      <c r="I226" s="41"/>
      <c r="J226" s="38"/>
      <c r="K226" s="41"/>
      <c r="L226" s="38"/>
      <c r="M226" s="41"/>
      <c r="N226" s="38"/>
      <c r="O226" s="41"/>
      <c r="P226" s="38"/>
      <c r="Q226" s="41"/>
      <c r="R226" s="38"/>
      <c r="S226" s="41"/>
      <c r="T226" s="38"/>
      <c r="U226" s="41"/>
      <c r="V226" s="38"/>
      <c r="W226" s="41"/>
      <c r="X226" s="38"/>
      <c r="Y226" s="41"/>
      <c r="Z226" s="38"/>
      <c r="AA226" s="41"/>
      <c r="AB226" s="38"/>
      <c r="AC226" s="41"/>
      <c r="AD226" s="38"/>
      <c r="AE226" s="41"/>
      <c r="AF226" s="38"/>
      <c r="AG226" s="41"/>
      <c r="AH226" s="38"/>
      <c r="AI226" s="41"/>
      <c r="AJ226" s="38"/>
      <c r="AK226" s="41"/>
      <c r="AL226" s="38"/>
      <c r="AM226" s="180"/>
      <c r="AN226" s="198"/>
      <c r="AO226" s="181"/>
      <c r="AP226" s="38"/>
      <c r="AQ226" s="41"/>
      <c r="AR226" s="41"/>
      <c r="AS226" s="41"/>
      <c r="AT226" s="180"/>
      <c r="AU226" s="342"/>
      <c r="AV226" s="180"/>
      <c r="AW226" s="342"/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2860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/>
      <c r="G227" s="41"/>
      <c r="H227" s="38"/>
      <c r="I227" s="41"/>
      <c r="J227" s="38"/>
      <c r="K227" s="41"/>
      <c r="L227" s="38"/>
      <c r="M227" s="41"/>
      <c r="N227" s="38"/>
      <c r="O227" s="41"/>
      <c r="P227" s="38"/>
      <c r="Q227" s="41"/>
      <c r="R227" s="38"/>
      <c r="S227" s="41"/>
      <c r="T227" s="38"/>
      <c r="U227" s="41"/>
      <c r="V227" s="38"/>
      <c r="W227" s="41"/>
      <c r="X227" s="38"/>
      <c r="Y227" s="41"/>
      <c r="Z227" s="38"/>
      <c r="AA227" s="41"/>
      <c r="AB227" s="38"/>
      <c r="AC227" s="41"/>
      <c r="AD227" s="38"/>
      <c r="AE227" s="41"/>
      <c r="AF227" s="38"/>
      <c r="AG227" s="41"/>
      <c r="AH227" s="38"/>
      <c r="AI227" s="41"/>
      <c r="AJ227" s="38"/>
      <c r="AK227" s="41"/>
      <c r="AL227" s="38"/>
      <c r="AM227" s="180"/>
      <c r="AN227" s="198"/>
      <c r="AO227" s="181"/>
      <c r="AP227" s="38"/>
      <c r="AQ227" s="41"/>
      <c r="AR227" s="41"/>
      <c r="AS227" s="41"/>
      <c r="AT227" s="180"/>
      <c r="AU227" s="342"/>
      <c r="AV227" s="180"/>
      <c r="AW227" s="342"/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3284"/>
      <c r="B228" s="375" t="s">
        <v>239</v>
      </c>
      <c r="C228" s="355">
        <f t="shared" si="126"/>
        <v>0</v>
      </c>
      <c r="D228" s="356">
        <f t="shared" si="131"/>
        <v>0</v>
      </c>
      <c r="E228" s="376">
        <f t="shared" si="131"/>
        <v>0</v>
      </c>
      <c r="F228" s="22"/>
      <c r="G228" s="43"/>
      <c r="H228" s="22"/>
      <c r="I228" s="43"/>
      <c r="J228" s="22"/>
      <c r="K228" s="43"/>
      <c r="L228" s="22"/>
      <c r="M228" s="43"/>
      <c r="N228" s="22"/>
      <c r="O228" s="43"/>
      <c r="P228" s="22"/>
      <c r="Q228" s="43"/>
      <c r="R228" s="22"/>
      <c r="S228" s="43"/>
      <c r="T228" s="22"/>
      <c r="U228" s="43"/>
      <c r="V228" s="22"/>
      <c r="W228" s="43"/>
      <c r="X228" s="22"/>
      <c r="Y228" s="43"/>
      <c r="Z228" s="22"/>
      <c r="AA228" s="43"/>
      <c r="AB228" s="22"/>
      <c r="AC228" s="43"/>
      <c r="AD228" s="22"/>
      <c r="AE228" s="43"/>
      <c r="AF228" s="22"/>
      <c r="AG228" s="43"/>
      <c r="AH228" s="22"/>
      <c r="AI228" s="43"/>
      <c r="AJ228" s="22"/>
      <c r="AK228" s="43"/>
      <c r="AL228" s="22"/>
      <c r="AM228" s="141"/>
      <c r="AN228" s="200"/>
      <c r="AO228" s="186"/>
      <c r="AP228" s="22"/>
      <c r="AQ228" s="43"/>
      <c r="AR228" s="43"/>
      <c r="AS228" s="43"/>
      <c r="AT228" s="141"/>
      <c r="AU228" s="26"/>
      <c r="AV228" s="141"/>
      <c r="AW228" s="26"/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325">
        <f t="shared" si="126"/>
        <v>0</v>
      </c>
      <c r="D229" s="326">
        <f t="shared" si="131"/>
        <v>0</v>
      </c>
      <c r="E229" s="308">
        <f t="shared" si="131"/>
        <v>0</v>
      </c>
      <c r="F229" s="329"/>
      <c r="G229" s="75"/>
      <c r="H229" s="329"/>
      <c r="I229" s="75"/>
      <c r="J229" s="329"/>
      <c r="K229" s="75"/>
      <c r="L229" s="329"/>
      <c r="M229" s="75"/>
      <c r="N229" s="329"/>
      <c r="O229" s="75"/>
      <c r="P229" s="329"/>
      <c r="Q229" s="75"/>
      <c r="R229" s="329"/>
      <c r="S229" s="75"/>
      <c r="T229" s="329"/>
      <c r="U229" s="75"/>
      <c r="V229" s="329"/>
      <c r="W229" s="75"/>
      <c r="X229" s="329"/>
      <c r="Y229" s="75"/>
      <c r="Z229" s="329"/>
      <c r="AA229" s="75"/>
      <c r="AB229" s="329"/>
      <c r="AC229" s="75"/>
      <c r="AD229" s="329"/>
      <c r="AE229" s="75"/>
      <c r="AF229" s="329"/>
      <c r="AG229" s="75"/>
      <c r="AH229" s="329"/>
      <c r="AI229" s="75"/>
      <c r="AJ229" s="329"/>
      <c r="AK229" s="75"/>
      <c r="AL229" s="329"/>
      <c r="AM229" s="292"/>
      <c r="AN229" s="373"/>
      <c r="AO229" s="309"/>
      <c r="AP229" s="329"/>
      <c r="AQ229" s="75"/>
      <c r="AR229" s="75"/>
      <c r="AS229" s="75"/>
      <c r="AT229" s="292"/>
      <c r="AU229" s="338"/>
      <c r="AV229" s="292"/>
      <c r="AW229" s="338"/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2</v>
      </c>
      <c r="D230" s="356">
        <f t="shared" si="131"/>
        <v>1</v>
      </c>
      <c r="E230" s="1212">
        <f t="shared" si="131"/>
        <v>1</v>
      </c>
      <c r="F230" s="22">
        <v>0</v>
      </c>
      <c r="G230" s="43">
        <v>0</v>
      </c>
      <c r="H230" s="22">
        <v>0</v>
      </c>
      <c r="I230" s="43">
        <v>0</v>
      </c>
      <c r="J230" s="22">
        <v>0</v>
      </c>
      <c r="K230" s="43">
        <v>0</v>
      </c>
      <c r="L230" s="22">
        <v>0</v>
      </c>
      <c r="M230" s="43">
        <v>0</v>
      </c>
      <c r="N230" s="22">
        <v>0</v>
      </c>
      <c r="O230" s="43">
        <v>0</v>
      </c>
      <c r="P230" s="22">
        <v>0</v>
      </c>
      <c r="Q230" s="43">
        <v>0</v>
      </c>
      <c r="R230" s="22">
        <v>0</v>
      </c>
      <c r="S230" s="43">
        <v>0</v>
      </c>
      <c r="T230" s="22">
        <v>0</v>
      </c>
      <c r="U230" s="43">
        <v>0</v>
      </c>
      <c r="V230" s="22">
        <v>0</v>
      </c>
      <c r="W230" s="43">
        <v>0</v>
      </c>
      <c r="X230" s="22">
        <v>0</v>
      </c>
      <c r="Y230" s="43">
        <v>0</v>
      </c>
      <c r="Z230" s="22">
        <v>0</v>
      </c>
      <c r="AA230" s="43">
        <v>0</v>
      </c>
      <c r="AB230" s="22">
        <v>1</v>
      </c>
      <c r="AC230" s="43">
        <v>0</v>
      </c>
      <c r="AD230" s="22">
        <v>0</v>
      </c>
      <c r="AE230" s="43">
        <v>1</v>
      </c>
      <c r="AF230" s="22">
        <v>0</v>
      </c>
      <c r="AG230" s="43">
        <v>0</v>
      </c>
      <c r="AH230" s="22">
        <v>0</v>
      </c>
      <c r="AI230" s="43">
        <v>0</v>
      </c>
      <c r="AJ230" s="22">
        <v>0</v>
      </c>
      <c r="AK230" s="43">
        <v>0</v>
      </c>
      <c r="AL230" s="22">
        <v>0</v>
      </c>
      <c r="AM230" s="141">
        <v>0</v>
      </c>
      <c r="AN230" s="380">
        <v>0</v>
      </c>
      <c r="AO230" s="381">
        <v>0</v>
      </c>
      <c r="AP230" s="22">
        <v>0</v>
      </c>
      <c r="AQ230" s="43">
        <v>0</v>
      </c>
      <c r="AR230" s="43">
        <v>0</v>
      </c>
      <c r="AS230" s="43">
        <v>0</v>
      </c>
      <c r="AT230" s="141">
        <v>0</v>
      </c>
      <c r="AU230" s="26">
        <v>0</v>
      </c>
      <c r="AV230" s="141">
        <v>0</v>
      </c>
      <c r="AW230" s="26">
        <v>0</v>
      </c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3526" t="s">
        <v>243</v>
      </c>
      <c r="B232" s="2847"/>
      <c r="C232" s="3530" t="s">
        <v>76</v>
      </c>
      <c r="D232" s="3530"/>
      <c r="E232" s="3530"/>
      <c r="F232" s="3530" t="s">
        <v>178</v>
      </c>
      <c r="G232" s="3530"/>
      <c r="H232" s="3530" t="s">
        <v>179</v>
      </c>
      <c r="I232" s="3530"/>
      <c r="J232" s="3530" t="s">
        <v>180</v>
      </c>
      <c r="K232" s="3530"/>
      <c r="L232" s="3530" t="s">
        <v>12</v>
      </c>
      <c r="M232" s="3530"/>
      <c r="N232" s="3540" t="s">
        <v>13</v>
      </c>
      <c r="O232" s="3541"/>
      <c r="P232" s="3515" t="s">
        <v>14</v>
      </c>
      <c r="Q232" s="3515"/>
      <c r="R232" s="3515" t="s">
        <v>15</v>
      </c>
      <c r="S232" s="3515"/>
      <c r="T232" s="3515" t="s">
        <v>16</v>
      </c>
      <c r="U232" s="3515"/>
      <c r="V232" s="3515" t="s">
        <v>17</v>
      </c>
      <c r="W232" s="3515"/>
      <c r="X232" s="3515" t="s">
        <v>18</v>
      </c>
      <c r="Y232" s="3515"/>
      <c r="Z232" s="3515" t="s">
        <v>19</v>
      </c>
      <c r="AA232" s="3515"/>
      <c r="AB232" s="3515" t="s">
        <v>48</v>
      </c>
      <c r="AC232" s="3515"/>
      <c r="AD232" s="3515" t="s">
        <v>49</v>
      </c>
      <c r="AE232" s="3515"/>
      <c r="AF232" s="3515" t="s">
        <v>50</v>
      </c>
      <c r="AG232" s="3515"/>
      <c r="AH232" s="3515" t="s">
        <v>126</v>
      </c>
      <c r="AI232" s="3515"/>
      <c r="AJ232" s="3515" t="s">
        <v>127</v>
      </c>
      <c r="AK232" s="3515"/>
      <c r="AL232" s="3515" t="s">
        <v>128</v>
      </c>
      <c r="AM232" s="3518"/>
      <c r="AN232" s="3564" t="s">
        <v>244</v>
      </c>
      <c r="AO232" s="3520"/>
      <c r="AP232" s="3523"/>
      <c r="AQ232" s="3565" t="s">
        <v>181</v>
      </c>
      <c r="AR232" s="3566" t="s">
        <v>182</v>
      </c>
      <c r="AS232" s="3515" t="s">
        <v>7</v>
      </c>
      <c r="AT232" s="3515"/>
      <c r="AU232" s="3517" t="s">
        <v>183</v>
      </c>
      <c r="AV232" s="3517" t="s">
        <v>245</v>
      </c>
      <c r="AW232" s="3517" t="s">
        <v>8</v>
      </c>
      <c r="AX232" s="3517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3089"/>
      <c r="B233" s="3073"/>
      <c r="C233" s="1508" t="s">
        <v>96</v>
      </c>
      <c r="D233" s="1571" t="s">
        <v>65</v>
      </c>
      <c r="E233" s="1224" t="s">
        <v>97</v>
      </c>
      <c r="F233" s="1540" t="s">
        <v>65</v>
      </c>
      <c r="G233" s="1224" t="s">
        <v>97</v>
      </c>
      <c r="H233" s="1540" t="s">
        <v>65</v>
      </c>
      <c r="I233" s="1224" t="s">
        <v>97</v>
      </c>
      <c r="J233" s="1540" t="s">
        <v>65</v>
      </c>
      <c r="K233" s="1224" t="s">
        <v>97</v>
      </c>
      <c r="L233" s="1540" t="s">
        <v>65</v>
      </c>
      <c r="M233" s="1224" t="s">
        <v>97</v>
      </c>
      <c r="N233" s="1540" t="s">
        <v>65</v>
      </c>
      <c r="O233" s="1224" t="s">
        <v>97</v>
      </c>
      <c r="P233" s="1540" t="s">
        <v>65</v>
      </c>
      <c r="Q233" s="1224" t="s">
        <v>97</v>
      </c>
      <c r="R233" s="1540" t="s">
        <v>65</v>
      </c>
      <c r="S233" s="1224" t="s">
        <v>97</v>
      </c>
      <c r="T233" s="1540" t="s">
        <v>65</v>
      </c>
      <c r="U233" s="1224" t="s">
        <v>97</v>
      </c>
      <c r="V233" s="1540" t="s">
        <v>65</v>
      </c>
      <c r="W233" s="1224" t="s">
        <v>97</v>
      </c>
      <c r="X233" s="1540" t="s">
        <v>65</v>
      </c>
      <c r="Y233" s="1224" t="s">
        <v>97</v>
      </c>
      <c r="Z233" s="1540" t="s">
        <v>65</v>
      </c>
      <c r="AA233" s="1224" t="s">
        <v>97</v>
      </c>
      <c r="AB233" s="1540" t="s">
        <v>65</v>
      </c>
      <c r="AC233" s="1224" t="s">
        <v>97</v>
      </c>
      <c r="AD233" s="1540" t="s">
        <v>65</v>
      </c>
      <c r="AE233" s="1224" t="s">
        <v>97</v>
      </c>
      <c r="AF233" s="1540" t="s">
        <v>65</v>
      </c>
      <c r="AG233" s="1224" t="s">
        <v>97</v>
      </c>
      <c r="AH233" s="1540" t="s">
        <v>65</v>
      </c>
      <c r="AI233" s="1224" t="s">
        <v>97</v>
      </c>
      <c r="AJ233" s="1540" t="s">
        <v>65</v>
      </c>
      <c r="AK233" s="1224" t="s">
        <v>97</v>
      </c>
      <c r="AL233" s="1540" t="s">
        <v>65</v>
      </c>
      <c r="AM233" s="1229" t="s">
        <v>97</v>
      </c>
      <c r="AN233" s="1524" t="s">
        <v>141</v>
      </c>
      <c r="AO233" s="1572" t="s">
        <v>143</v>
      </c>
      <c r="AP233" s="1511" t="s">
        <v>247</v>
      </c>
      <c r="AQ233" s="2964"/>
      <c r="AR233" s="2966"/>
      <c r="AS233" s="1540" t="s">
        <v>65</v>
      </c>
      <c r="AT233" s="1224" t="s">
        <v>97</v>
      </c>
      <c r="AU233" s="3283"/>
      <c r="AV233" s="3283"/>
      <c r="AW233" s="3283"/>
      <c r="AX233" s="3283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3562" t="s">
        <v>248</v>
      </c>
      <c r="B234" s="3563"/>
      <c r="C234" s="1542">
        <f>SUM(D234+E234)</f>
        <v>21</v>
      </c>
      <c r="D234" s="1543">
        <f>SUM(F234+H234+J234+L234+N234+P234+R234+T234+V234+X234+Z234+AB234+AD234+AF234+AH234+AJ234+AL234)</f>
        <v>6</v>
      </c>
      <c r="E234" s="308">
        <f>SUM(G234+I234+K234+M234+O234+Q234+S234+U234+W234+Y234+AA234+AC234+AE234+AG234+AI234+AK234+AM234)</f>
        <v>15</v>
      </c>
      <c r="F234" s="1544">
        <v>0</v>
      </c>
      <c r="G234" s="1546">
        <v>0</v>
      </c>
      <c r="H234" s="1544">
        <v>0</v>
      </c>
      <c r="I234" s="1546">
        <v>0</v>
      </c>
      <c r="J234" s="1544">
        <v>2</v>
      </c>
      <c r="K234" s="1546">
        <v>2</v>
      </c>
      <c r="L234" s="1544">
        <v>2</v>
      </c>
      <c r="M234" s="1546">
        <v>11</v>
      </c>
      <c r="N234" s="1544">
        <v>1</v>
      </c>
      <c r="O234" s="1546">
        <v>0</v>
      </c>
      <c r="P234" s="1544">
        <v>0</v>
      </c>
      <c r="Q234" s="1546">
        <v>0</v>
      </c>
      <c r="R234" s="1544">
        <v>0</v>
      </c>
      <c r="S234" s="1546">
        <v>1</v>
      </c>
      <c r="T234" s="1544">
        <v>0</v>
      </c>
      <c r="U234" s="1546">
        <v>0</v>
      </c>
      <c r="V234" s="1544">
        <v>0</v>
      </c>
      <c r="W234" s="1546">
        <v>1</v>
      </c>
      <c r="X234" s="1544">
        <v>1</v>
      </c>
      <c r="Y234" s="1546">
        <v>0</v>
      </c>
      <c r="Z234" s="1544">
        <v>0</v>
      </c>
      <c r="AA234" s="1546">
        <v>0</v>
      </c>
      <c r="AB234" s="1544">
        <v>0</v>
      </c>
      <c r="AC234" s="1546">
        <v>0</v>
      </c>
      <c r="AD234" s="1544">
        <v>0</v>
      </c>
      <c r="AE234" s="1546">
        <v>0</v>
      </c>
      <c r="AF234" s="1544">
        <v>0</v>
      </c>
      <c r="AG234" s="1546">
        <v>0</v>
      </c>
      <c r="AH234" s="1544">
        <v>0</v>
      </c>
      <c r="AI234" s="1546">
        <v>0</v>
      </c>
      <c r="AJ234" s="1544">
        <v>0</v>
      </c>
      <c r="AK234" s="1546">
        <v>0</v>
      </c>
      <c r="AL234" s="1544">
        <v>0</v>
      </c>
      <c r="AM234" s="1547">
        <v>0</v>
      </c>
      <c r="AN234" s="384">
        <v>0</v>
      </c>
      <c r="AO234" s="591">
        <v>0</v>
      </c>
      <c r="AP234" s="142">
        <v>0</v>
      </c>
      <c r="AQ234" s="1546">
        <v>0</v>
      </c>
      <c r="AR234" s="1557">
        <v>0</v>
      </c>
      <c r="AS234" s="1544">
        <v>0</v>
      </c>
      <c r="AT234" s="1546">
        <v>0</v>
      </c>
      <c r="AU234" s="1546">
        <v>0</v>
      </c>
      <c r="AV234" s="1546">
        <v>4</v>
      </c>
      <c r="AW234" s="1546">
        <v>0</v>
      </c>
      <c r="AX234" s="1546">
        <v>1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3558" t="s">
        <v>190</v>
      </c>
      <c r="B235" s="3559"/>
      <c r="C235" s="1573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1574"/>
      <c r="AN235" s="1574"/>
      <c r="AO235" s="1574"/>
      <c r="AP235" s="1575"/>
      <c r="AQ235" s="1574"/>
      <c r="AR235" s="1574"/>
      <c r="AS235" s="1574"/>
      <c r="AT235" s="1574"/>
      <c r="AU235" s="1574"/>
      <c r="AV235" s="1574"/>
      <c r="AW235" s="1574"/>
      <c r="AX235" s="1576"/>
    </row>
    <row r="236" spans="1:89" x14ac:dyDescent="0.25">
      <c r="A236" s="3524" t="s">
        <v>191</v>
      </c>
      <c r="B236" s="1552" t="s">
        <v>192</v>
      </c>
      <c r="C236" s="1553">
        <f>SUM(D236+E236)</f>
        <v>2</v>
      </c>
      <c r="D236" s="1554">
        <f t="shared" ref="D236:E244" si="135">SUM(F236+H236+J236+L236+N236+P236+R236+T236+V236+X236+Z236+AB236+AD236+AF236+AH236+AJ236+AL236)</f>
        <v>0</v>
      </c>
      <c r="E236" s="1552">
        <f t="shared" si="135"/>
        <v>2</v>
      </c>
      <c r="F236" s="1314"/>
      <c r="G236" s="1527"/>
      <c r="H236" s="1314">
        <v>0</v>
      </c>
      <c r="I236" s="1527">
        <v>0</v>
      </c>
      <c r="J236" s="1314">
        <v>0</v>
      </c>
      <c r="K236" s="1527">
        <v>1</v>
      </c>
      <c r="L236" s="1314">
        <v>0</v>
      </c>
      <c r="M236" s="1527">
        <v>1</v>
      </c>
      <c r="N236" s="1314">
        <v>0</v>
      </c>
      <c r="O236" s="1527">
        <v>0</v>
      </c>
      <c r="P236" s="1314">
        <v>0</v>
      </c>
      <c r="Q236" s="1527">
        <v>0</v>
      </c>
      <c r="R236" s="1314">
        <v>0</v>
      </c>
      <c r="S236" s="1527">
        <v>0</v>
      </c>
      <c r="T236" s="1314">
        <v>0</v>
      </c>
      <c r="U236" s="1527">
        <v>0</v>
      </c>
      <c r="V236" s="1314">
        <v>0</v>
      </c>
      <c r="W236" s="1527">
        <v>0</v>
      </c>
      <c r="X236" s="1314">
        <v>0</v>
      </c>
      <c r="Y236" s="1527">
        <v>0</v>
      </c>
      <c r="Z236" s="1314">
        <v>0</v>
      </c>
      <c r="AA236" s="1527">
        <v>0</v>
      </c>
      <c r="AB236" s="1314">
        <v>0</v>
      </c>
      <c r="AC236" s="1527">
        <v>0</v>
      </c>
      <c r="AD236" s="1314">
        <v>0</v>
      </c>
      <c r="AE236" s="1527">
        <v>0</v>
      </c>
      <c r="AF236" s="1314">
        <v>0</v>
      </c>
      <c r="AG236" s="1527">
        <v>0</v>
      </c>
      <c r="AH236" s="1314">
        <v>0</v>
      </c>
      <c r="AI236" s="1527">
        <v>0</v>
      </c>
      <c r="AJ236" s="1314">
        <v>0</v>
      </c>
      <c r="AK236" s="1527">
        <v>0</v>
      </c>
      <c r="AL236" s="1314">
        <v>0</v>
      </c>
      <c r="AM236" s="1528">
        <v>0</v>
      </c>
      <c r="AN236" s="1529">
        <v>0</v>
      </c>
      <c r="AO236" s="1568">
        <v>0</v>
      </c>
      <c r="AP236" s="1531">
        <v>0</v>
      </c>
      <c r="AQ236" s="1546">
        <v>0</v>
      </c>
      <c r="AR236" s="1557">
        <v>0</v>
      </c>
      <c r="AS236" s="1544">
        <v>0</v>
      </c>
      <c r="AT236" s="1546">
        <v>0</v>
      </c>
      <c r="AU236" s="1546">
        <v>0</v>
      </c>
      <c r="AV236" s="1546">
        <v>1</v>
      </c>
      <c r="AW236" s="1546">
        <v>0</v>
      </c>
      <c r="AX236" s="1546">
        <v>0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3284"/>
      <c r="B237" s="1212" t="s">
        <v>193</v>
      </c>
      <c r="C237" s="355">
        <f>SUM(D237+E237)</f>
        <v>0</v>
      </c>
      <c r="D237" s="356">
        <f t="shared" si="135"/>
        <v>0</v>
      </c>
      <c r="E237" s="1212">
        <f t="shared" si="135"/>
        <v>0</v>
      </c>
      <c r="F237" s="22"/>
      <c r="G237" s="43"/>
      <c r="H237" s="22">
        <v>0</v>
      </c>
      <c r="I237" s="43">
        <v>0</v>
      </c>
      <c r="J237" s="22">
        <v>0</v>
      </c>
      <c r="K237" s="43">
        <v>0</v>
      </c>
      <c r="L237" s="22">
        <v>0</v>
      </c>
      <c r="M237" s="43">
        <v>0</v>
      </c>
      <c r="N237" s="22">
        <v>0</v>
      </c>
      <c r="O237" s="43">
        <v>0</v>
      </c>
      <c r="P237" s="22">
        <v>0</v>
      </c>
      <c r="Q237" s="43">
        <v>0</v>
      </c>
      <c r="R237" s="22">
        <v>0</v>
      </c>
      <c r="S237" s="43">
        <v>0</v>
      </c>
      <c r="T237" s="22">
        <v>0</v>
      </c>
      <c r="U237" s="43">
        <v>0</v>
      </c>
      <c r="V237" s="22">
        <v>0</v>
      </c>
      <c r="W237" s="43">
        <v>0</v>
      </c>
      <c r="X237" s="22">
        <v>0</v>
      </c>
      <c r="Y237" s="43">
        <v>0</v>
      </c>
      <c r="Z237" s="22">
        <v>0</v>
      </c>
      <c r="AA237" s="43">
        <v>0</v>
      </c>
      <c r="AB237" s="22">
        <v>0</v>
      </c>
      <c r="AC237" s="43">
        <v>0</v>
      </c>
      <c r="AD237" s="22">
        <v>0</v>
      </c>
      <c r="AE237" s="43">
        <v>0</v>
      </c>
      <c r="AF237" s="22">
        <v>0</v>
      </c>
      <c r="AG237" s="43">
        <v>0</v>
      </c>
      <c r="AH237" s="22">
        <v>0</v>
      </c>
      <c r="AI237" s="43">
        <v>0</v>
      </c>
      <c r="AJ237" s="38">
        <v>0</v>
      </c>
      <c r="AK237" s="41">
        <v>0</v>
      </c>
      <c r="AL237" s="1314">
        <v>0</v>
      </c>
      <c r="AM237" s="1528">
        <v>0</v>
      </c>
      <c r="AN237" s="1529">
        <v>0</v>
      </c>
      <c r="AO237" s="1568">
        <v>0</v>
      </c>
      <c r="AP237" s="1531">
        <v>0</v>
      </c>
      <c r="AQ237" s="1546">
        <v>0</v>
      </c>
      <c r="AR237" s="1557">
        <v>0</v>
      </c>
      <c r="AS237" s="1544">
        <v>0</v>
      </c>
      <c r="AT237" s="1546">
        <v>0</v>
      </c>
      <c r="AU237" s="1546">
        <v>0</v>
      </c>
      <c r="AV237" s="1546">
        <v>0</v>
      </c>
      <c r="AW237" s="1546">
        <v>0</v>
      </c>
      <c r="AX237" s="1546">
        <v>0</v>
      </c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3560" t="s">
        <v>194</v>
      </c>
      <c r="B238" s="3561"/>
      <c r="C238" s="1577">
        <f t="shared" ref="C238:C277" si="152">SUM(D238+E238)</f>
        <v>6</v>
      </c>
      <c r="D238" s="1543">
        <f t="shared" si="135"/>
        <v>0</v>
      </c>
      <c r="E238" s="1556">
        <f t="shared" si="135"/>
        <v>6</v>
      </c>
      <c r="F238" s="1544"/>
      <c r="G238" s="1546"/>
      <c r="H238" s="1544">
        <v>0</v>
      </c>
      <c r="I238" s="1546">
        <v>0</v>
      </c>
      <c r="J238" s="1544">
        <v>0</v>
      </c>
      <c r="K238" s="1546">
        <v>0</v>
      </c>
      <c r="L238" s="1544">
        <v>0</v>
      </c>
      <c r="M238" s="1546">
        <v>6</v>
      </c>
      <c r="N238" s="1544">
        <v>0</v>
      </c>
      <c r="O238" s="1546">
        <v>0</v>
      </c>
      <c r="P238" s="1544">
        <v>0</v>
      </c>
      <c r="Q238" s="1546">
        <v>0</v>
      </c>
      <c r="R238" s="1544">
        <v>0</v>
      </c>
      <c r="S238" s="1546">
        <v>0</v>
      </c>
      <c r="T238" s="1544">
        <v>0</v>
      </c>
      <c r="U238" s="1546">
        <v>0</v>
      </c>
      <c r="V238" s="1544">
        <v>0</v>
      </c>
      <c r="W238" s="1546">
        <v>0</v>
      </c>
      <c r="X238" s="1544">
        <v>0</v>
      </c>
      <c r="Y238" s="1546">
        <v>0</v>
      </c>
      <c r="Z238" s="1544">
        <v>0</v>
      </c>
      <c r="AA238" s="1546">
        <v>0</v>
      </c>
      <c r="AB238" s="1544">
        <v>0</v>
      </c>
      <c r="AC238" s="1546">
        <v>0</v>
      </c>
      <c r="AD238" s="1544">
        <v>0</v>
      </c>
      <c r="AE238" s="1546">
        <v>0</v>
      </c>
      <c r="AF238" s="1544">
        <v>0</v>
      </c>
      <c r="AG238" s="1546">
        <v>0</v>
      </c>
      <c r="AH238" s="1544">
        <v>0</v>
      </c>
      <c r="AI238" s="1546">
        <v>0</v>
      </c>
      <c r="AJ238" s="1544">
        <v>0</v>
      </c>
      <c r="AK238" s="1546">
        <v>0</v>
      </c>
      <c r="AL238" s="1314">
        <v>0</v>
      </c>
      <c r="AM238" s="1528">
        <v>0</v>
      </c>
      <c r="AN238" s="1529">
        <v>0</v>
      </c>
      <c r="AO238" s="1568">
        <v>0</v>
      </c>
      <c r="AP238" s="1531">
        <v>0</v>
      </c>
      <c r="AQ238" s="1546">
        <v>0</v>
      </c>
      <c r="AR238" s="1557">
        <v>0</v>
      </c>
      <c r="AS238" s="1544">
        <v>0</v>
      </c>
      <c r="AT238" s="1546">
        <v>0</v>
      </c>
      <c r="AU238" s="1546">
        <v>0</v>
      </c>
      <c r="AV238" s="1546">
        <v>4</v>
      </c>
      <c r="AW238" s="1546">
        <v>0</v>
      </c>
      <c r="AX238" s="1546">
        <v>0</v>
      </c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3524" t="s">
        <v>195</v>
      </c>
      <c r="B239" s="1552" t="s">
        <v>196</v>
      </c>
      <c r="C239" s="1553">
        <f t="shared" si="152"/>
        <v>2</v>
      </c>
      <c r="D239" s="1554">
        <f>SUM(H239+J239+L239+N239+P239+R239+T239+V239+X239+Z239+AB239+AD239+AF239+AH239+AJ239+AL239)</f>
        <v>0</v>
      </c>
      <c r="E239" s="1552">
        <f>SUM(I239+K239+M239+O239+Q239+S239+U239+W239+Y239+AA239+AC239+AE239+AG239+AI239+AK239+AM239)</f>
        <v>2</v>
      </c>
      <c r="F239" s="1558"/>
      <c r="G239" s="1559"/>
      <c r="H239" s="1314">
        <v>0</v>
      </c>
      <c r="I239" s="1527">
        <v>0</v>
      </c>
      <c r="J239" s="1314">
        <v>0</v>
      </c>
      <c r="K239" s="1527">
        <v>0</v>
      </c>
      <c r="L239" s="1314">
        <v>0</v>
      </c>
      <c r="M239" s="1527">
        <v>2</v>
      </c>
      <c r="N239" s="1314">
        <v>0</v>
      </c>
      <c r="O239" s="1527">
        <v>0</v>
      </c>
      <c r="P239" s="1314">
        <v>0</v>
      </c>
      <c r="Q239" s="1527">
        <v>0</v>
      </c>
      <c r="R239" s="1314">
        <v>0</v>
      </c>
      <c r="S239" s="1527">
        <v>0</v>
      </c>
      <c r="T239" s="1314">
        <v>0</v>
      </c>
      <c r="U239" s="1527">
        <v>0</v>
      </c>
      <c r="V239" s="1314">
        <v>0</v>
      </c>
      <c r="W239" s="1527">
        <v>0</v>
      </c>
      <c r="X239" s="1314">
        <v>0</v>
      </c>
      <c r="Y239" s="1527">
        <v>0</v>
      </c>
      <c r="Z239" s="1314">
        <v>0</v>
      </c>
      <c r="AA239" s="1527">
        <v>0</v>
      </c>
      <c r="AB239" s="1314">
        <v>0</v>
      </c>
      <c r="AC239" s="1527">
        <v>0</v>
      </c>
      <c r="AD239" s="1314">
        <v>0</v>
      </c>
      <c r="AE239" s="1527">
        <v>0</v>
      </c>
      <c r="AF239" s="1314">
        <v>0</v>
      </c>
      <c r="AG239" s="1527">
        <v>0</v>
      </c>
      <c r="AH239" s="1314">
        <v>0</v>
      </c>
      <c r="AI239" s="1527">
        <v>0</v>
      </c>
      <c r="AJ239" s="1314">
        <v>0</v>
      </c>
      <c r="AK239" s="1527">
        <v>0</v>
      </c>
      <c r="AL239" s="1314">
        <v>0</v>
      </c>
      <c r="AM239" s="1528">
        <v>0</v>
      </c>
      <c r="AN239" s="1529">
        <v>0</v>
      </c>
      <c r="AO239" s="1568">
        <v>0</v>
      </c>
      <c r="AP239" s="1531">
        <v>0</v>
      </c>
      <c r="AQ239" s="1546">
        <v>0</v>
      </c>
      <c r="AR239" s="1557">
        <v>0</v>
      </c>
      <c r="AS239" s="1544">
        <v>0</v>
      </c>
      <c r="AT239" s="1546">
        <v>0</v>
      </c>
      <c r="AU239" s="1546">
        <v>0</v>
      </c>
      <c r="AV239" s="1546">
        <v>2</v>
      </c>
      <c r="AW239" s="1546">
        <v>0</v>
      </c>
      <c r="AX239" s="1546">
        <v>0</v>
      </c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3284"/>
      <c r="B240" s="1212" t="s">
        <v>197</v>
      </c>
      <c r="C240" s="325">
        <f t="shared" si="152"/>
        <v>4</v>
      </c>
      <c r="D240" s="326">
        <f>SUM(H240+J240+L240+N240+P240+R240+T240+V240+X240+Z240+AB240+AD240+AF240+AH240+AJ240+AL240)</f>
        <v>0</v>
      </c>
      <c r="E240" s="308">
        <f>SUM(I240+K240+M240+O240+Q240+S240+U240+W240+Y240+AA240+AC240+AE240+AG240+AI240+AK240+AM240)</f>
        <v>4</v>
      </c>
      <c r="F240" s="327"/>
      <c r="G240" s="328"/>
      <c r="H240" s="329">
        <v>0</v>
      </c>
      <c r="I240" s="75">
        <v>0</v>
      </c>
      <c r="J240" s="329">
        <v>0</v>
      </c>
      <c r="K240" s="75">
        <v>0</v>
      </c>
      <c r="L240" s="329">
        <v>0</v>
      </c>
      <c r="M240" s="75">
        <v>4</v>
      </c>
      <c r="N240" s="329">
        <v>0</v>
      </c>
      <c r="O240" s="75">
        <v>0</v>
      </c>
      <c r="P240" s="329">
        <v>0</v>
      </c>
      <c r="Q240" s="75">
        <v>0</v>
      </c>
      <c r="R240" s="329">
        <v>0</v>
      </c>
      <c r="S240" s="75">
        <v>0</v>
      </c>
      <c r="T240" s="329">
        <v>0</v>
      </c>
      <c r="U240" s="75">
        <v>0</v>
      </c>
      <c r="V240" s="329">
        <v>0</v>
      </c>
      <c r="W240" s="75">
        <v>0</v>
      </c>
      <c r="X240" s="329">
        <v>0</v>
      </c>
      <c r="Y240" s="75">
        <v>0</v>
      </c>
      <c r="Z240" s="329">
        <v>0</v>
      </c>
      <c r="AA240" s="75">
        <v>0</v>
      </c>
      <c r="AB240" s="329">
        <v>0</v>
      </c>
      <c r="AC240" s="75">
        <v>0</v>
      </c>
      <c r="AD240" s="329">
        <v>0</v>
      </c>
      <c r="AE240" s="75">
        <v>0</v>
      </c>
      <c r="AF240" s="329">
        <v>0</v>
      </c>
      <c r="AG240" s="75">
        <v>0</v>
      </c>
      <c r="AH240" s="329">
        <v>0</v>
      </c>
      <c r="AI240" s="75">
        <v>0</v>
      </c>
      <c r="AJ240" s="210">
        <v>0</v>
      </c>
      <c r="AK240" s="542">
        <v>0</v>
      </c>
      <c r="AL240" s="1314">
        <v>0</v>
      </c>
      <c r="AM240" s="1528">
        <v>0</v>
      </c>
      <c r="AN240" s="1529">
        <v>0</v>
      </c>
      <c r="AO240" s="1568">
        <v>0</v>
      </c>
      <c r="AP240" s="1531">
        <v>0</v>
      </c>
      <c r="AQ240" s="1546">
        <v>0</v>
      </c>
      <c r="AR240" s="1557">
        <v>0</v>
      </c>
      <c r="AS240" s="1544">
        <v>0</v>
      </c>
      <c r="AT240" s="1546">
        <v>0</v>
      </c>
      <c r="AU240" s="1546">
        <v>0</v>
      </c>
      <c r="AV240" s="1546">
        <v>3</v>
      </c>
      <c r="AW240" s="1546">
        <v>0</v>
      </c>
      <c r="AX240" s="1546">
        <v>0</v>
      </c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1560" t="s">
        <v>198</v>
      </c>
      <c r="B241" s="1561"/>
      <c r="C241" s="1516">
        <f t="shared" si="152"/>
        <v>21</v>
      </c>
      <c r="D241" s="1517">
        <f t="shared" si="135"/>
        <v>6</v>
      </c>
      <c r="E241" s="1518">
        <f t="shared" si="135"/>
        <v>15</v>
      </c>
      <c r="F241" s="1578">
        <v>0</v>
      </c>
      <c r="G241" s="1579">
        <v>0</v>
      </c>
      <c r="H241" s="1578">
        <v>0</v>
      </c>
      <c r="I241" s="1579">
        <v>0</v>
      </c>
      <c r="J241" s="1578">
        <v>2</v>
      </c>
      <c r="K241" s="1579">
        <v>2</v>
      </c>
      <c r="L241" s="1578">
        <v>2</v>
      </c>
      <c r="M241" s="1579">
        <v>11</v>
      </c>
      <c r="N241" s="1578">
        <v>1</v>
      </c>
      <c r="O241" s="1579">
        <v>0</v>
      </c>
      <c r="P241" s="1578">
        <v>0</v>
      </c>
      <c r="Q241" s="1579">
        <v>0</v>
      </c>
      <c r="R241" s="1578">
        <v>0</v>
      </c>
      <c r="S241" s="1579">
        <v>1</v>
      </c>
      <c r="T241" s="1578">
        <v>0</v>
      </c>
      <c r="U241" s="1579">
        <v>0</v>
      </c>
      <c r="V241" s="1578">
        <v>0</v>
      </c>
      <c r="W241" s="1579">
        <v>1</v>
      </c>
      <c r="X241" s="1578">
        <v>1</v>
      </c>
      <c r="Y241" s="1579">
        <v>0</v>
      </c>
      <c r="Z241" s="1578">
        <v>0</v>
      </c>
      <c r="AA241" s="1579">
        <v>0</v>
      </c>
      <c r="AB241" s="1578">
        <v>0</v>
      </c>
      <c r="AC241" s="1579">
        <v>0</v>
      </c>
      <c r="AD241" s="1578">
        <v>0</v>
      </c>
      <c r="AE241" s="1579">
        <v>0</v>
      </c>
      <c r="AF241" s="1578">
        <v>0</v>
      </c>
      <c r="AG241" s="1579">
        <v>0</v>
      </c>
      <c r="AH241" s="1578">
        <v>0</v>
      </c>
      <c r="AI241" s="1579">
        <v>0</v>
      </c>
      <c r="AJ241" s="1578">
        <v>0</v>
      </c>
      <c r="AK241" s="1579">
        <v>0</v>
      </c>
      <c r="AL241" s="1314">
        <v>0</v>
      </c>
      <c r="AM241" s="1528">
        <v>0</v>
      </c>
      <c r="AN241" s="1529">
        <v>0</v>
      </c>
      <c r="AO241" s="1568">
        <v>0</v>
      </c>
      <c r="AP241" s="1531">
        <v>0</v>
      </c>
      <c r="AQ241" s="1546">
        <v>0</v>
      </c>
      <c r="AR241" s="1557">
        <v>0</v>
      </c>
      <c r="AS241" s="1544">
        <v>0</v>
      </c>
      <c r="AT241" s="1546">
        <v>0</v>
      </c>
      <c r="AU241" s="1546">
        <v>0</v>
      </c>
      <c r="AV241" s="1546">
        <v>4</v>
      </c>
      <c r="AW241" s="1546">
        <v>0</v>
      </c>
      <c r="AX241" s="1546">
        <v>1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3524" t="s">
        <v>199</v>
      </c>
      <c r="B242" s="1218" t="s">
        <v>200</v>
      </c>
      <c r="C242" s="335">
        <f t="shared" si="152"/>
        <v>1</v>
      </c>
      <c r="D242" s="336">
        <f t="shared" si="135"/>
        <v>0</v>
      </c>
      <c r="E242" s="1218">
        <f t="shared" si="135"/>
        <v>1</v>
      </c>
      <c r="F242" s="32">
        <v>0</v>
      </c>
      <c r="G242" s="35">
        <v>0</v>
      </c>
      <c r="H242" s="32">
        <v>0</v>
      </c>
      <c r="I242" s="35">
        <v>0</v>
      </c>
      <c r="J242" s="32">
        <v>0</v>
      </c>
      <c r="K242" s="35">
        <v>0</v>
      </c>
      <c r="L242" s="32">
        <v>0</v>
      </c>
      <c r="M242" s="35">
        <v>0</v>
      </c>
      <c r="N242" s="32">
        <v>0</v>
      </c>
      <c r="O242" s="35">
        <v>0</v>
      </c>
      <c r="P242" s="32">
        <v>0</v>
      </c>
      <c r="Q242" s="35">
        <v>0</v>
      </c>
      <c r="R242" s="32">
        <v>0</v>
      </c>
      <c r="S242" s="35">
        <v>1</v>
      </c>
      <c r="T242" s="32">
        <v>0</v>
      </c>
      <c r="U242" s="35">
        <v>0</v>
      </c>
      <c r="V242" s="32">
        <v>0</v>
      </c>
      <c r="W242" s="35">
        <v>0</v>
      </c>
      <c r="X242" s="32">
        <v>0</v>
      </c>
      <c r="Y242" s="35">
        <v>0</v>
      </c>
      <c r="Z242" s="32">
        <v>0</v>
      </c>
      <c r="AA242" s="35">
        <v>0</v>
      </c>
      <c r="AB242" s="32">
        <v>0</v>
      </c>
      <c r="AC242" s="35">
        <v>0</v>
      </c>
      <c r="AD242" s="32">
        <v>0</v>
      </c>
      <c r="AE242" s="35">
        <v>0</v>
      </c>
      <c r="AF242" s="32">
        <v>0</v>
      </c>
      <c r="AG242" s="35">
        <v>0</v>
      </c>
      <c r="AH242" s="32">
        <v>0</v>
      </c>
      <c r="AI242" s="35">
        <v>0</v>
      </c>
      <c r="AJ242" s="32">
        <v>0</v>
      </c>
      <c r="AK242" s="35">
        <v>0</v>
      </c>
      <c r="AL242" s="1314">
        <v>0</v>
      </c>
      <c r="AM242" s="1528">
        <v>0</v>
      </c>
      <c r="AN242" s="1529">
        <v>0</v>
      </c>
      <c r="AO242" s="1568">
        <v>0</v>
      </c>
      <c r="AP242" s="1531">
        <v>0</v>
      </c>
      <c r="AQ242" s="1546">
        <v>0</v>
      </c>
      <c r="AR242" s="1557">
        <v>0</v>
      </c>
      <c r="AS242" s="1544">
        <v>0</v>
      </c>
      <c r="AT242" s="1546">
        <v>0</v>
      </c>
      <c r="AU242" s="1546">
        <v>0</v>
      </c>
      <c r="AV242" s="1546">
        <v>0</v>
      </c>
      <c r="AW242" s="1546">
        <v>0</v>
      </c>
      <c r="AX242" s="1546">
        <v>0</v>
      </c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1211" t="s">
        <v>201</v>
      </c>
      <c r="C243" s="340">
        <f t="shared" si="152"/>
        <v>3</v>
      </c>
      <c r="D243" s="341">
        <f t="shared" si="135"/>
        <v>0</v>
      </c>
      <c r="E243" s="1211">
        <f t="shared" si="135"/>
        <v>3</v>
      </c>
      <c r="F243" s="16">
        <v>0</v>
      </c>
      <c r="G243" s="37">
        <v>0</v>
      </c>
      <c r="H243" s="16">
        <v>0</v>
      </c>
      <c r="I243" s="37">
        <v>0</v>
      </c>
      <c r="J243" s="16">
        <v>0</v>
      </c>
      <c r="K243" s="37">
        <v>0</v>
      </c>
      <c r="L243" s="16">
        <v>0</v>
      </c>
      <c r="M243" s="37">
        <v>3</v>
      </c>
      <c r="N243" s="16">
        <v>0</v>
      </c>
      <c r="O243" s="37">
        <v>0</v>
      </c>
      <c r="P243" s="16">
        <v>0</v>
      </c>
      <c r="Q243" s="37">
        <v>0</v>
      </c>
      <c r="R243" s="16">
        <v>0</v>
      </c>
      <c r="S243" s="37">
        <v>0</v>
      </c>
      <c r="T243" s="16">
        <v>0</v>
      </c>
      <c r="U243" s="37">
        <v>0</v>
      </c>
      <c r="V243" s="16">
        <v>0</v>
      </c>
      <c r="W243" s="37">
        <v>0</v>
      </c>
      <c r="X243" s="16">
        <v>0</v>
      </c>
      <c r="Y243" s="37">
        <v>0</v>
      </c>
      <c r="Z243" s="16">
        <v>0</v>
      </c>
      <c r="AA243" s="37">
        <v>0</v>
      </c>
      <c r="AB243" s="16">
        <v>0</v>
      </c>
      <c r="AC243" s="37">
        <v>0</v>
      </c>
      <c r="AD243" s="16">
        <v>0</v>
      </c>
      <c r="AE243" s="37">
        <v>0</v>
      </c>
      <c r="AF243" s="16">
        <v>0</v>
      </c>
      <c r="AG243" s="37">
        <v>0</v>
      </c>
      <c r="AH243" s="16">
        <v>0</v>
      </c>
      <c r="AI243" s="37">
        <v>0</v>
      </c>
      <c r="AJ243" s="16">
        <v>0</v>
      </c>
      <c r="AK243" s="37">
        <v>0</v>
      </c>
      <c r="AL243" s="1314">
        <v>0</v>
      </c>
      <c r="AM243" s="1528">
        <v>0</v>
      </c>
      <c r="AN243" s="1529">
        <v>0</v>
      </c>
      <c r="AO243" s="1568">
        <v>0</v>
      </c>
      <c r="AP243" s="1531">
        <v>0</v>
      </c>
      <c r="AQ243" s="1546">
        <v>0</v>
      </c>
      <c r="AR243" s="1557">
        <v>0</v>
      </c>
      <c r="AS243" s="1544">
        <v>0</v>
      </c>
      <c r="AT243" s="1546">
        <v>0</v>
      </c>
      <c r="AU243" s="1546">
        <v>0</v>
      </c>
      <c r="AV243" s="1546">
        <v>0</v>
      </c>
      <c r="AW243" s="1546">
        <v>0</v>
      </c>
      <c r="AX243" s="1546">
        <v>1</v>
      </c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1211" t="s">
        <v>202</v>
      </c>
      <c r="C244" s="340">
        <f t="shared" si="152"/>
        <v>0</v>
      </c>
      <c r="D244" s="341">
        <f t="shared" si="135"/>
        <v>0</v>
      </c>
      <c r="E244" s="1211">
        <f>SUM(G244+I244+K244+M244+O244+Q244+S244+U244+W244+Y244+AA244+AC244+AE244+AG244+AI244+AK244+AM244)</f>
        <v>0</v>
      </c>
      <c r="F244" s="16"/>
      <c r="G244" s="37"/>
      <c r="H244" s="16"/>
      <c r="I244" s="37"/>
      <c r="J244" s="16"/>
      <c r="K244" s="37"/>
      <c r="L244" s="16"/>
      <c r="M244" s="37"/>
      <c r="N244" s="16"/>
      <c r="O244" s="37"/>
      <c r="P244" s="16"/>
      <c r="Q244" s="37"/>
      <c r="R244" s="16"/>
      <c r="S244" s="37"/>
      <c r="T244" s="16"/>
      <c r="U244" s="37"/>
      <c r="V244" s="16"/>
      <c r="W244" s="37"/>
      <c r="X244" s="16"/>
      <c r="Y244" s="37"/>
      <c r="Z244" s="16"/>
      <c r="AA244" s="37"/>
      <c r="AB244" s="16"/>
      <c r="AC244" s="37"/>
      <c r="AD244" s="16"/>
      <c r="AE244" s="37"/>
      <c r="AF244" s="16"/>
      <c r="AG244" s="37"/>
      <c r="AH244" s="16"/>
      <c r="AI244" s="37"/>
      <c r="AJ244" s="16"/>
      <c r="AK244" s="37"/>
      <c r="AL244" s="1314"/>
      <c r="AM244" s="1528"/>
      <c r="AN244" s="1529"/>
      <c r="AO244" s="1568"/>
      <c r="AP244" s="1531"/>
      <c r="AQ244" s="1546"/>
      <c r="AR244" s="1557"/>
      <c r="AS244" s="1544"/>
      <c r="AT244" s="1546"/>
      <c r="AU244" s="1546"/>
      <c r="AV244" s="1546"/>
      <c r="AW244" s="1546"/>
      <c r="AX244" s="1546"/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1211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/>
      <c r="AO245" s="34"/>
      <c r="AP245" s="226"/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1211" t="s">
        <v>204</v>
      </c>
      <c r="C246" s="340">
        <f t="shared" si="152"/>
        <v>0</v>
      </c>
      <c r="D246" s="341">
        <f t="shared" ref="D246:E254" si="153">SUM(F246+H246+J246+L246+N246+P246+R246+T246+V246+X246+Z246+AB246+AD246+AF246+AH246+AJ246+AL246)</f>
        <v>0</v>
      </c>
      <c r="E246" s="1211">
        <f t="shared" si="153"/>
        <v>0</v>
      </c>
      <c r="F246" s="16"/>
      <c r="G246" s="37"/>
      <c r="H246" s="16"/>
      <c r="I246" s="37"/>
      <c r="J246" s="16"/>
      <c r="K246" s="37"/>
      <c r="L246" s="16"/>
      <c r="M246" s="37"/>
      <c r="N246" s="16"/>
      <c r="O246" s="37"/>
      <c r="P246" s="16"/>
      <c r="Q246" s="37"/>
      <c r="R246" s="16"/>
      <c r="S246" s="37"/>
      <c r="T246" s="16"/>
      <c r="U246" s="37"/>
      <c r="V246" s="16"/>
      <c r="W246" s="37"/>
      <c r="X246" s="16"/>
      <c r="Y246" s="37"/>
      <c r="Z246" s="16"/>
      <c r="AA246" s="37"/>
      <c r="AB246" s="16"/>
      <c r="AC246" s="37"/>
      <c r="AD246" s="16"/>
      <c r="AE246" s="37"/>
      <c r="AF246" s="16"/>
      <c r="AG246" s="37"/>
      <c r="AH246" s="16"/>
      <c r="AI246" s="37"/>
      <c r="AJ246" s="16"/>
      <c r="AK246" s="37"/>
      <c r="AL246" s="16"/>
      <c r="AM246" s="134"/>
      <c r="AN246" s="272"/>
      <c r="AO246" s="34"/>
      <c r="AP246" s="226"/>
      <c r="AQ246" s="37"/>
      <c r="AR246" s="137"/>
      <c r="AS246" s="16"/>
      <c r="AT246" s="37"/>
      <c r="AU246" s="37"/>
      <c r="AV246" s="37"/>
      <c r="AW246" s="37"/>
      <c r="AX246" s="37"/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1211">
        <f t="shared" si="153"/>
        <v>0</v>
      </c>
      <c r="F247" s="16"/>
      <c r="G247" s="37"/>
      <c r="H247" s="16"/>
      <c r="I247" s="37"/>
      <c r="J247" s="16"/>
      <c r="K247" s="37"/>
      <c r="L247" s="16"/>
      <c r="M247" s="37"/>
      <c r="N247" s="16"/>
      <c r="O247" s="37"/>
      <c r="P247" s="16"/>
      <c r="Q247" s="37"/>
      <c r="R247" s="16"/>
      <c r="S247" s="37"/>
      <c r="T247" s="16"/>
      <c r="U247" s="37"/>
      <c r="V247" s="16"/>
      <c r="W247" s="37"/>
      <c r="X247" s="16"/>
      <c r="Y247" s="37"/>
      <c r="Z247" s="16"/>
      <c r="AA247" s="37"/>
      <c r="AB247" s="16"/>
      <c r="AC247" s="37"/>
      <c r="AD247" s="16"/>
      <c r="AE247" s="37"/>
      <c r="AF247" s="16"/>
      <c r="AG247" s="37"/>
      <c r="AH247" s="16"/>
      <c r="AI247" s="37"/>
      <c r="AJ247" s="16"/>
      <c r="AK247" s="37"/>
      <c r="AL247" s="16"/>
      <c r="AM247" s="134"/>
      <c r="AN247" s="272"/>
      <c r="AO247" s="34"/>
      <c r="AP247" s="226"/>
      <c r="AQ247" s="37"/>
      <c r="AR247" s="137"/>
      <c r="AS247" s="16"/>
      <c r="AT247" s="37"/>
      <c r="AU247" s="37"/>
      <c r="AV247" s="37"/>
      <c r="AW247" s="37"/>
      <c r="AX247" s="37"/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0</v>
      </c>
      <c r="D248" s="341">
        <f t="shared" si="153"/>
        <v>0</v>
      </c>
      <c r="E248" s="1211">
        <f t="shared" si="153"/>
        <v>0</v>
      </c>
      <c r="F248" s="16"/>
      <c r="G248" s="37"/>
      <c r="H248" s="16"/>
      <c r="I248" s="37"/>
      <c r="J248" s="16"/>
      <c r="K248" s="37"/>
      <c r="L248" s="16"/>
      <c r="M248" s="37"/>
      <c r="N248" s="16"/>
      <c r="O248" s="37"/>
      <c r="P248" s="16"/>
      <c r="Q248" s="37"/>
      <c r="R248" s="16"/>
      <c r="S248" s="37"/>
      <c r="T248" s="16"/>
      <c r="U248" s="37"/>
      <c r="V248" s="16"/>
      <c r="W248" s="37"/>
      <c r="X248" s="16"/>
      <c r="Y248" s="37"/>
      <c r="Z248" s="16"/>
      <c r="AA248" s="37"/>
      <c r="AB248" s="16"/>
      <c r="AC248" s="37"/>
      <c r="AD248" s="16"/>
      <c r="AE248" s="37"/>
      <c r="AF248" s="16"/>
      <c r="AG248" s="37"/>
      <c r="AH248" s="16"/>
      <c r="AI248" s="37"/>
      <c r="AJ248" s="16"/>
      <c r="AK248" s="37"/>
      <c r="AL248" s="16"/>
      <c r="AM248" s="134"/>
      <c r="AN248" s="272"/>
      <c r="AO248" s="34"/>
      <c r="AP248" s="226"/>
      <c r="AQ248" s="37"/>
      <c r="AR248" s="137"/>
      <c r="AS248" s="16"/>
      <c r="AT248" s="37"/>
      <c r="AU248" s="37"/>
      <c r="AV248" s="37"/>
      <c r="AW248" s="37"/>
      <c r="AX248" s="37"/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3284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/>
      <c r="G249" s="41"/>
      <c r="H249" s="38"/>
      <c r="I249" s="41"/>
      <c r="J249" s="38"/>
      <c r="K249" s="41"/>
      <c r="L249" s="38"/>
      <c r="M249" s="41"/>
      <c r="N249" s="38"/>
      <c r="O249" s="41"/>
      <c r="P249" s="38"/>
      <c r="Q249" s="41"/>
      <c r="R249" s="38"/>
      <c r="S249" s="41"/>
      <c r="T249" s="38"/>
      <c r="U249" s="41"/>
      <c r="V249" s="38"/>
      <c r="W249" s="41"/>
      <c r="X249" s="38"/>
      <c r="Y249" s="41"/>
      <c r="Z249" s="38"/>
      <c r="AA249" s="41"/>
      <c r="AB249" s="38"/>
      <c r="AC249" s="41"/>
      <c r="AD249" s="38"/>
      <c r="AE249" s="41"/>
      <c r="AF249" s="38"/>
      <c r="AG249" s="41"/>
      <c r="AH249" s="38"/>
      <c r="AI249" s="41"/>
      <c r="AJ249" s="38"/>
      <c r="AK249" s="41"/>
      <c r="AL249" s="38"/>
      <c r="AM249" s="180"/>
      <c r="AN249" s="391"/>
      <c r="AO249" s="42"/>
      <c r="AP249" s="142"/>
      <c r="AQ249" s="41"/>
      <c r="AR249" s="181"/>
      <c r="AS249" s="38"/>
      <c r="AT249" s="41"/>
      <c r="AU249" s="41"/>
      <c r="AV249" s="41"/>
      <c r="AW249" s="41"/>
      <c r="AX249" s="41"/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3524" t="s">
        <v>208</v>
      </c>
      <c r="B250" s="1562" t="s">
        <v>209</v>
      </c>
      <c r="C250" s="1553">
        <f t="shared" si="152"/>
        <v>0</v>
      </c>
      <c r="D250" s="1554">
        <f t="shared" si="153"/>
        <v>0</v>
      </c>
      <c r="E250" s="1552">
        <f t="shared" si="153"/>
        <v>0</v>
      </c>
      <c r="F250" s="1314"/>
      <c r="G250" s="1527"/>
      <c r="H250" s="1314"/>
      <c r="I250" s="1527"/>
      <c r="J250" s="1314"/>
      <c r="K250" s="1527"/>
      <c r="L250" s="1314"/>
      <c r="M250" s="1527"/>
      <c r="N250" s="1314"/>
      <c r="O250" s="1527"/>
      <c r="P250" s="1314"/>
      <c r="Q250" s="1527"/>
      <c r="R250" s="1314"/>
      <c r="S250" s="1527"/>
      <c r="T250" s="1314"/>
      <c r="U250" s="1527"/>
      <c r="V250" s="1314"/>
      <c r="W250" s="1527"/>
      <c r="X250" s="1314"/>
      <c r="Y250" s="1527"/>
      <c r="Z250" s="1314"/>
      <c r="AA250" s="1527"/>
      <c r="AB250" s="1314"/>
      <c r="AC250" s="1527"/>
      <c r="AD250" s="1314"/>
      <c r="AE250" s="1527"/>
      <c r="AF250" s="1314"/>
      <c r="AG250" s="1527"/>
      <c r="AH250" s="1314"/>
      <c r="AI250" s="1527"/>
      <c r="AJ250" s="1580"/>
      <c r="AK250" s="353"/>
      <c r="AL250" s="1314"/>
      <c r="AM250" s="1528"/>
      <c r="AN250" s="272"/>
      <c r="AO250" s="34"/>
      <c r="AP250" s="226"/>
      <c r="AQ250" s="1527"/>
      <c r="AR250" s="1555"/>
      <c r="AS250" s="1314"/>
      <c r="AT250" s="1527"/>
      <c r="AU250" s="1527"/>
      <c r="AV250" s="1527"/>
      <c r="AW250" s="1527"/>
      <c r="AX250" s="1527"/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1211" t="s">
        <v>210</v>
      </c>
      <c r="C251" s="340">
        <f t="shared" si="152"/>
        <v>0</v>
      </c>
      <c r="D251" s="341">
        <f t="shared" si="153"/>
        <v>0</v>
      </c>
      <c r="E251" s="1211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/>
      <c r="AR251" s="137"/>
      <c r="AS251" s="16"/>
      <c r="AT251" s="37"/>
      <c r="AU251" s="37"/>
      <c r="AV251" s="37"/>
      <c r="AW251" s="37"/>
      <c r="AX251" s="37"/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/>
      <c r="AR252" s="181"/>
      <c r="AS252" s="38"/>
      <c r="AT252" s="41"/>
      <c r="AU252" s="41"/>
      <c r="AV252" s="41"/>
      <c r="AW252" s="41"/>
      <c r="AX252" s="41"/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1</v>
      </c>
      <c r="D253" s="343">
        <f>SUM(F253+H253+J253+L253+N253+P253+R253+T253+V253+X253+Z253+AB253+AD253+AF253+AH253+AJ253+AL253)</f>
        <v>1</v>
      </c>
      <c r="E253" s="351">
        <f>SUM(G253+I253+K253+M253+O253+Q253+S253+U253+W253+Y253+AA253+AC253+AE253+AG253+AI253+AK253+AM253)</f>
        <v>0</v>
      </c>
      <c r="F253" s="38">
        <v>0</v>
      </c>
      <c r="G253" s="41">
        <v>0</v>
      </c>
      <c r="H253" s="38">
        <v>0</v>
      </c>
      <c r="I253" s="41">
        <v>0</v>
      </c>
      <c r="J253" s="38">
        <v>0</v>
      </c>
      <c r="K253" s="41">
        <v>0</v>
      </c>
      <c r="L253" s="38">
        <v>0</v>
      </c>
      <c r="M253" s="41">
        <v>0</v>
      </c>
      <c r="N253" s="38">
        <v>1</v>
      </c>
      <c r="O253" s="41">
        <v>0</v>
      </c>
      <c r="P253" s="38">
        <v>0</v>
      </c>
      <c r="Q253" s="41">
        <v>0</v>
      </c>
      <c r="R253" s="38">
        <v>0</v>
      </c>
      <c r="S253" s="41">
        <v>0</v>
      </c>
      <c r="T253" s="38">
        <v>0</v>
      </c>
      <c r="U253" s="41">
        <v>0</v>
      </c>
      <c r="V253" s="38">
        <v>0</v>
      </c>
      <c r="W253" s="41">
        <v>0</v>
      </c>
      <c r="X253" s="38">
        <v>0</v>
      </c>
      <c r="Y253" s="41">
        <v>0</v>
      </c>
      <c r="Z253" s="38">
        <v>0</v>
      </c>
      <c r="AA253" s="41">
        <v>0</v>
      </c>
      <c r="AB253" s="38">
        <v>0</v>
      </c>
      <c r="AC253" s="41">
        <v>0</v>
      </c>
      <c r="AD253" s="38">
        <v>0</v>
      </c>
      <c r="AE253" s="41">
        <v>0</v>
      </c>
      <c r="AF253" s="38">
        <v>0</v>
      </c>
      <c r="AG253" s="41">
        <v>0</v>
      </c>
      <c r="AH253" s="38">
        <v>0</v>
      </c>
      <c r="AI253" s="41">
        <v>0</v>
      </c>
      <c r="AJ253" s="38">
        <v>0</v>
      </c>
      <c r="AK253" s="41">
        <v>0</v>
      </c>
      <c r="AL253" s="38">
        <v>0</v>
      </c>
      <c r="AM253" s="180">
        <v>0</v>
      </c>
      <c r="AN253" s="392">
        <v>0</v>
      </c>
      <c r="AO253" s="393">
        <v>0</v>
      </c>
      <c r="AP253" s="394">
        <v>0</v>
      </c>
      <c r="AQ253" s="41">
        <v>0</v>
      </c>
      <c r="AR253" s="181">
        <v>0</v>
      </c>
      <c r="AS253" s="38">
        <v>0</v>
      </c>
      <c r="AT253" s="41">
        <v>0</v>
      </c>
      <c r="AU253" s="41">
        <v>0</v>
      </c>
      <c r="AV253" s="41">
        <v>0</v>
      </c>
      <c r="AW253" s="41">
        <v>0</v>
      </c>
      <c r="AX253" s="41">
        <v>0</v>
      </c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3284"/>
      <c r="B254" s="1212" t="s">
        <v>213</v>
      </c>
      <c r="C254" s="355">
        <f t="shared" si="152"/>
        <v>1</v>
      </c>
      <c r="D254" s="356">
        <f t="shared" si="153"/>
        <v>0</v>
      </c>
      <c r="E254" s="1212">
        <f t="shared" si="153"/>
        <v>1</v>
      </c>
      <c r="F254" s="22">
        <v>0</v>
      </c>
      <c r="G254" s="43">
        <v>0</v>
      </c>
      <c r="H254" s="22">
        <v>0</v>
      </c>
      <c r="I254" s="43">
        <v>0</v>
      </c>
      <c r="J254" s="22">
        <v>0</v>
      </c>
      <c r="K254" s="43">
        <v>0</v>
      </c>
      <c r="L254" s="22">
        <v>0</v>
      </c>
      <c r="M254" s="43">
        <v>1</v>
      </c>
      <c r="N254" s="22">
        <v>0</v>
      </c>
      <c r="O254" s="43">
        <v>0</v>
      </c>
      <c r="P254" s="22">
        <v>0</v>
      </c>
      <c r="Q254" s="43">
        <v>0</v>
      </c>
      <c r="R254" s="22">
        <v>0</v>
      </c>
      <c r="S254" s="43">
        <v>0</v>
      </c>
      <c r="T254" s="22">
        <v>0</v>
      </c>
      <c r="U254" s="43">
        <v>0</v>
      </c>
      <c r="V254" s="22">
        <v>0</v>
      </c>
      <c r="W254" s="43">
        <v>0</v>
      </c>
      <c r="X254" s="22">
        <v>0</v>
      </c>
      <c r="Y254" s="43">
        <v>0</v>
      </c>
      <c r="Z254" s="22">
        <v>0</v>
      </c>
      <c r="AA254" s="43">
        <v>0</v>
      </c>
      <c r="AB254" s="22">
        <v>0</v>
      </c>
      <c r="AC254" s="43">
        <v>0</v>
      </c>
      <c r="AD254" s="22">
        <v>0</v>
      </c>
      <c r="AE254" s="43">
        <v>0</v>
      </c>
      <c r="AF254" s="22">
        <v>0</v>
      </c>
      <c r="AG254" s="43">
        <v>0</v>
      </c>
      <c r="AH254" s="22">
        <v>0</v>
      </c>
      <c r="AI254" s="43">
        <v>0</v>
      </c>
      <c r="AJ254" s="22">
        <v>0</v>
      </c>
      <c r="AK254" s="43">
        <v>0</v>
      </c>
      <c r="AL254" s="22">
        <v>0</v>
      </c>
      <c r="AM254" s="141">
        <v>0</v>
      </c>
      <c r="AN254" s="391">
        <v>0</v>
      </c>
      <c r="AO254" s="42">
        <v>0</v>
      </c>
      <c r="AP254" s="142">
        <v>0</v>
      </c>
      <c r="AQ254" s="43">
        <v>0</v>
      </c>
      <c r="AR254" s="186">
        <v>0</v>
      </c>
      <c r="AS254" s="22">
        <v>0</v>
      </c>
      <c r="AT254" s="43">
        <v>0</v>
      </c>
      <c r="AU254" s="43">
        <v>0</v>
      </c>
      <c r="AV254" s="43">
        <v>1</v>
      </c>
      <c r="AW254" s="43">
        <v>0</v>
      </c>
      <c r="AX254" s="43">
        <v>0</v>
      </c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3524" t="s">
        <v>250</v>
      </c>
      <c r="B255" s="1552" t="s">
        <v>215</v>
      </c>
      <c r="C255" s="1553">
        <f t="shared" si="152"/>
        <v>0</v>
      </c>
      <c r="D255" s="1554">
        <f>SUM(F255+H255+J255+L255+N255)</f>
        <v>0</v>
      </c>
      <c r="E255" s="1552">
        <f>SUM(G255+I255+K255+M255+O255)</f>
        <v>0</v>
      </c>
      <c r="F255" s="1314"/>
      <c r="G255" s="1527"/>
      <c r="H255" s="1314"/>
      <c r="I255" s="1527"/>
      <c r="J255" s="1314"/>
      <c r="K255" s="1527"/>
      <c r="L255" s="1314"/>
      <c r="M255" s="1527"/>
      <c r="N255" s="1314"/>
      <c r="O255" s="1527"/>
      <c r="P255" s="1564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1565"/>
      <c r="AN255" s="1529"/>
      <c r="AO255" s="1568"/>
      <c r="AP255" s="1531"/>
      <c r="AQ255" s="1527"/>
      <c r="AR255" s="1566"/>
      <c r="AS255" s="1314"/>
      <c r="AT255" s="1527"/>
      <c r="AU255" s="1527"/>
      <c r="AV255" s="1527"/>
      <c r="AW255" s="1527"/>
      <c r="AX255" s="1527"/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1211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1211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/>
      <c r="AR256" s="361"/>
      <c r="AS256" s="16"/>
      <c r="AT256" s="37"/>
      <c r="AU256" s="37"/>
      <c r="AV256" s="37"/>
      <c r="AW256" s="37"/>
      <c r="AX256" s="37"/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1211" t="s">
        <v>217</v>
      </c>
      <c r="C257" s="340">
        <f t="shared" si="152"/>
        <v>0</v>
      </c>
      <c r="D257" s="341">
        <f t="shared" si="154"/>
        <v>0</v>
      </c>
      <c r="E257" s="1211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/>
      <c r="AR257" s="361"/>
      <c r="AS257" s="16"/>
      <c r="AT257" s="37"/>
      <c r="AU257" s="37"/>
      <c r="AV257" s="37"/>
      <c r="AW257" s="37"/>
      <c r="AX257" s="37"/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3284"/>
      <c r="B258" s="1212" t="s">
        <v>218</v>
      </c>
      <c r="C258" s="355">
        <f t="shared" si="152"/>
        <v>0</v>
      </c>
      <c r="D258" s="356">
        <f t="shared" si="154"/>
        <v>0</v>
      </c>
      <c r="E258" s="1212">
        <f t="shared" si="154"/>
        <v>0</v>
      </c>
      <c r="F258" s="22"/>
      <c r="G258" s="43"/>
      <c r="H258" s="22"/>
      <c r="I258" s="43"/>
      <c r="J258" s="22"/>
      <c r="K258" s="43"/>
      <c r="L258" s="22"/>
      <c r="M258" s="43"/>
      <c r="N258" s="22"/>
      <c r="O258" s="43"/>
      <c r="P258" s="698"/>
      <c r="Q258" s="699"/>
      <c r="R258" s="699"/>
      <c r="S258" s="699"/>
      <c r="T258" s="699"/>
      <c r="U258" s="699"/>
      <c r="V258" s="699"/>
      <c r="W258" s="699"/>
      <c r="X258" s="699"/>
      <c r="Y258" s="699"/>
      <c r="Z258" s="699"/>
      <c r="AA258" s="699"/>
      <c r="AB258" s="699"/>
      <c r="AC258" s="699"/>
      <c r="AD258" s="699"/>
      <c r="AE258" s="699"/>
      <c r="AF258" s="699"/>
      <c r="AG258" s="699"/>
      <c r="AH258" s="699"/>
      <c r="AI258" s="699"/>
      <c r="AJ258" s="699"/>
      <c r="AK258" s="699"/>
      <c r="AL258" s="699"/>
      <c r="AM258" s="550"/>
      <c r="AN258" s="272"/>
      <c r="AO258" s="34"/>
      <c r="AP258" s="25"/>
      <c r="AQ258" s="42"/>
      <c r="AR258" s="1037"/>
      <c r="AS258" s="22"/>
      <c r="AT258" s="43"/>
      <c r="AU258" s="43"/>
      <c r="AV258" s="43"/>
      <c r="AW258" s="43"/>
      <c r="AX258" s="43"/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3555" t="s">
        <v>251</v>
      </c>
      <c r="B259" s="1567" t="s">
        <v>220</v>
      </c>
      <c r="C259" s="335">
        <f t="shared" si="152"/>
        <v>2</v>
      </c>
      <c r="D259" s="336">
        <f t="shared" ref="D259:E277" si="155">SUM(F259+H259+J259+L259+N259+P259+R259+T259+V259+X259+Z259+AB259+AD259+AF259+AH259+AJ259+AL259)</f>
        <v>0</v>
      </c>
      <c r="E259" s="1218">
        <f>SUM(G259+I259+K259+M259+O259+Q259+S259+U259+W259+Y259+AA259+AC259+AE259+AG259+AI259+AK259+AM259)</f>
        <v>2</v>
      </c>
      <c r="F259" s="32">
        <v>0</v>
      </c>
      <c r="G259" s="35">
        <v>0</v>
      </c>
      <c r="H259" s="32">
        <v>0</v>
      </c>
      <c r="I259" s="35">
        <v>0</v>
      </c>
      <c r="J259" s="32">
        <v>0</v>
      </c>
      <c r="K259" s="35">
        <v>0</v>
      </c>
      <c r="L259" s="32">
        <v>0</v>
      </c>
      <c r="M259" s="35">
        <v>2</v>
      </c>
      <c r="N259" s="32">
        <v>0</v>
      </c>
      <c r="O259" s="35">
        <v>0</v>
      </c>
      <c r="P259" s="32">
        <v>0</v>
      </c>
      <c r="Q259" s="35">
        <v>0</v>
      </c>
      <c r="R259" s="32">
        <v>0</v>
      </c>
      <c r="S259" s="35">
        <v>0</v>
      </c>
      <c r="T259" s="32">
        <v>0</v>
      </c>
      <c r="U259" s="35">
        <v>0</v>
      </c>
      <c r="V259" s="32">
        <v>0</v>
      </c>
      <c r="W259" s="35">
        <v>0</v>
      </c>
      <c r="X259" s="32">
        <v>0</v>
      </c>
      <c r="Y259" s="35">
        <v>0</v>
      </c>
      <c r="Z259" s="32">
        <v>0</v>
      </c>
      <c r="AA259" s="35">
        <v>0</v>
      </c>
      <c r="AB259" s="32">
        <v>0</v>
      </c>
      <c r="AC259" s="35">
        <v>0</v>
      </c>
      <c r="AD259" s="32">
        <v>0</v>
      </c>
      <c r="AE259" s="35">
        <v>0</v>
      </c>
      <c r="AF259" s="32">
        <v>0</v>
      </c>
      <c r="AG259" s="35">
        <v>0</v>
      </c>
      <c r="AH259" s="32">
        <v>0</v>
      </c>
      <c r="AI259" s="35">
        <v>0</v>
      </c>
      <c r="AJ259" s="32">
        <v>0</v>
      </c>
      <c r="AK259" s="35">
        <v>0</v>
      </c>
      <c r="AL259" s="32">
        <v>0</v>
      </c>
      <c r="AM259" s="1475">
        <v>0</v>
      </c>
      <c r="AN259" s="1568">
        <v>0</v>
      </c>
      <c r="AO259" s="1473">
        <v>0</v>
      </c>
      <c r="AP259" s="1475">
        <v>0</v>
      </c>
      <c r="AQ259" s="35">
        <v>0</v>
      </c>
      <c r="AR259" s="35">
        <v>0</v>
      </c>
      <c r="AS259" s="1314">
        <v>0</v>
      </c>
      <c r="AT259" s="37">
        <v>0</v>
      </c>
      <c r="AU259" s="37">
        <v>0</v>
      </c>
      <c r="AV259" s="37">
        <v>1</v>
      </c>
      <c r="AW259" s="37">
        <v>0</v>
      </c>
      <c r="AX259" s="37">
        <v>0</v>
      </c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1217" t="s">
        <v>221</v>
      </c>
      <c r="C260" s="340">
        <f t="shared" si="152"/>
        <v>0</v>
      </c>
      <c r="D260" s="341">
        <f t="shared" si="155"/>
        <v>0</v>
      </c>
      <c r="E260" s="1211">
        <f t="shared" si="155"/>
        <v>0</v>
      </c>
      <c r="F260" s="16">
        <v>0</v>
      </c>
      <c r="G260" s="37">
        <v>0</v>
      </c>
      <c r="H260" s="16">
        <v>0</v>
      </c>
      <c r="I260" s="37">
        <v>0</v>
      </c>
      <c r="J260" s="16">
        <v>0</v>
      </c>
      <c r="K260" s="37">
        <v>0</v>
      </c>
      <c r="L260" s="16">
        <v>0</v>
      </c>
      <c r="M260" s="37">
        <v>0</v>
      </c>
      <c r="N260" s="16">
        <v>0</v>
      </c>
      <c r="O260" s="37">
        <v>0</v>
      </c>
      <c r="P260" s="16">
        <v>0</v>
      </c>
      <c r="Q260" s="37">
        <v>0</v>
      </c>
      <c r="R260" s="16">
        <v>0</v>
      </c>
      <c r="S260" s="37">
        <v>0</v>
      </c>
      <c r="T260" s="16">
        <v>0</v>
      </c>
      <c r="U260" s="37">
        <v>0</v>
      </c>
      <c r="V260" s="16">
        <v>0</v>
      </c>
      <c r="W260" s="37">
        <v>0</v>
      </c>
      <c r="X260" s="16">
        <v>0</v>
      </c>
      <c r="Y260" s="37">
        <v>0</v>
      </c>
      <c r="Z260" s="16">
        <v>0</v>
      </c>
      <c r="AA260" s="37">
        <v>0</v>
      </c>
      <c r="AB260" s="16">
        <v>0</v>
      </c>
      <c r="AC260" s="37">
        <v>0</v>
      </c>
      <c r="AD260" s="16">
        <v>0</v>
      </c>
      <c r="AE260" s="37">
        <v>0</v>
      </c>
      <c r="AF260" s="16">
        <v>0</v>
      </c>
      <c r="AG260" s="37">
        <v>0</v>
      </c>
      <c r="AH260" s="16">
        <v>0</v>
      </c>
      <c r="AI260" s="37">
        <v>0</v>
      </c>
      <c r="AJ260" s="16">
        <v>0</v>
      </c>
      <c r="AK260" s="37">
        <v>0</v>
      </c>
      <c r="AL260" s="16">
        <v>0</v>
      </c>
      <c r="AM260" s="19">
        <v>0</v>
      </c>
      <c r="AN260" s="36">
        <v>0</v>
      </c>
      <c r="AO260" s="17">
        <v>0</v>
      </c>
      <c r="AP260" s="19">
        <v>0</v>
      </c>
      <c r="AQ260" s="37">
        <v>0</v>
      </c>
      <c r="AR260" s="37">
        <v>0</v>
      </c>
      <c r="AS260" s="16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1211">
        <f t="shared" si="155"/>
        <v>0</v>
      </c>
      <c r="F261" s="16">
        <v>0</v>
      </c>
      <c r="G261" s="37">
        <v>0</v>
      </c>
      <c r="H261" s="16">
        <v>0</v>
      </c>
      <c r="I261" s="37">
        <v>0</v>
      </c>
      <c r="J261" s="16">
        <v>0</v>
      </c>
      <c r="K261" s="37">
        <v>0</v>
      </c>
      <c r="L261" s="16">
        <v>0</v>
      </c>
      <c r="M261" s="37">
        <v>0</v>
      </c>
      <c r="N261" s="16">
        <v>0</v>
      </c>
      <c r="O261" s="37">
        <v>0</v>
      </c>
      <c r="P261" s="16">
        <v>0</v>
      </c>
      <c r="Q261" s="37">
        <v>0</v>
      </c>
      <c r="R261" s="16">
        <v>0</v>
      </c>
      <c r="S261" s="37">
        <v>0</v>
      </c>
      <c r="T261" s="16">
        <v>0</v>
      </c>
      <c r="U261" s="37">
        <v>0</v>
      </c>
      <c r="V261" s="16">
        <v>0</v>
      </c>
      <c r="W261" s="37">
        <v>0</v>
      </c>
      <c r="X261" s="16">
        <v>0</v>
      </c>
      <c r="Y261" s="37">
        <v>0</v>
      </c>
      <c r="Z261" s="16">
        <v>0</v>
      </c>
      <c r="AA261" s="37">
        <v>0</v>
      </c>
      <c r="AB261" s="16">
        <v>0</v>
      </c>
      <c r="AC261" s="37">
        <v>0</v>
      </c>
      <c r="AD261" s="16">
        <v>0</v>
      </c>
      <c r="AE261" s="37">
        <v>0</v>
      </c>
      <c r="AF261" s="16">
        <v>0</v>
      </c>
      <c r="AG261" s="37">
        <v>0</v>
      </c>
      <c r="AH261" s="16">
        <v>0</v>
      </c>
      <c r="AI261" s="37">
        <v>0</v>
      </c>
      <c r="AJ261" s="16">
        <v>0</v>
      </c>
      <c r="AK261" s="37">
        <v>0</v>
      </c>
      <c r="AL261" s="16">
        <v>0</v>
      </c>
      <c r="AM261" s="19">
        <v>0</v>
      </c>
      <c r="AN261" s="36">
        <v>0</v>
      </c>
      <c r="AO261" s="17">
        <v>0</v>
      </c>
      <c r="AP261" s="19">
        <v>0</v>
      </c>
      <c r="AQ261" s="37">
        <v>0</v>
      </c>
      <c r="AR261" s="37">
        <v>0</v>
      </c>
      <c r="AS261" s="16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1</v>
      </c>
      <c r="D262" s="336">
        <f t="shared" si="155"/>
        <v>1</v>
      </c>
      <c r="E262" s="1218">
        <f t="shared" si="155"/>
        <v>0</v>
      </c>
      <c r="F262" s="16">
        <v>0</v>
      </c>
      <c r="G262" s="37">
        <v>0</v>
      </c>
      <c r="H262" s="16">
        <v>0</v>
      </c>
      <c r="I262" s="37">
        <v>0</v>
      </c>
      <c r="J262" s="16">
        <v>0</v>
      </c>
      <c r="K262" s="37">
        <v>0</v>
      </c>
      <c r="L262" s="16">
        <v>0</v>
      </c>
      <c r="M262" s="37">
        <v>0</v>
      </c>
      <c r="N262" s="16">
        <v>0</v>
      </c>
      <c r="O262" s="37">
        <v>0</v>
      </c>
      <c r="P262" s="16">
        <v>0</v>
      </c>
      <c r="Q262" s="37">
        <v>0</v>
      </c>
      <c r="R262" s="16">
        <v>0</v>
      </c>
      <c r="S262" s="37">
        <v>0</v>
      </c>
      <c r="T262" s="16">
        <v>0</v>
      </c>
      <c r="U262" s="37">
        <v>0</v>
      </c>
      <c r="V262" s="16">
        <v>0</v>
      </c>
      <c r="W262" s="37">
        <v>0</v>
      </c>
      <c r="X262" s="16">
        <v>1</v>
      </c>
      <c r="Y262" s="37">
        <v>0</v>
      </c>
      <c r="Z262" s="16">
        <v>0</v>
      </c>
      <c r="AA262" s="37">
        <v>0</v>
      </c>
      <c r="AB262" s="16">
        <v>0</v>
      </c>
      <c r="AC262" s="37">
        <v>0</v>
      </c>
      <c r="AD262" s="16">
        <v>0</v>
      </c>
      <c r="AE262" s="37">
        <v>0</v>
      </c>
      <c r="AF262" s="16">
        <v>0</v>
      </c>
      <c r="AG262" s="37">
        <v>0</v>
      </c>
      <c r="AH262" s="16">
        <v>0</v>
      </c>
      <c r="AI262" s="37">
        <v>0</v>
      </c>
      <c r="AJ262" s="16">
        <v>0</v>
      </c>
      <c r="AK262" s="37">
        <v>0</v>
      </c>
      <c r="AL262" s="16">
        <v>0</v>
      </c>
      <c r="AM262" s="19">
        <v>0</v>
      </c>
      <c r="AN262" s="36">
        <v>0</v>
      </c>
      <c r="AO262" s="17">
        <v>0</v>
      </c>
      <c r="AP262" s="19">
        <v>0</v>
      </c>
      <c r="AQ262" s="37">
        <v>0</v>
      </c>
      <c r="AR262" s="37">
        <v>0</v>
      </c>
      <c r="AS262" s="16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3303"/>
      <c r="B263" s="702" t="s">
        <v>224</v>
      </c>
      <c r="C263" s="325">
        <f t="shared" si="152"/>
        <v>0</v>
      </c>
      <c r="D263" s="326">
        <f t="shared" si="155"/>
        <v>0</v>
      </c>
      <c r="E263" s="308">
        <f t="shared" si="155"/>
        <v>0</v>
      </c>
      <c r="F263" s="16">
        <v>0</v>
      </c>
      <c r="G263" s="37">
        <v>0</v>
      </c>
      <c r="H263" s="16">
        <v>0</v>
      </c>
      <c r="I263" s="37">
        <v>0</v>
      </c>
      <c r="J263" s="16">
        <v>0</v>
      </c>
      <c r="K263" s="37">
        <v>0</v>
      </c>
      <c r="L263" s="16">
        <v>0</v>
      </c>
      <c r="M263" s="37">
        <v>0</v>
      </c>
      <c r="N263" s="16">
        <v>0</v>
      </c>
      <c r="O263" s="37">
        <v>0</v>
      </c>
      <c r="P263" s="16">
        <v>0</v>
      </c>
      <c r="Q263" s="37">
        <v>0</v>
      </c>
      <c r="R263" s="16">
        <v>0</v>
      </c>
      <c r="S263" s="37">
        <v>0</v>
      </c>
      <c r="T263" s="16">
        <v>0</v>
      </c>
      <c r="U263" s="37">
        <v>0</v>
      </c>
      <c r="V263" s="16">
        <v>0</v>
      </c>
      <c r="W263" s="37">
        <v>0</v>
      </c>
      <c r="X263" s="16">
        <v>0</v>
      </c>
      <c r="Y263" s="37">
        <v>0</v>
      </c>
      <c r="Z263" s="16">
        <v>0</v>
      </c>
      <c r="AA263" s="37">
        <v>0</v>
      </c>
      <c r="AB263" s="16">
        <v>0</v>
      </c>
      <c r="AC263" s="37">
        <v>0</v>
      </c>
      <c r="AD263" s="16">
        <v>0</v>
      </c>
      <c r="AE263" s="37">
        <v>0</v>
      </c>
      <c r="AF263" s="16">
        <v>0</v>
      </c>
      <c r="AG263" s="37">
        <v>0</v>
      </c>
      <c r="AH263" s="16">
        <v>0</v>
      </c>
      <c r="AI263" s="37">
        <v>0</v>
      </c>
      <c r="AJ263" s="16">
        <v>0</v>
      </c>
      <c r="AK263" s="37">
        <v>0</v>
      </c>
      <c r="AL263" s="22">
        <v>0</v>
      </c>
      <c r="AM263" s="25">
        <v>0</v>
      </c>
      <c r="AN263" s="42">
        <v>0</v>
      </c>
      <c r="AO263" s="23">
        <v>0</v>
      </c>
      <c r="AP263" s="25">
        <v>0</v>
      </c>
      <c r="AQ263" s="43">
        <v>0</v>
      </c>
      <c r="AR263" s="43">
        <v>0</v>
      </c>
      <c r="AS263" s="16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3524" t="s">
        <v>225</v>
      </c>
      <c r="B264" s="1562" t="s">
        <v>226</v>
      </c>
      <c r="C264" s="1553">
        <f t="shared" si="152"/>
        <v>0</v>
      </c>
      <c r="D264" s="1554">
        <f t="shared" si="155"/>
        <v>0</v>
      </c>
      <c r="E264" s="1552">
        <f t="shared" si="155"/>
        <v>0</v>
      </c>
      <c r="F264" s="1314"/>
      <c r="G264" s="1527"/>
      <c r="H264" s="1314"/>
      <c r="I264" s="1527"/>
      <c r="J264" s="1314"/>
      <c r="K264" s="1527"/>
      <c r="L264" s="1314"/>
      <c r="M264" s="1527"/>
      <c r="N264" s="1314"/>
      <c r="O264" s="1527"/>
      <c r="P264" s="1314"/>
      <c r="Q264" s="1527"/>
      <c r="R264" s="1314"/>
      <c r="S264" s="1527"/>
      <c r="T264" s="1314"/>
      <c r="U264" s="1527"/>
      <c r="V264" s="1314"/>
      <c r="W264" s="1527"/>
      <c r="X264" s="1314"/>
      <c r="Y264" s="1527"/>
      <c r="Z264" s="1314"/>
      <c r="AA264" s="1527"/>
      <c r="AB264" s="1314"/>
      <c r="AC264" s="1527"/>
      <c r="AD264" s="1314"/>
      <c r="AE264" s="1527"/>
      <c r="AF264" s="1314"/>
      <c r="AG264" s="1527"/>
      <c r="AH264" s="1314"/>
      <c r="AI264" s="1527"/>
      <c r="AJ264" s="1314"/>
      <c r="AK264" s="1527"/>
      <c r="AL264" s="1314"/>
      <c r="AM264" s="1528"/>
      <c r="AN264" s="272"/>
      <c r="AO264" s="34"/>
      <c r="AP264" s="226"/>
      <c r="AQ264" s="357"/>
      <c r="AR264" s="367"/>
      <c r="AS264" s="1314"/>
      <c r="AT264" s="1527"/>
      <c r="AU264" s="1527"/>
      <c r="AV264" s="1527"/>
      <c r="AW264" s="1527"/>
      <c r="AX264" s="1527"/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0</v>
      </c>
      <c r="D265" s="336">
        <f t="shared" si="155"/>
        <v>0</v>
      </c>
      <c r="E265" s="1218">
        <f t="shared" si="155"/>
        <v>0</v>
      </c>
      <c r="F265" s="32"/>
      <c r="G265" s="35"/>
      <c r="H265" s="32"/>
      <c r="I265" s="35"/>
      <c r="J265" s="32"/>
      <c r="K265" s="35"/>
      <c r="L265" s="32"/>
      <c r="M265" s="35"/>
      <c r="N265" s="32"/>
      <c r="O265" s="35"/>
      <c r="P265" s="32"/>
      <c r="Q265" s="35"/>
      <c r="R265" s="32"/>
      <c r="S265" s="35"/>
      <c r="T265" s="32"/>
      <c r="U265" s="35"/>
      <c r="V265" s="32"/>
      <c r="W265" s="35"/>
      <c r="X265" s="32"/>
      <c r="Y265" s="35"/>
      <c r="Z265" s="32"/>
      <c r="AA265" s="35"/>
      <c r="AB265" s="32"/>
      <c r="AC265" s="35"/>
      <c r="AD265" s="32"/>
      <c r="AE265" s="35"/>
      <c r="AF265" s="32"/>
      <c r="AG265" s="35"/>
      <c r="AH265" s="32"/>
      <c r="AI265" s="35"/>
      <c r="AJ265" s="32"/>
      <c r="AK265" s="35"/>
      <c r="AL265" s="32"/>
      <c r="AM265" s="271"/>
      <c r="AN265" s="272"/>
      <c r="AO265" s="34"/>
      <c r="AP265" s="226"/>
      <c r="AQ265" s="359"/>
      <c r="AR265" s="369"/>
      <c r="AS265" s="32"/>
      <c r="AT265" s="35"/>
      <c r="AU265" s="35"/>
      <c r="AV265" s="35"/>
      <c r="AW265" s="35"/>
      <c r="AX265" s="35"/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3284"/>
      <c r="B266" s="370" t="s">
        <v>228</v>
      </c>
      <c r="C266" s="319">
        <f t="shared" si="152"/>
        <v>0</v>
      </c>
      <c r="D266" s="320">
        <f t="shared" si="155"/>
        <v>0</v>
      </c>
      <c r="E266" s="541">
        <f t="shared" si="155"/>
        <v>0</v>
      </c>
      <c r="F266" s="210"/>
      <c r="G266" s="542"/>
      <c r="H266" s="210"/>
      <c r="I266" s="542"/>
      <c r="J266" s="210"/>
      <c r="K266" s="542"/>
      <c r="L266" s="210"/>
      <c r="M266" s="542"/>
      <c r="N266" s="210"/>
      <c r="O266" s="542"/>
      <c r="P266" s="210"/>
      <c r="Q266" s="542"/>
      <c r="R266" s="210"/>
      <c r="S266" s="542"/>
      <c r="T266" s="210"/>
      <c r="U266" s="542"/>
      <c r="V266" s="210"/>
      <c r="W266" s="542"/>
      <c r="X266" s="210"/>
      <c r="Y266" s="542"/>
      <c r="Z266" s="210"/>
      <c r="AA266" s="542"/>
      <c r="AB266" s="210"/>
      <c r="AC266" s="542"/>
      <c r="AD266" s="210"/>
      <c r="AE266" s="542"/>
      <c r="AF266" s="210"/>
      <c r="AG266" s="542"/>
      <c r="AH266" s="210"/>
      <c r="AI266" s="542"/>
      <c r="AJ266" s="210"/>
      <c r="AK266" s="542"/>
      <c r="AL266" s="210"/>
      <c r="AM266" s="526"/>
      <c r="AN266" s="384"/>
      <c r="AO266" s="591"/>
      <c r="AP266" s="543"/>
      <c r="AQ266" s="699"/>
      <c r="AR266" s="551"/>
      <c r="AS266" s="210"/>
      <c r="AT266" s="542"/>
      <c r="AU266" s="542"/>
      <c r="AV266" s="542"/>
      <c r="AW266" s="542"/>
      <c r="AX266" s="542"/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3556" t="s">
        <v>229</v>
      </c>
      <c r="B267" s="3557"/>
      <c r="C267" s="1553">
        <f>SUM(D267+E267)</f>
        <v>0</v>
      </c>
      <c r="D267" s="1554">
        <f>SUM(F267+H267+J267+L267+N267+P267+R267+T267+V267+X267+Z267+AB267+AD267+AF267+AH267+AJ267+AL267)</f>
        <v>0</v>
      </c>
      <c r="E267" s="1552">
        <f>SUM(G267+I267+K267+M267+O267+Q267+S267+U267+W267+Y267+AA267+AC267+AE267+AG267+AI267+AK267+AM267)</f>
        <v>0</v>
      </c>
      <c r="F267" s="1314">
        <v>0</v>
      </c>
      <c r="G267" s="1527">
        <v>0</v>
      </c>
      <c r="H267" s="1314">
        <v>0</v>
      </c>
      <c r="I267" s="1527">
        <v>0</v>
      </c>
      <c r="J267" s="1314">
        <v>0</v>
      </c>
      <c r="K267" s="1527">
        <v>0</v>
      </c>
      <c r="L267" s="1314">
        <v>0</v>
      </c>
      <c r="M267" s="1527">
        <v>0</v>
      </c>
      <c r="N267" s="1314">
        <v>0</v>
      </c>
      <c r="O267" s="1527">
        <v>0</v>
      </c>
      <c r="P267" s="1314">
        <v>0</v>
      </c>
      <c r="Q267" s="1527">
        <v>0</v>
      </c>
      <c r="R267" s="1314">
        <v>0</v>
      </c>
      <c r="S267" s="1527">
        <v>0</v>
      </c>
      <c r="T267" s="1314">
        <v>0</v>
      </c>
      <c r="U267" s="1527">
        <v>0</v>
      </c>
      <c r="V267" s="1314">
        <v>0</v>
      </c>
      <c r="W267" s="1527">
        <v>0</v>
      </c>
      <c r="X267" s="1314">
        <v>0</v>
      </c>
      <c r="Y267" s="1527">
        <v>0</v>
      </c>
      <c r="Z267" s="1314">
        <v>0</v>
      </c>
      <c r="AA267" s="1527">
        <v>0</v>
      </c>
      <c r="AB267" s="1314">
        <v>0</v>
      </c>
      <c r="AC267" s="1527">
        <v>0</v>
      </c>
      <c r="AD267" s="1314">
        <v>0</v>
      </c>
      <c r="AE267" s="1527">
        <v>0</v>
      </c>
      <c r="AF267" s="1314">
        <v>0</v>
      </c>
      <c r="AG267" s="1527">
        <v>0</v>
      </c>
      <c r="AH267" s="1314">
        <v>0</v>
      </c>
      <c r="AI267" s="1527">
        <v>0</v>
      </c>
      <c r="AJ267" s="1314">
        <v>0</v>
      </c>
      <c r="AK267" s="1527">
        <v>0</v>
      </c>
      <c r="AL267" s="1314">
        <v>0</v>
      </c>
      <c r="AM267" s="1528">
        <v>0</v>
      </c>
      <c r="AN267" s="1529">
        <v>0</v>
      </c>
      <c r="AO267" s="1568">
        <v>0</v>
      </c>
      <c r="AP267" s="1531">
        <v>0</v>
      </c>
      <c r="AQ267" s="1527">
        <v>0</v>
      </c>
      <c r="AR267" s="1527">
        <v>0</v>
      </c>
      <c r="AS267" s="1314">
        <v>0</v>
      </c>
      <c r="AT267" s="1527">
        <v>0</v>
      </c>
      <c r="AU267" s="1527">
        <v>0</v>
      </c>
      <c r="AV267" s="1527">
        <v>0</v>
      </c>
      <c r="AW267" s="1527">
        <v>0</v>
      </c>
      <c r="AX267" s="1527">
        <v>0</v>
      </c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3</v>
      </c>
      <c r="D268" s="341">
        <f>SUM(F268+H268+J268+L268+N268+P268+R268+T268+V268+X268+Z268+AB268+AD268+AF268+AH268+AJ268+AL268)</f>
        <v>2</v>
      </c>
      <c r="E268" s="1211">
        <f>SUM(G268+I268+K268+M268+O268+Q268+S268+U268+W268+Y268+AA268+AC268+AE268+AG268+AI268+AK268+AM268)</f>
        <v>1</v>
      </c>
      <c r="F268" s="32">
        <v>0</v>
      </c>
      <c r="G268" s="35">
        <v>0</v>
      </c>
      <c r="H268" s="32">
        <v>0</v>
      </c>
      <c r="I268" s="35">
        <v>0</v>
      </c>
      <c r="J268" s="32">
        <v>0</v>
      </c>
      <c r="K268" s="35">
        <v>0</v>
      </c>
      <c r="L268" s="32">
        <v>2</v>
      </c>
      <c r="M268" s="35">
        <v>1</v>
      </c>
      <c r="N268" s="32">
        <v>0</v>
      </c>
      <c r="O268" s="35">
        <v>0</v>
      </c>
      <c r="P268" s="32">
        <v>0</v>
      </c>
      <c r="Q268" s="35">
        <v>0</v>
      </c>
      <c r="R268" s="32">
        <v>0</v>
      </c>
      <c r="S268" s="35">
        <v>0</v>
      </c>
      <c r="T268" s="32">
        <v>0</v>
      </c>
      <c r="U268" s="35">
        <v>0</v>
      </c>
      <c r="V268" s="32">
        <v>0</v>
      </c>
      <c r="W268" s="35">
        <v>0</v>
      </c>
      <c r="X268" s="32">
        <v>0</v>
      </c>
      <c r="Y268" s="35">
        <v>0</v>
      </c>
      <c r="Z268" s="32">
        <v>0</v>
      </c>
      <c r="AA268" s="35">
        <v>0</v>
      </c>
      <c r="AB268" s="32">
        <v>0</v>
      </c>
      <c r="AC268" s="35">
        <v>0</v>
      </c>
      <c r="AD268" s="32">
        <v>0</v>
      </c>
      <c r="AE268" s="35">
        <v>0</v>
      </c>
      <c r="AF268" s="32">
        <v>0</v>
      </c>
      <c r="AG268" s="35">
        <v>0</v>
      </c>
      <c r="AH268" s="32">
        <v>0</v>
      </c>
      <c r="AI268" s="35">
        <v>0</v>
      </c>
      <c r="AJ268" s="32">
        <v>0</v>
      </c>
      <c r="AK268" s="35">
        <v>0</v>
      </c>
      <c r="AL268" s="32">
        <v>0</v>
      </c>
      <c r="AM268" s="271">
        <v>0</v>
      </c>
      <c r="AN268" s="272">
        <v>0</v>
      </c>
      <c r="AO268" s="34">
        <v>0</v>
      </c>
      <c r="AP268" s="226">
        <v>0</v>
      </c>
      <c r="AQ268" s="35">
        <v>0</v>
      </c>
      <c r="AR268" s="35">
        <v>0</v>
      </c>
      <c r="AS268" s="32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1</v>
      </c>
      <c r="D269" s="341">
        <f t="shared" si="155"/>
        <v>1</v>
      </c>
      <c r="E269" s="1211">
        <f t="shared" si="155"/>
        <v>0</v>
      </c>
      <c r="F269" s="16">
        <v>0</v>
      </c>
      <c r="G269" s="37">
        <v>0</v>
      </c>
      <c r="H269" s="16">
        <v>0</v>
      </c>
      <c r="I269" s="37">
        <v>0</v>
      </c>
      <c r="J269" s="16">
        <v>1</v>
      </c>
      <c r="K269" s="37">
        <v>0</v>
      </c>
      <c r="L269" s="16">
        <v>0</v>
      </c>
      <c r="M269" s="37">
        <v>0</v>
      </c>
      <c r="N269" s="16">
        <v>0</v>
      </c>
      <c r="O269" s="37">
        <v>0</v>
      </c>
      <c r="P269" s="16">
        <v>0</v>
      </c>
      <c r="Q269" s="37">
        <v>0</v>
      </c>
      <c r="R269" s="16">
        <v>0</v>
      </c>
      <c r="S269" s="37">
        <v>0</v>
      </c>
      <c r="T269" s="16">
        <v>0</v>
      </c>
      <c r="U269" s="37">
        <v>0</v>
      </c>
      <c r="V269" s="16">
        <v>0</v>
      </c>
      <c r="W269" s="37">
        <v>0</v>
      </c>
      <c r="X269" s="16">
        <v>0</v>
      </c>
      <c r="Y269" s="37">
        <v>0</v>
      </c>
      <c r="Z269" s="16">
        <v>0</v>
      </c>
      <c r="AA269" s="37">
        <v>0</v>
      </c>
      <c r="AB269" s="16">
        <v>0</v>
      </c>
      <c r="AC269" s="37">
        <v>0</v>
      </c>
      <c r="AD269" s="16">
        <v>0</v>
      </c>
      <c r="AE269" s="37">
        <v>0</v>
      </c>
      <c r="AF269" s="16">
        <v>0</v>
      </c>
      <c r="AG269" s="37">
        <v>0</v>
      </c>
      <c r="AH269" s="16">
        <v>0</v>
      </c>
      <c r="AI269" s="37">
        <v>0</v>
      </c>
      <c r="AJ269" s="16">
        <v>0</v>
      </c>
      <c r="AK269" s="37">
        <v>0</v>
      </c>
      <c r="AL269" s="16">
        <v>0</v>
      </c>
      <c r="AM269" s="134">
        <v>0</v>
      </c>
      <c r="AN269" s="272">
        <v>0</v>
      </c>
      <c r="AO269" s="34">
        <v>0</v>
      </c>
      <c r="AP269" s="226">
        <v>0</v>
      </c>
      <c r="AQ269" s="37">
        <v>0</v>
      </c>
      <c r="AR269" s="137">
        <v>0</v>
      </c>
      <c r="AS269" s="16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0</v>
      </c>
      <c r="D270" s="341">
        <f t="shared" si="155"/>
        <v>0</v>
      </c>
      <c r="E270" s="1211">
        <f t="shared" si="155"/>
        <v>0</v>
      </c>
      <c r="F270" s="16">
        <v>0</v>
      </c>
      <c r="G270" s="37">
        <v>0</v>
      </c>
      <c r="H270" s="16">
        <v>0</v>
      </c>
      <c r="I270" s="37">
        <v>0</v>
      </c>
      <c r="J270" s="16">
        <v>0</v>
      </c>
      <c r="K270" s="37">
        <v>0</v>
      </c>
      <c r="L270" s="16">
        <v>0</v>
      </c>
      <c r="M270" s="37">
        <v>0</v>
      </c>
      <c r="N270" s="16">
        <v>0</v>
      </c>
      <c r="O270" s="37">
        <v>0</v>
      </c>
      <c r="P270" s="16">
        <v>0</v>
      </c>
      <c r="Q270" s="37">
        <v>0</v>
      </c>
      <c r="R270" s="16">
        <v>0</v>
      </c>
      <c r="S270" s="37">
        <v>0</v>
      </c>
      <c r="T270" s="16">
        <v>0</v>
      </c>
      <c r="U270" s="37">
        <v>0</v>
      </c>
      <c r="V270" s="16">
        <v>0</v>
      </c>
      <c r="W270" s="37">
        <v>0</v>
      </c>
      <c r="X270" s="16">
        <v>0</v>
      </c>
      <c r="Y270" s="37">
        <v>0</v>
      </c>
      <c r="Z270" s="16">
        <v>0</v>
      </c>
      <c r="AA270" s="37">
        <v>0</v>
      </c>
      <c r="AB270" s="16">
        <v>0</v>
      </c>
      <c r="AC270" s="37">
        <v>0</v>
      </c>
      <c r="AD270" s="16">
        <v>0</v>
      </c>
      <c r="AE270" s="37">
        <v>0</v>
      </c>
      <c r="AF270" s="16">
        <v>0</v>
      </c>
      <c r="AG270" s="37">
        <v>0</v>
      </c>
      <c r="AH270" s="16">
        <v>0</v>
      </c>
      <c r="AI270" s="37">
        <v>0</v>
      </c>
      <c r="AJ270" s="16">
        <v>0</v>
      </c>
      <c r="AK270" s="37">
        <v>0</v>
      </c>
      <c r="AL270" s="16">
        <v>0</v>
      </c>
      <c r="AM270" s="134">
        <v>0</v>
      </c>
      <c r="AN270" s="272">
        <v>0</v>
      </c>
      <c r="AO270" s="34">
        <v>0</v>
      </c>
      <c r="AP270" s="226">
        <v>0</v>
      </c>
      <c r="AQ270" s="37">
        <v>0</v>
      </c>
      <c r="AR270" s="137">
        <v>0</v>
      </c>
      <c r="AS270" s="16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6</v>
      </c>
      <c r="D271" s="356">
        <f t="shared" si="155"/>
        <v>0</v>
      </c>
      <c r="E271" s="1212">
        <f t="shared" si="155"/>
        <v>6</v>
      </c>
      <c r="F271" s="16">
        <v>0</v>
      </c>
      <c r="G271" s="37">
        <v>0</v>
      </c>
      <c r="H271" s="16">
        <v>0</v>
      </c>
      <c r="I271" s="37">
        <v>0</v>
      </c>
      <c r="J271" s="16">
        <v>0</v>
      </c>
      <c r="K271" s="37">
        <v>1</v>
      </c>
      <c r="L271" s="16">
        <v>0</v>
      </c>
      <c r="M271" s="37">
        <v>4</v>
      </c>
      <c r="N271" s="16">
        <v>0</v>
      </c>
      <c r="O271" s="37">
        <v>0</v>
      </c>
      <c r="P271" s="16">
        <v>0</v>
      </c>
      <c r="Q271" s="37">
        <v>0</v>
      </c>
      <c r="R271" s="16">
        <v>0</v>
      </c>
      <c r="S271" s="37">
        <v>0</v>
      </c>
      <c r="T271" s="16">
        <v>0</v>
      </c>
      <c r="U271" s="37">
        <v>0</v>
      </c>
      <c r="V271" s="16">
        <v>0</v>
      </c>
      <c r="W271" s="37">
        <v>1</v>
      </c>
      <c r="X271" s="16">
        <v>0</v>
      </c>
      <c r="Y271" s="37">
        <v>0</v>
      </c>
      <c r="Z271" s="16">
        <v>0</v>
      </c>
      <c r="AA271" s="37">
        <v>0</v>
      </c>
      <c r="AB271" s="16">
        <v>0</v>
      </c>
      <c r="AC271" s="37">
        <v>0</v>
      </c>
      <c r="AD271" s="16">
        <v>0</v>
      </c>
      <c r="AE271" s="37">
        <v>0</v>
      </c>
      <c r="AF271" s="16">
        <v>0</v>
      </c>
      <c r="AG271" s="37">
        <v>0</v>
      </c>
      <c r="AH271" s="16">
        <v>0</v>
      </c>
      <c r="AI271" s="37">
        <v>0</v>
      </c>
      <c r="AJ271" s="16">
        <v>0</v>
      </c>
      <c r="AK271" s="37">
        <v>0</v>
      </c>
      <c r="AL271" s="16">
        <v>0</v>
      </c>
      <c r="AM271" s="134">
        <v>0</v>
      </c>
      <c r="AN271" s="272">
        <v>0</v>
      </c>
      <c r="AO271" s="34">
        <v>0</v>
      </c>
      <c r="AP271" s="226">
        <v>0</v>
      </c>
      <c r="AQ271" s="37">
        <v>0</v>
      </c>
      <c r="AR271" s="137">
        <v>0</v>
      </c>
      <c r="AS271" s="16">
        <v>0</v>
      </c>
      <c r="AT271" s="37">
        <v>0</v>
      </c>
      <c r="AU271" s="37">
        <v>0</v>
      </c>
      <c r="AV271" s="37">
        <v>2</v>
      </c>
      <c r="AW271" s="37">
        <v>0</v>
      </c>
      <c r="AX271" s="37">
        <v>0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3524" t="s">
        <v>234</v>
      </c>
      <c r="B272" s="1567" t="s">
        <v>235</v>
      </c>
      <c r="C272" s="335">
        <f t="shared" si="152"/>
        <v>2</v>
      </c>
      <c r="D272" s="336">
        <f t="shared" si="155"/>
        <v>1</v>
      </c>
      <c r="E272" s="1218">
        <f t="shared" si="155"/>
        <v>1</v>
      </c>
      <c r="F272" s="38">
        <v>0</v>
      </c>
      <c r="G272" s="41">
        <v>0</v>
      </c>
      <c r="H272" s="38">
        <v>0</v>
      </c>
      <c r="I272" s="41">
        <v>0</v>
      </c>
      <c r="J272" s="38">
        <v>1</v>
      </c>
      <c r="K272" s="41">
        <v>1</v>
      </c>
      <c r="L272" s="38">
        <v>0</v>
      </c>
      <c r="M272" s="41">
        <v>0</v>
      </c>
      <c r="N272" s="38">
        <v>0</v>
      </c>
      <c r="O272" s="41">
        <v>0</v>
      </c>
      <c r="P272" s="38">
        <v>0</v>
      </c>
      <c r="Q272" s="41">
        <v>0</v>
      </c>
      <c r="R272" s="38">
        <v>0</v>
      </c>
      <c r="S272" s="41">
        <v>0</v>
      </c>
      <c r="T272" s="38">
        <v>0</v>
      </c>
      <c r="U272" s="41">
        <v>0</v>
      </c>
      <c r="V272" s="38">
        <v>0</v>
      </c>
      <c r="W272" s="41">
        <v>0</v>
      </c>
      <c r="X272" s="38">
        <v>0</v>
      </c>
      <c r="Y272" s="41">
        <v>0</v>
      </c>
      <c r="Z272" s="38">
        <v>0</v>
      </c>
      <c r="AA272" s="41">
        <v>0</v>
      </c>
      <c r="AB272" s="38">
        <v>0</v>
      </c>
      <c r="AC272" s="41">
        <v>0</v>
      </c>
      <c r="AD272" s="38">
        <v>0</v>
      </c>
      <c r="AE272" s="41">
        <v>0</v>
      </c>
      <c r="AF272" s="38">
        <v>0</v>
      </c>
      <c r="AG272" s="41">
        <v>0</v>
      </c>
      <c r="AH272" s="38">
        <v>0</v>
      </c>
      <c r="AI272" s="41">
        <v>0</v>
      </c>
      <c r="AJ272" s="38">
        <v>0</v>
      </c>
      <c r="AK272" s="41">
        <v>0</v>
      </c>
      <c r="AL272" s="38">
        <v>0</v>
      </c>
      <c r="AM272" s="180">
        <v>0</v>
      </c>
      <c r="AN272" s="272">
        <v>0</v>
      </c>
      <c r="AO272" s="34">
        <v>0</v>
      </c>
      <c r="AP272" s="226">
        <v>0</v>
      </c>
      <c r="AQ272" s="41">
        <v>0</v>
      </c>
      <c r="AR272" s="181">
        <v>0</v>
      </c>
      <c r="AS272" s="38">
        <v>0</v>
      </c>
      <c r="AT272" s="41">
        <v>0</v>
      </c>
      <c r="AU272" s="41">
        <v>0</v>
      </c>
      <c r="AV272" s="41">
        <v>0</v>
      </c>
      <c r="AW272" s="41">
        <v>0</v>
      </c>
      <c r="AX272" s="41">
        <v>0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0</v>
      </c>
      <c r="D273" s="341">
        <f t="shared" si="155"/>
        <v>0</v>
      </c>
      <c r="E273" s="1211">
        <f t="shared" si="155"/>
        <v>0</v>
      </c>
      <c r="F273" s="38"/>
      <c r="G273" s="41"/>
      <c r="H273" s="38"/>
      <c r="I273" s="41"/>
      <c r="J273" s="38"/>
      <c r="K273" s="41"/>
      <c r="L273" s="38"/>
      <c r="M273" s="41"/>
      <c r="N273" s="38"/>
      <c r="O273" s="41"/>
      <c r="P273" s="38"/>
      <c r="Q273" s="41"/>
      <c r="R273" s="38"/>
      <c r="S273" s="41"/>
      <c r="T273" s="38"/>
      <c r="U273" s="41"/>
      <c r="V273" s="38"/>
      <c r="W273" s="41"/>
      <c r="X273" s="38"/>
      <c r="Y273" s="41"/>
      <c r="Z273" s="38"/>
      <c r="AA273" s="41"/>
      <c r="AB273" s="38"/>
      <c r="AC273" s="41"/>
      <c r="AD273" s="38"/>
      <c r="AE273" s="41"/>
      <c r="AF273" s="38"/>
      <c r="AG273" s="41"/>
      <c r="AH273" s="38"/>
      <c r="AI273" s="41"/>
      <c r="AJ273" s="38"/>
      <c r="AK273" s="41"/>
      <c r="AL273" s="38"/>
      <c r="AM273" s="180"/>
      <c r="AN273" s="272"/>
      <c r="AO273" s="34"/>
      <c r="AP273" s="226"/>
      <c r="AQ273" s="41"/>
      <c r="AR273" s="181"/>
      <c r="AS273" s="38"/>
      <c r="AT273" s="41"/>
      <c r="AU273" s="41"/>
      <c r="AV273" s="41"/>
      <c r="AW273" s="41"/>
      <c r="AX273" s="41"/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1211">
        <f t="shared" si="155"/>
        <v>0</v>
      </c>
      <c r="F274" s="38"/>
      <c r="G274" s="41"/>
      <c r="H274" s="38"/>
      <c r="I274" s="41"/>
      <c r="J274" s="38"/>
      <c r="K274" s="41"/>
      <c r="L274" s="38"/>
      <c r="M274" s="41"/>
      <c r="N274" s="38"/>
      <c r="O274" s="41"/>
      <c r="P274" s="38"/>
      <c r="Q274" s="41"/>
      <c r="R274" s="38"/>
      <c r="S274" s="41"/>
      <c r="T274" s="38"/>
      <c r="U274" s="41"/>
      <c r="V274" s="38"/>
      <c r="W274" s="41"/>
      <c r="X274" s="38"/>
      <c r="Y274" s="41"/>
      <c r="Z274" s="38"/>
      <c r="AA274" s="41"/>
      <c r="AB274" s="38"/>
      <c r="AC274" s="41"/>
      <c r="AD274" s="38"/>
      <c r="AE274" s="41"/>
      <c r="AF274" s="38"/>
      <c r="AG274" s="41"/>
      <c r="AH274" s="38"/>
      <c r="AI274" s="41"/>
      <c r="AJ274" s="38"/>
      <c r="AK274" s="41"/>
      <c r="AL274" s="38"/>
      <c r="AM274" s="180"/>
      <c r="AN274" s="272"/>
      <c r="AO274" s="34"/>
      <c r="AP274" s="226"/>
      <c r="AQ274" s="41"/>
      <c r="AR274" s="181"/>
      <c r="AS274" s="38"/>
      <c r="AT274" s="41"/>
      <c r="AU274" s="41"/>
      <c r="AV274" s="41"/>
      <c r="AW274" s="41"/>
      <c r="AX274" s="41"/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1211">
        <f t="shared" si="155"/>
        <v>0</v>
      </c>
      <c r="F275" s="38"/>
      <c r="G275" s="41"/>
      <c r="H275" s="38"/>
      <c r="I275" s="41"/>
      <c r="J275" s="38"/>
      <c r="K275" s="41"/>
      <c r="L275" s="38"/>
      <c r="M275" s="41"/>
      <c r="N275" s="38"/>
      <c r="O275" s="41"/>
      <c r="P275" s="38"/>
      <c r="Q275" s="41"/>
      <c r="R275" s="38"/>
      <c r="S275" s="41"/>
      <c r="T275" s="38"/>
      <c r="U275" s="41"/>
      <c r="V275" s="38"/>
      <c r="W275" s="41"/>
      <c r="X275" s="38"/>
      <c r="Y275" s="41"/>
      <c r="Z275" s="38"/>
      <c r="AA275" s="41"/>
      <c r="AB275" s="38"/>
      <c r="AC275" s="41"/>
      <c r="AD275" s="38"/>
      <c r="AE275" s="41"/>
      <c r="AF275" s="38"/>
      <c r="AG275" s="41"/>
      <c r="AH275" s="38"/>
      <c r="AI275" s="41"/>
      <c r="AJ275" s="38"/>
      <c r="AK275" s="41"/>
      <c r="AL275" s="38"/>
      <c r="AM275" s="180"/>
      <c r="AN275" s="272"/>
      <c r="AO275" s="34"/>
      <c r="AP275" s="226"/>
      <c r="AQ275" s="41"/>
      <c r="AR275" s="181"/>
      <c r="AS275" s="38"/>
      <c r="AT275" s="41"/>
      <c r="AU275" s="41"/>
      <c r="AV275" s="41"/>
      <c r="AW275" s="41"/>
      <c r="AX275" s="41"/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3284"/>
      <c r="B276" s="375" t="s">
        <v>239</v>
      </c>
      <c r="C276" s="355">
        <f t="shared" si="152"/>
        <v>0</v>
      </c>
      <c r="D276" s="356">
        <f t="shared" si="155"/>
        <v>0</v>
      </c>
      <c r="E276" s="1212">
        <f t="shared" si="155"/>
        <v>0</v>
      </c>
      <c r="F276" s="22"/>
      <c r="G276" s="43"/>
      <c r="H276" s="22"/>
      <c r="I276" s="43"/>
      <c r="J276" s="22"/>
      <c r="K276" s="43"/>
      <c r="L276" s="22"/>
      <c r="M276" s="43"/>
      <c r="N276" s="22"/>
      <c r="O276" s="43"/>
      <c r="P276" s="22"/>
      <c r="Q276" s="43"/>
      <c r="R276" s="22"/>
      <c r="S276" s="43"/>
      <c r="T276" s="22"/>
      <c r="U276" s="43"/>
      <c r="V276" s="22"/>
      <c r="W276" s="43"/>
      <c r="X276" s="22"/>
      <c r="Y276" s="43"/>
      <c r="Z276" s="22"/>
      <c r="AA276" s="43"/>
      <c r="AB276" s="22"/>
      <c r="AC276" s="43"/>
      <c r="AD276" s="22"/>
      <c r="AE276" s="43"/>
      <c r="AF276" s="22"/>
      <c r="AG276" s="43"/>
      <c r="AH276" s="22"/>
      <c r="AI276" s="43"/>
      <c r="AJ276" s="22"/>
      <c r="AK276" s="43"/>
      <c r="AL276" s="22"/>
      <c r="AM276" s="141"/>
      <c r="AN276" s="391"/>
      <c r="AO276" s="42"/>
      <c r="AP276" s="142"/>
      <c r="AQ276" s="43"/>
      <c r="AR276" s="186"/>
      <c r="AS276" s="22"/>
      <c r="AT276" s="43"/>
      <c r="AU276" s="43"/>
      <c r="AV276" s="43"/>
      <c r="AW276" s="43"/>
      <c r="AX276" s="43"/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/>
      <c r="G277" s="75"/>
      <c r="H277" s="329"/>
      <c r="I277" s="75"/>
      <c r="J277" s="329"/>
      <c r="K277" s="75"/>
      <c r="L277" s="329"/>
      <c r="M277" s="75"/>
      <c r="N277" s="329"/>
      <c r="O277" s="75"/>
      <c r="P277" s="329"/>
      <c r="Q277" s="75"/>
      <c r="R277" s="329"/>
      <c r="S277" s="75"/>
      <c r="T277" s="329"/>
      <c r="U277" s="75"/>
      <c r="V277" s="329"/>
      <c r="W277" s="75"/>
      <c r="X277" s="329"/>
      <c r="Y277" s="75"/>
      <c r="Z277" s="329"/>
      <c r="AA277" s="75"/>
      <c r="AB277" s="329"/>
      <c r="AC277" s="75"/>
      <c r="AD277" s="329"/>
      <c r="AE277" s="75"/>
      <c r="AF277" s="329"/>
      <c r="AG277" s="75"/>
      <c r="AH277" s="329"/>
      <c r="AI277" s="75"/>
      <c r="AJ277" s="329"/>
      <c r="AK277" s="75"/>
      <c r="AL277" s="329"/>
      <c r="AM277" s="292"/>
      <c r="AN277" s="272"/>
      <c r="AO277" s="34"/>
      <c r="AP277" s="226"/>
      <c r="AQ277" s="75"/>
      <c r="AR277" s="309"/>
      <c r="AS277" s="329"/>
      <c r="AT277" s="75"/>
      <c r="AU277" s="75"/>
      <c r="AV277" s="75"/>
      <c r="AW277" s="75"/>
      <c r="AX277" s="75"/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0</v>
      </c>
      <c r="D278" s="356">
        <f>SUM(F278+H278+J278+L278+N278+P278+R278+T278+V278+X278+Z278+AB278+AD278+AF278+AH278+AJ278+AL278)</f>
        <v>0</v>
      </c>
      <c r="E278" s="1212">
        <f t="shared" ref="E278" si="156">SUM(G278+I278+K278+M278+O278+Q278+S278+U278+W278+Y278+AA278+AC278+AE278+AG278+AI278+AK278+AM278)</f>
        <v>0</v>
      </c>
      <c r="F278" s="22"/>
      <c r="G278" s="43"/>
      <c r="H278" s="22"/>
      <c r="I278" s="43"/>
      <c r="J278" s="22"/>
      <c r="K278" s="43"/>
      <c r="L278" s="22"/>
      <c r="M278" s="43"/>
      <c r="N278" s="22"/>
      <c r="O278" s="43"/>
      <c r="P278" s="22"/>
      <c r="Q278" s="43"/>
      <c r="R278" s="22"/>
      <c r="S278" s="43"/>
      <c r="T278" s="22"/>
      <c r="U278" s="43"/>
      <c r="V278" s="22"/>
      <c r="W278" s="43"/>
      <c r="X278" s="22"/>
      <c r="Y278" s="43"/>
      <c r="Z278" s="22"/>
      <c r="AA278" s="43"/>
      <c r="AB278" s="22"/>
      <c r="AC278" s="43"/>
      <c r="AD278" s="22"/>
      <c r="AE278" s="43"/>
      <c r="AF278" s="22"/>
      <c r="AG278" s="43"/>
      <c r="AH278" s="22"/>
      <c r="AI278" s="43"/>
      <c r="AJ278" s="22"/>
      <c r="AK278" s="43"/>
      <c r="AL278" s="22"/>
      <c r="AM278" s="141"/>
      <c r="AN278" s="384"/>
      <c r="AO278" s="591"/>
      <c r="AP278" s="543"/>
      <c r="AQ278" s="395"/>
      <c r="AR278" s="381"/>
      <c r="AS278" s="22"/>
      <c r="AT278" s="43"/>
      <c r="AU278" s="43"/>
      <c r="AV278" s="43"/>
      <c r="AW278" s="43"/>
      <c r="AX278" s="43"/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3553" t="s">
        <v>253</v>
      </c>
      <c r="B280" s="3554" t="s">
        <v>254</v>
      </c>
      <c r="C280" s="3526" t="s">
        <v>4</v>
      </c>
      <c r="D280" s="2869"/>
      <c r="E280" s="2847"/>
      <c r="F280" s="3549" t="s">
        <v>117</v>
      </c>
      <c r="G280" s="3550"/>
      <c r="H280" s="3550"/>
      <c r="I280" s="3550"/>
      <c r="J280" s="3550"/>
      <c r="K280" s="3550"/>
      <c r="L280" s="3550"/>
      <c r="M280" s="3550"/>
      <c r="N280" s="3550"/>
      <c r="O280" s="3550"/>
      <c r="P280" s="3550"/>
      <c r="Q280" s="3550"/>
      <c r="R280" s="3550"/>
      <c r="S280" s="3550"/>
      <c r="T280" s="3550"/>
      <c r="U280" s="3550"/>
      <c r="V280" s="3550"/>
      <c r="W280" s="3550"/>
      <c r="X280" s="3550"/>
      <c r="Y280" s="3550"/>
      <c r="Z280" s="3550"/>
      <c r="AA280" s="3550"/>
      <c r="AB280" s="3550"/>
      <c r="AC280" s="3550"/>
      <c r="AD280" s="3550"/>
      <c r="AE280" s="3550"/>
      <c r="AF280" s="3550"/>
      <c r="AG280" s="3550"/>
      <c r="AH280" s="3550"/>
      <c r="AI280" s="3550"/>
      <c r="AJ280" s="3550"/>
      <c r="AK280" s="3551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3089"/>
      <c r="D281" s="3090"/>
      <c r="E281" s="3073"/>
      <c r="F281" s="3530" t="s">
        <v>179</v>
      </c>
      <c r="G281" s="3530"/>
      <c r="H281" s="3530" t="s">
        <v>180</v>
      </c>
      <c r="I281" s="3530"/>
      <c r="J281" s="3530" t="s">
        <v>12</v>
      </c>
      <c r="K281" s="3530"/>
      <c r="L281" s="3540" t="s">
        <v>13</v>
      </c>
      <c r="M281" s="3541"/>
      <c r="N281" s="3515" t="s">
        <v>14</v>
      </c>
      <c r="O281" s="3515"/>
      <c r="P281" s="3515" t="s">
        <v>15</v>
      </c>
      <c r="Q281" s="3515"/>
      <c r="R281" s="3515" t="s">
        <v>16</v>
      </c>
      <c r="S281" s="3515"/>
      <c r="T281" s="3515" t="s">
        <v>17</v>
      </c>
      <c r="U281" s="3515"/>
      <c r="V281" s="3515" t="s">
        <v>18</v>
      </c>
      <c r="W281" s="3515"/>
      <c r="X281" s="3515" t="s">
        <v>19</v>
      </c>
      <c r="Y281" s="3515"/>
      <c r="Z281" s="3515" t="s">
        <v>48</v>
      </c>
      <c r="AA281" s="3515"/>
      <c r="AB281" s="3515" t="s">
        <v>49</v>
      </c>
      <c r="AC281" s="3515"/>
      <c r="AD281" s="3515" t="s">
        <v>50</v>
      </c>
      <c r="AE281" s="3515"/>
      <c r="AF281" s="3515" t="s">
        <v>126</v>
      </c>
      <c r="AG281" s="3515"/>
      <c r="AH281" s="3515" t="s">
        <v>127</v>
      </c>
      <c r="AI281" s="3515"/>
      <c r="AJ281" s="3515" t="s">
        <v>128</v>
      </c>
      <c r="AK281" s="3552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3299"/>
      <c r="B282" s="3301"/>
      <c r="C282" s="1581" t="s">
        <v>96</v>
      </c>
      <c r="D282" s="1582" t="s">
        <v>65</v>
      </c>
      <c r="E282" s="1213" t="s">
        <v>97</v>
      </c>
      <c r="F282" s="1583" t="s">
        <v>65</v>
      </c>
      <c r="G282" s="400" t="s">
        <v>97</v>
      </c>
      <c r="H282" s="1583" t="s">
        <v>65</v>
      </c>
      <c r="I282" s="400" t="s">
        <v>97</v>
      </c>
      <c r="J282" s="1583" t="s">
        <v>65</v>
      </c>
      <c r="K282" s="400" t="s">
        <v>97</v>
      </c>
      <c r="L282" s="1583" t="s">
        <v>65</v>
      </c>
      <c r="M282" s="400" t="s">
        <v>97</v>
      </c>
      <c r="N282" s="1583" t="s">
        <v>65</v>
      </c>
      <c r="O282" s="400" t="s">
        <v>97</v>
      </c>
      <c r="P282" s="1583" t="s">
        <v>65</v>
      </c>
      <c r="Q282" s="400" t="s">
        <v>97</v>
      </c>
      <c r="R282" s="1583" t="s">
        <v>65</v>
      </c>
      <c r="S282" s="400" t="s">
        <v>97</v>
      </c>
      <c r="T282" s="1584" t="s">
        <v>65</v>
      </c>
      <c r="U282" s="1584" t="s">
        <v>97</v>
      </c>
      <c r="V282" s="1585" t="s">
        <v>65</v>
      </c>
      <c r="W282" s="400" t="s">
        <v>97</v>
      </c>
      <c r="X282" s="1583" t="s">
        <v>65</v>
      </c>
      <c r="Y282" s="400" t="s">
        <v>97</v>
      </c>
      <c r="Z282" s="1583" t="s">
        <v>65</v>
      </c>
      <c r="AA282" s="400" t="s">
        <v>97</v>
      </c>
      <c r="AB282" s="1583" t="s">
        <v>65</v>
      </c>
      <c r="AC282" s="400" t="s">
        <v>97</v>
      </c>
      <c r="AD282" s="1583" t="s">
        <v>65</v>
      </c>
      <c r="AE282" s="400" t="s">
        <v>97</v>
      </c>
      <c r="AF282" s="1583" t="s">
        <v>65</v>
      </c>
      <c r="AG282" s="400" t="s">
        <v>97</v>
      </c>
      <c r="AH282" s="1583" t="s">
        <v>65</v>
      </c>
      <c r="AI282" s="400" t="s">
        <v>97</v>
      </c>
      <c r="AJ282" s="1583" t="s">
        <v>65</v>
      </c>
      <c r="AK282" s="1586" t="s">
        <v>97</v>
      </c>
      <c r="AL282" s="3073"/>
      <c r="AM282" s="3073"/>
      <c r="AN282" s="3073"/>
      <c r="AO282" s="3073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3548" t="s">
        <v>255</v>
      </c>
      <c r="B283" s="1587" t="s">
        <v>77</v>
      </c>
      <c r="C283" s="1588">
        <f>SUM(D283+E283)</f>
        <v>0</v>
      </c>
      <c r="D283" s="1589">
        <f>SUM(F283+H283+J283+L283+N283+P283+R283+T283+V283+X283+Z283+AB283+AD283+AF283+AH283+AJ283)</f>
        <v>0</v>
      </c>
      <c r="E283" s="1526">
        <f>SUM(G283+I283+K283+M283+O283+Q283+S283+U283+W283+Y283+AA283+AC283+AE283+AG283+AI283+AK283)</f>
        <v>0</v>
      </c>
      <c r="F283" s="1314"/>
      <c r="G283" s="1527"/>
      <c r="H283" s="1314"/>
      <c r="I283" s="1527"/>
      <c r="J283" s="1314"/>
      <c r="K283" s="1527"/>
      <c r="L283" s="1314"/>
      <c r="M283" s="1527"/>
      <c r="N283" s="1314"/>
      <c r="O283" s="1527"/>
      <c r="P283" s="1314"/>
      <c r="Q283" s="1527"/>
      <c r="R283" s="1314"/>
      <c r="S283" s="1527"/>
      <c r="T283" s="1314"/>
      <c r="U283" s="1527"/>
      <c r="V283" s="1314"/>
      <c r="W283" s="1527"/>
      <c r="X283" s="1314"/>
      <c r="Y283" s="1527"/>
      <c r="Z283" s="1314"/>
      <c r="AA283" s="1527"/>
      <c r="AB283" s="1314"/>
      <c r="AC283" s="1527"/>
      <c r="AD283" s="1314"/>
      <c r="AE283" s="1527"/>
      <c r="AF283" s="1314"/>
      <c r="AG283" s="1527"/>
      <c r="AH283" s="1314"/>
      <c r="AI283" s="1527"/>
      <c r="AJ283" s="1314"/>
      <c r="AK283" s="1531"/>
      <c r="AL283" s="1527"/>
      <c r="AM283" s="1527"/>
      <c r="AN283" s="1527"/>
      <c r="AO283" s="1527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3288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3548" t="s">
        <v>256</v>
      </c>
      <c r="B285" s="1587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3288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1521"/>
    </row>
    <row r="288" spans="1:87" ht="15" customHeight="1" x14ac:dyDescent="0.25">
      <c r="A288" s="3526" t="s">
        <v>258</v>
      </c>
      <c r="B288" s="2847"/>
      <c r="C288" s="3530" t="s">
        <v>259</v>
      </c>
      <c r="D288" s="3530"/>
      <c r="E288" s="3530"/>
      <c r="F288" s="3540" t="s">
        <v>117</v>
      </c>
      <c r="G288" s="3542"/>
      <c r="H288" s="3542"/>
      <c r="I288" s="3542"/>
      <c r="J288" s="3542"/>
      <c r="K288" s="3542"/>
      <c r="L288" s="3542"/>
      <c r="M288" s="3542"/>
      <c r="N288" s="3542"/>
      <c r="O288" s="3542"/>
      <c r="P288" s="3542"/>
      <c r="Q288" s="3542"/>
      <c r="R288" s="3542"/>
      <c r="S288" s="3542"/>
      <c r="T288" s="3542"/>
      <c r="U288" s="3542"/>
      <c r="V288" s="3542"/>
      <c r="W288" s="3542"/>
      <c r="X288" s="3542"/>
      <c r="Y288" s="3542"/>
      <c r="Z288" s="3542"/>
      <c r="AA288" s="3542"/>
      <c r="AB288" s="3542"/>
      <c r="AC288" s="3542"/>
      <c r="AD288" s="3542"/>
      <c r="AE288" s="3542"/>
      <c r="AF288" s="3542"/>
      <c r="AG288" s="3542"/>
      <c r="AH288" s="3542"/>
      <c r="AI288" s="3542"/>
      <c r="AJ288" s="3542"/>
      <c r="AK288" s="3542"/>
      <c r="AL288" s="3542"/>
      <c r="AM288" s="3543"/>
      <c r="AN288" s="3520" t="s">
        <v>244</v>
      </c>
      <c r="AO288" s="3520"/>
      <c r="AP288" s="3519"/>
      <c r="AQ288" s="3526" t="s">
        <v>185</v>
      </c>
      <c r="AR288" s="2847"/>
      <c r="AS288" s="3517" t="s">
        <v>7</v>
      </c>
      <c r="AT288" s="3517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3530"/>
      <c r="D289" s="3530"/>
      <c r="E289" s="3530"/>
      <c r="F289" s="3530" t="s">
        <v>178</v>
      </c>
      <c r="G289" s="3530"/>
      <c r="H289" s="3530" t="s">
        <v>179</v>
      </c>
      <c r="I289" s="3530"/>
      <c r="J289" s="3530" t="s">
        <v>180</v>
      </c>
      <c r="K289" s="3530"/>
      <c r="L289" s="3530" t="s">
        <v>12</v>
      </c>
      <c r="M289" s="3530"/>
      <c r="N289" s="3540" t="s">
        <v>13</v>
      </c>
      <c r="O289" s="3541"/>
      <c r="P289" s="3515" t="s">
        <v>14</v>
      </c>
      <c r="Q289" s="3515"/>
      <c r="R289" s="3515" t="s">
        <v>15</v>
      </c>
      <c r="S289" s="3515"/>
      <c r="T289" s="3515" t="s">
        <v>16</v>
      </c>
      <c r="U289" s="3515"/>
      <c r="V289" s="3515" t="s">
        <v>17</v>
      </c>
      <c r="W289" s="3515"/>
      <c r="X289" s="3515" t="s">
        <v>18</v>
      </c>
      <c r="Y289" s="3515"/>
      <c r="Z289" s="3515" t="s">
        <v>19</v>
      </c>
      <c r="AA289" s="3515"/>
      <c r="AB289" s="3515" t="s">
        <v>48</v>
      </c>
      <c r="AC289" s="3515"/>
      <c r="AD289" s="3515" t="s">
        <v>49</v>
      </c>
      <c r="AE289" s="3515"/>
      <c r="AF289" s="3515" t="s">
        <v>50</v>
      </c>
      <c r="AG289" s="3515"/>
      <c r="AH289" s="3515" t="s">
        <v>126</v>
      </c>
      <c r="AI289" s="3515"/>
      <c r="AJ289" s="3515" t="s">
        <v>127</v>
      </c>
      <c r="AK289" s="3515"/>
      <c r="AL289" s="3515" t="s">
        <v>128</v>
      </c>
      <c r="AM289" s="3544"/>
      <c r="AN289" s="3534" t="s">
        <v>261</v>
      </c>
      <c r="AO289" s="3534" t="s">
        <v>262</v>
      </c>
      <c r="AP289" s="2847" t="s">
        <v>263</v>
      </c>
      <c r="AQ289" s="3089"/>
      <c r="AR289" s="3073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3089"/>
      <c r="B290" s="3073"/>
      <c r="C290" s="1590" t="s">
        <v>96</v>
      </c>
      <c r="D290" s="1591" t="s">
        <v>65</v>
      </c>
      <c r="E290" s="1592" t="s">
        <v>97</v>
      </c>
      <c r="F290" s="1590" t="s">
        <v>264</v>
      </c>
      <c r="G290" s="1593" t="s">
        <v>97</v>
      </c>
      <c r="H290" s="1590" t="s">
        <v>264</v>
      </c>
      <c r="I290" s="1593" t="s">
        <v>97</v>
      </c>
      <c r="J290" s="1590" t="s">
        <v>264</v>
      </c>
      <c r="K290" s="1593" t="s">
        <v>97</v>
      </c>
      <c r="L290" s="1590" t="s">
        <v>264</v>
      </c>
      <c r="M290" s="1593" t="s">
        <v>97</v>
      </c>
      <c r="N290" s="1590" t="s">
        <v>264</v>
      </c>
      <c r="O290" s="1593" t="s">
        <v>97</v>
      </c>
      <c r="P290" s="1590" t="s">
        <v>264</v>
      </c>
      <c r="Q290" s="1593" t="s">
        <v>97</v>
      </c>
      <c r="R290" s="1590" t="s">
        <v>264</v>
      </c>
      <c r="S290" s="1593" t="s">
        <v>97</v>
      </c>
      <c r="T290" s="1590" t="s">
        <v>264</v>
      </c>
      <c r="U290" s="1593" t="s">
        <v>97</v>
      </c>
      <c r="V290" s="1590" t="s">
        <v>264</v>
      </c>
      <c r="W290" s="1593" t="s">
        <v>97</v>
      </c>
      <c r="X290" s="1590" t="s">
        <v>264</v>
      </c>
      <c r="Y290" s="1593" t="s">
        <v>97</v>
      </c>
      <c r="Z290" s="1590" t="s">
        <v>264</v>
      </c>
      <c r="AA290" s="1593" t="s">
        <v>97</v>
      </c>
      <c r="AB290" s="1590" t="s">
        <v>264</v>
      </c>
      <c r="AC290" s="1593" t="s">
        <v>97</v>
      </c>
      <c r="AD290" s="1590" t="s">
        <v>264</v>
      </c>
      <c r="AE290" s="1593" t="s">
        <v>97</v>
      </c>
      <c r="AF290" s="1590" t="s">
        <v>264</v>
      </c>
      <c r="AG290" s="1593" t="s">
        <v>97</v>
      </c>
      <c r="AH290" s="1590" t="s">
        <v>264</v>
      </c>
      <c r="AI290" s="1593" t="s">
        <v>97</v>
      </c>
      <c r="AJ290" s="1590" t="s">
        <v>264</v>
      </c>
      <c r="AK290" s="1593" t="s">
        <v>97</v>
      </c>
      <c r="AL290" s="1590" t="s">
        <v>264</v>
      </c>
      <c r="AM290" s="1594" t="s">
        <v>97</v>
      </c>
      <c r="AN290" s="3113"/>
      <c r="AO290" s="3113"/>
      <c r="AP290" s="3073"/>
      <c r="AQ290" s="1590" t="s">
        <v>187</v>
      </c>
      <c r="AR290" s="1226" t="s">
        <v>188</v>
      </c>
      <c r="AS290" s="3283"/>
      <c r="AT290" s="3283"/>
      <c r="AU290" s="3073"/>
      <c r="AV290" s="3073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3518" t="s">
        <v>265</v>
      </c>
      <c r="B291" s="3519"/>
      <c r="C291" s="1595">
        <f>SUM(D291+E291)</f>
        <v>4</v>
      </c>
      <c r="D291" s="1596">
        <f>SUM(F291+H291+J291+L291+N291+P291+R291+T291+V291+X291+Z291+AB291+AD291+AF291+AH291+AJ291+AL291)</f>
        <v>3</v>
      </c>
      <c r="E291" s="1556">
        <f>SUM(G291+I291+K291+M291+O291+Q291+S291+U291+W291+Y291+AA291+AC291+AE291+AG291+AI291+AK291+AM291)</f>
        <v>1</v>
      </c>
      <c r="F291" s="1595">
        <f>SUM(F301:F309)</f>
        <v>0</v>
      </c>
      <c r="G291" s="1597">
        <f>SUM(G301:G309)</f>
        <v>0</v>
      </c>
      <c r="H291" s="1595">
        <f>SUM(H301:H309)</f>
        <v>0</v>
      </c>
      <c r="I291" s="1597">
        <f>SUM(I301:I309)</f>
        <v>0</v>
      </c>
      <c r="J291" s="1595">
        <f>SUM(J301:J309)</f>
        <v>0</v>
      </c>
      <c r="K291" s="1597">
        <f>SUM(K292:K309)</f>
        <v>0</v>
      </c>
      <c r="L291" s="1595">
        <f>SUM(L301:L309)</f>
        <v>0</v>
      </c>
      <c r="M291" s="1597">
        <f>SUM(M292:M309)</f>
        <v>0</v>
      </c>
      <c r="N291" s="1595">
        <f>SUM(N301:N309)</f>
        <v>0</v>
      </c>
      <c r="O291" s="1597">
        <f>SUM(O292:O309)</f>
        <v>0</v>
      </c>
      <c r="P291" s="1595">
        <f>SUM(P301:P309)</f>
        <v>2</v>
      </c>
      <c r="Q291" s="1597">
        <f>SUM(Q292:Q309)</f>
        <v>0</v>
      </c>
      <c r="R291" s="1595">
        <f>SUM(R301:R309)</f>
        <v>0</v>
      </c>
      <c r="S291" s="1597">
        <f>SUM(S292:S309)</f>
        <v>0</v>
      </c>
      <c r="T291" s="1595">
        <f>SUM(T301:T309)</f>
        <v>0</v>
      </c>
      <c r="U291" s="1597">
        <f>SUM(U292:U309)</f>
        <v>0</v>
      </c>
      <c r="V291" s="1595">
        <f>SUM(V301:V309)</f>
        <v>0</v>
      </c>
      <c r="W291" s="1597">
        <f>SUM(W292:W309)</f>
        <v>0</v>
      </c>
      <c r="X291" s="1595">
        <f>SUM(X301:X309)</f>
        <v>0</v>
      </c>
      <c r="Y291" s="1597">
        <f>SUM(Y292:Y309)</f>
        <v>1</v>
      </c>
      <c r="Z291" s="1595">
        <f>SUM(Z301:Z309)</f>
        <v>1</v>
      </c>
      <c r="AA291" s="1597">
        <f>SUM(AA292:AA309)</f>
        <v>0</v>
      </c>
      <c r="AB291" s="1595">
        <f t="shared" ref="AB291:AM291" si="167">SUM(AB301:AB309)</f>
        <v>0</v>
      </c>
      <c r="AC291" s="1597">
        <f>SUM(AC292:AC309)</f>
        <v>0</v>
      </c>
      <c r="AD291" s="1595">
        <f t="shared" si="167"/>
        <v>0</v>
      </c>
      <c r="AE291" s="1597">
        <f t="shared" si="167"/>
        <v>0</v>
      </c>
      <c r="AF291" s="1595">
        <f t="shared" si="167"/>
        <v>0</v>
      </c>
      <c r="AG291" s="1597">
        <f t="shared" si="167"/>
        <v>0</v>
      </c>
      <c r="AH291" s="1595">
        <f t="shared" si="167"/>
        <v>0</v>
      </c>
      <c r="AI291" s="1597">
        <f t="shared" si="167"/>
        <v>0</v>
      </c>
      <c r="AJ291" s="1595">
        <f t="shared" si="167"/>
        <v>0</v>
      </c>
      <c r="AK291" s="1597">
        <f t="shared" si="167"/>
        <v>0</v>
      </c>
      <c r="AL291" s="1595">
        <f>SUM(AL301:AL309)</f>
        <v>0</v>
      </c>
      <c r="AM291" s="1598">
        <f t="shared" si="167"/>
        <v>0</v>
      </c>
      <c r="AN291" s="1577">
        <f t="shared" ref="AN291:AU291" si="168">SUM(AN292:AN309)</f>
        <v>0</v>
      </c>
      <c r="AO291" s="1577">
        <f t="shared" si="168"/>
        <v>0</v>
      </c>
      <c r="AP291" s="1599">
        <f t="shared" si="168"/>
        <v>0</v>
      </c>
      <c r="AQ291" s="1595">
        <f t="shared" si="168"/>
        <v>0</v>
      </c>
      <c r="AR291" s="1599">
        <f t="shared" si="168"/>
        <v>1</v>
      </c>
      <c r="AS291" s="1600">
        <f t="shared" si="168"/>
        <v>0</v>
      </c>
      <c r="AT291" s="1600">
        <f t="shared" si="168"/>
        <v>0</v>
      </c>
      <c r="AU291" s="1556">
        <f t="shared" si="168"/>
        <v>0</v>
      </c>
      <c r="AV291" s="1556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0</v>
      </c>
      <c r="D292" s="426"/>
      <c r="E292" s="1218">
        <f t="shared" ref="E292:E300" si="169">SUM(K292+M292+O292+Q292+S292+U292+W292+Y292+AA292+AC292)</f>
        <v>0</v>
      </c>
      <c r="F292" s="358"/>
      <c r="G292" s="359"/>
      <c r="H292" s="359"/>
      <c r="I292" s="359"/>
      <c r="J292" s="427"/>
      <c r="K292" s="35"/>
      <c r="L292" s="742"/>
      <c r="M292" s="35"/>
      <c r="N292" s="742"/>
      <c r="O292" s="35"/>
      <c r="P292" s="742"/>
      <c r="Q292" s="35"/>
      <c r="R292" s="742"/>
      <c r="S292" s="35"/>
      <c r="T292" s="742"/>
      <c r="U292" s="35"/>
      <c r="V292" s="742"/>
      <c r="W292" s="35"/>
      <c r="X292" s="742"/>
      <c r="Y292" s="35"/>
      <c r="Z292" s="742"/>
      <c r="AA292" s="35"/>
      <c r="AB292" s="742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/>
      <c r="AO292" s="34"/>
      <c r="AP292" s="35"/>
      <c r="AQ292" s="32"/>
      <c r="AR292" s="359"/>
      <c r="AS292" s="337"/>
      <c r="AT292" s="337"/>
      <c r="AU292" s="35"/>
      <c r="AV292" s="35"/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1211">
        <f t="shared" si="169"/>
        <v>0</v>
      </c>
      <c r="F293" s="358"/>
      <c r="G293" s="359"/>
      <c r="H293" s="359"/>
      <c r="I293" s="359"/>
      <c r="J293" s="427"/>
      <c r="K293" s="35"/>
      <c r="L293" s="742"/>
      <c r="M293" s="35"/>
      <c r="N293" s="742"/>
      <c r="O293" s="35"/>
      <c r="P293" s="742"/>
      <c r="Q293" s="35"/>
      <c r="R293" s="742"/>
      <c r="S293" s="35"/>
      <c r="T293" s="742"/>
      <c r="U293" s="35"/>
      <c r="V293" s="742"/>
      <c r="W293" s="35"/>
      <c r="X293" s="742"/>
      <c r="Y293" s="35"/>
      <c r="Z293" s="742"/>
      <c r="AA293" s="35"/>
      <c r="AB293" s="742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0</v>
      </c>
      <c r="D294" s="426"/>
      <c r="E294" s="1211">
        <f t="shared" si="169"/>
        <v>0</v>
      </c>
      <c r="F294" s="358"/>
      <c r="G294" s="359"/>
      <c r="H294" s="359"/>
      <c r="I294" s="359"/>
      <c r="J294" s="427"/>
      <c r="K294" s="37"/>
      <c r="L294" s="742"/>
      <c r="M294" s="37"/>
      <c r="N294" s="742"/>
      <c r="O294" s="37"/>
      <c r="P294" s="742"/>
      <c r="Q294" s="37"/>
      <c r="R294" s="742"/>
      <c r="S294" s="37"/>
      <c r="T294" s="742"/>
      <c r="U294" s="37"/>
      <c r="V294" s="742"/>
      <c r="W294" s="37"/>
      <c r="X294" s="742"/>
      <c r="Y294" s="37"/>
      <c r="Z294" s="742"/>
      <c r="AA294" s="37"/>
      <c r="AB294" s="742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/>
      <c r="AO294" s="36"/>
      <c r="AP294" s="37"/>
      <c r="AQ294" s="16"/>
      <c r="AR294" s="359"/>
      <c r="AS294" s="137"/>
      <c r="AT294" s="137"/>
      <c r="AU294" s="37"/>
      <c r="AV294" s="37"/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1211">
        <f t="shared" si="169"/>
        <v>0</v>
      </c>
      <c r="F295" s="358"/>
      <c r="G295" s="359"/>
      <c r="H295" s="359"/>
      <c r="I295" s="359"/>
      <c r="J295" s="427"/>
      <c r="K295" s="37"/>
      <c r="L295" s="742"/>
      <c r="M295" s="37"/>
      <c r="N295" s="742"/>
      <c r="O295" s="37"/>
      <c r="P295" s="742"/>
      <c r="Q295" s="37"/>
      <c r="R295" s="742"/>
      <c r="S295" s="37"/>
      <c r="T295" s="742"/>
      <c r="U295" s="37"/>
      <c r="V295" s="742"/>
      <c r="W295" s="37"/>
      <c r="X295" s="742"/>
      <c r="Y295" s="37"/>
      <c r="Z295" s="742"/>
      <c r="AA295" s="37"/>
      <c r="AB295" s="742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1211">
        <f t="shared" si="169"/>
        <v>0</v>
      </c>
      <c r="F296" s="358"/>
      <c r="G296" s="359"/>
      <c r="H296" s="359"/>
      <c r="I296" s="359"/>
      <c r="J296" s="427"/>
      <c r="K296" s="37"/>
      <c r="L296" s="742"/>
      <c r="M296" s="37"/>
      <c r="N296" s="742"/>
      <c r="O296" s="37"/>
      <c r="P296" s="742"/>
      <c r="Q296" s="37"/>
      <c r="R296" s="742"/>
      <c r="S296" s="37"/>
      <c r="T296" s="742"/>
      <c r="U296" s="37"/>
      <c r="V296" s="742"/>
      <c r="W296" s="37"/>
      <c r="X296" s="742"/>
      <c r="Y296" s="37"/>
      <c r="Z296" s="742"/>
      <c r="AA296" s="37"/>
      <c r="AB296" s="742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1211">
        <f t="shared" si="169"/>
        <v>0</v>
      </c>
      <c r="F297" s="358"/>
      <c r="G297" s="359"/>
      <c r="H297" s="359"/>
      <c r="I297" s="359"/>
      <c r="J297" s="427"/>
      <c r="K297" s="37"/>
      <c r="L297" s="742"/>
      <c r="M297" s="37"/>
      <c r="N297" s="742"/>
      <c r="O297" s="37"/>
      <c r="P297" s="742"/>
      <c r="Q297" s="37"/>
      <c r="R297" s="742"/>
      <c r="S297" s="37"/>
      <c r="T297" s="742"/>
      <c r="U297" s="37"/>
      <c r="V297" s="742"/>
      <c r="W297" s="37"/>
      <c r="X297" s="742"/>
      <c r="Y297" s="37"/>
      <c r="Z297" s="742"/>
      <c r="AA297" s="37"/>
      <c r="AB297" s="742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1211">
        <f t="shared" si="169"/>
        <v>0</v>
      </c>
      <c r="F298" s="358"/>
      <c r="G298" s="359"/>
      <c r="H298" s="359"/>
      <c r="I298" s="359"/>
      <c r="J298" s="427"/>
      <c r="K298" s="37"/>
      <c r="L298" s="742"/>
      <c r="M298" s="37"/>
      <c r="N298" s="742"/>
      <c r="O298" s="37"/>
      <c r="P298" s="742"/>
      <c r="Q298" s="37"/>
      <c r="R298" s="742"/>
      <c r="S298" s="37"/>
      <c r="T298" s="742"/>
      <c r="U298" s="37"/>
      <c r="V298" s="742"/>
      <c r="W298" s="37"/>
      <c r="X298" s="742"/>
      <c r="Y298" s="37"/>
      <c r="Z298" s="742"/>
      <c r="AA298" s="37"/>
      <c r="AB298" s="742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1211">
        <f t="shared" si="169"/>
        <v>0</v>
      </c>
      <c r="F299" s="358"/>
      <c r="G299" s="359"/>
      <c r="H299" s="359"/>
      <c r="I299" s="359"/>
      <c r="J299" s="427"/>
      <c r="K299" s="37"/>
      <c r="L299" s="742"/>
      <c r="M299" s="37"/>
      <c r="N299" s="742"/>
      <c r="O299" s="37"/>
      <c r="P299" s="742"/>
      <c r="Q299" s="37"/>
      <c r="R299" s="742"/>
      <c r="S299" s="37"/>
      <c r="T299" s="742"/>
      <c r="U299" s="37"/>
      <c r="V299" s="742"/>
      <c r="W299" s="37"/>
      <c r="X299" s="742"/>
      <c r="Y299" s="37"/>
      <c r="Z299" s="742"/>
      <c r="AA299" s="37"/>
      <c r="AB299" s="742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112"/>
      <c r="B300" s="1214" t="s">
        <v>274</v>
      </c>
      <c r="C300" s="139">
        <f t="shared" si="184"/>
        <v>0</v>
      </c>
      <c r="D300" s="430"/>
      <c r="E300" s="1212">
        <f t="shared" si="169"/>
        <v>0</v>
      </c>
      <c r="F300" s="698"/>
      <c r="G300" s="699"/>
      <c r="H300" s="699"/>
      <c r="I300" s="699"/>
      <c r="J300" s="743"/>
      <c r="K300" s="43"/>
      <c r="L300" s="431"/>
      <c r="M300" s="43"/>
      <c r="N300" s="431"/>
      <c r="O300" s="43"/>
      <c r="P300" s="431"/>
      <c r="Q300" s="43"/>
      <c r="R300" s="431"/>
      <c r="S300" s="43"/>
      <c r="T300" s="431"/>
      <c r="U300" s="43"/>
      <c r="V300" s="431"/>
      <c r="W300" s="43"/>
      <c r="X300" s="431"/>
      <c r="Y300" s="43"/>
      <c r="Z300" s="431"/>
      <c r="AA300" s="43"/>
      <c r="AB300" s="431"/>
      <c r="AC300" s="43"/>
      <c r="AD300" s="698"/>
      <c r="AE300" s="699"/>
      <c r="AF300" s="699"/>
      <c r="AG300" s="699"/>
      <c r="AH300" s="699"/>
      <c r="AI300" s="699"/>
      <c r="AJ300" s="699"/>
      <c r="AK300" s="699"/>
      <c r="AL300" s="699"/>
      <c r="AM300" s="550"/>
      <c r="AN300" s="42"/>
      <c r="AO300" s="42"/>
      <c r="AP300" s="43"/>
      <c r="AQ300" s="22"/>
      <c r="AR300" s="699"/>
      <c r="AS300" s="186"/>
      <c r="AT300" s="186"/>
      <c r="AU300" s="43"/>
      <c r="AV300" s="43"/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1601" t="s">
        <v>266</v>
      </c>
      <c r="C301" s="335">
        <f t="shared" si="183"/>
        <v>1</v>
      </c>
      <c r="D301" s="336">
        <f>SUM(F301+H301+J301+L301+N301+P301+R301+T301+V301+X301+Z301+AB301+AD301+AF301+AH301+AJ301+AL301)</f>
        <v>1</v>
      </c>
      <c r="E301" s="1218">
        <f>SUM(G301+I301+K301+M301+O301+Q301+S301+U301+W301+Y301+AA301+AC301+AE301+AG301+AI301+AK301+AM301)</f>
        <v>0</v>
      </c>
      <c r="F301" s="510"/>
      <c r="G301" s="511"/>
      <c r="H301" s="512"/>
      <c r="I301" s="511"/>
      <c r="J301" s="512"/>
      <c r="K301" s="291"/>
      <c r="L301" s="513"/>
      <c r="M301" s="511"/>
      <c r="N301" s="512"/>
      <c r="O301" s="514"/>
      <c r="P301" s="510">
        <v>1</v>
      </c>
      <c r="Q301" s="511"/>
      <c r="R301" s="512"/>
      <c r="S301" s="514"/>
      <c r="T301" s="510"/>
      <c r="U301" s="511"/>
      <c r="V301" s="512"/>
      <c r="W301" s="514"/>
      <c r="X301" s="510"/>
      <c r="Y301" s="511"/>
      <c r="Z301" s="512"/>
      <c r="AA301" s="514"/>
      <c r="AB301" s="510"/>
      <c r="AC301" s="511"/>
      <c r="AD301" s="512"/>
      <c r="AE301" s="514"/>
      <c r="AF301" s="510"/>
      <c r="AG301" s="511"/>
      <c r="AH301" s="512"/>
      <c r="AI301" s="514"/>
      <c r="AJ301" s="510"/>
      <c r="AK301" s="511"/>
      <c r="AL301" s="512"/>
      <c r="AM301" s="515"/>
      <c r="AN301" s="1602"/>
      <c r="AO301" s="34"/>
      <c r="AP301" s="35"/>
      <c r="AQ301" s="32">
        <v>0</v>
      </c>
      <c r="AR301" s="35">
        <v>0</v>
      </c>
      <c r="AS301" s="337">
        <v>0</v>
      </c>
      <c r="AT301" s="337">
        <v>0</v>
      </c>
      <c r="AU301" s="35">
        <v>0</v>
      </c>
      <c r="AV301" s="35">
        <v>0</v>
      </c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0</v>
      </c>
      <c r="D302" s="176">
        <f t="shared" ref="D302:E309" si="185">SUM(F302+H302+J302+L302+N302+P302+R302+T302+V302+X302+Z302+AB302+AD302+AF302+AH302+AJ302+AL302)</f>
        <v>0</v>
      </c>
      <c r="E302" s="1218">
        <f t="shared" si="185"/>
        <v>0</v>
      </c>
      <c r="F302" s="32"/>
      <c r="G302" s="291"/>
      <c r="H302" s="32"/>
      <c r="I302" s="291"/>
      <c r="J302" s="32"/>
      <c r="K302" s="291"/>
      <c r="L302" s="32"/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/>
      <c r="AR302" s="35"/>
      <c r="AS302" s="337"/>
      <c r="AT302" s="337"/>
      <c r="AU302" s="35"/>
      <c r="AV302" s="35"/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1</v>
      </c>
      <c r="D303" s="178">
        <f t="shared" si="185"/>
        <v>0</v>
      </c>
      <c r="E303" s="1211">
        <f t="shared" si="185"/>
        <v>1</v>
      </c>
      <c r="F303" s="16"/>
      <c r="G303" s="20"/>
      <c r="H303" s="16"/>
      <c r="I303" s="20"/>
      <c r="J303" s="16"/>
      <c r="K303" s="20"/>
      <c r="L303" s="16"/>
      <c r="M303" s="20"/>
      <c r="N303" s="16"/>
      <c r="O303" s="18"/>
      <c r="P303" s="16"/>
      <c r="Q303" s="20"/>
      <c r="R303" s="36"/>
      <c r="S303" s="18"/>
      <c r="T303" s="16"/>
      <c r="U303" s="20"/>
      <c r="V303" s="36"/>
      <c r="W303" s="18"/>
      <c r="X303" s="16"/>
      <c r="Y303" s="20">
        <v>1</v>
      </c>
      <c r="Z303" s="36"/>
      <c r="AA303" s="18"/>
      <c r="AB303" s="16"/>
      <c r="AC303" s="20"/>
      <c r="AD303" s="36"/>
      <c r="AE303" s="18"/>
      <c r="AF303" s="16"/>
      <c r="AG303" s="20"/>
      <c r="AH303" s="36"/>
      <c r="AI303" s="18"/>
      <c r="AJ303" s="16"/>
      <c r="AK303" s="20"/>
      <c r="AL303" s="36"/>
      <c r="AM303" s="19"/>
      <c r="AN303" s="36"/>
      <c r="AO303" s="36"/>
      <c r="AP303" s="37"/>
      <c r="AQ303" s="16">
        <v>0</v>
      </c>
      <c r="AR303" s="37">
        <v>0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0</v>
      </c>
      <c r="D304" s="178">
        <f t="shared" si="185"/>
        <v>0</v>
      </c>
      <c r="E304" s="1211">
        <f t="shared" si="185"/>
        <v>0</v>
      </c>
      <c r="F304" s="16"/>
      <c r="G304" s="20"/>
      <c r="H304" s="16"/>
      <c r="I304" s="20"/>
      <c r="J304" s="16"/>
      <c r="K304" s="20"/>
      <c r="L304" s="16"/>
      <c r="M304" s="20"/>
      <c r="N304" s="16"/>
      <c r="O304" s="18"/>
      <c r="P304" s="16"/>
      <c r="Q304" s="20"/>
      <c r="R304" s="36"/>
      <c r="S304" s="18"/>
      <c r="T304" s="16"/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/>
      <c r="AO304" s="36"/>
      <c r="AP304" s="37"/>
      <c r="AQ304" s="16"/>
      <c r="AR304" s="37"/>
      <c r="AS304" s="137"/>
      <c r="AT304" s="137"/>
      <c r="AU304" s="37"/>
      <c r="AV304" s="37"/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0</v>
      </c>
      <c r="D305" s="178">
        <f t="shared" si="185"/>
        <v>0</v>
      </c>
      <c r="E305" s="1211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/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/>
      <c r="AR305" s="37"/>
      <c r="AS305" s="137"/>
      <c r="AT305" s="137"/>
      <c r="AU305" s="37"/>
      <c r="AV305" s="37"/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1211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/>
      <c r="AR306" s="37"/>
      <c r="AS306" s="137"/>
      <c r="AT306" s="137"/>
      <c r="AU306" s="37"/>
      <c r="AV306" s="37"/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1211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/>
      <c r="AR307" s="37"/>
      <c r="AS307" s="137"/>
      <c r="AT307" s="137"/>
      <c r="AU307" s="37"/>
      <c r="AV307" s="37"/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1211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/>
      <c r="AR308" s="37"/>
      <c r="AS308" s="137"/>
      <c r="AT308" s="137"/>
      <c r="AU308" s="37"/>
      <c r="AV308" s="37"/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3112"/>
      <c r="B309" s="1214" t="s">
        <v>274</v>
      </c>
      <c r="C309" s="139">
        <f t="shared" si="183"/>
        <v>2</v>
      </c>
      <c r="D309" s="199">
        <f t="shared" si="185"/>
        <v>2</v>
      </c>
      <c r="E309" s="1212">
        <f t="shared" si="185"/>
        <v>0</v>
      </c>
      <c r="F309" s="22"/>
      <c r="G309" s="26"/>
      <c r="H309" s="22"/>
      <c r="I309" s="26"/>
      <c r="J309" s="22"/>
      <c r="K309" s="26"/>
      <c r="L309" s="22"/>
      <c r="M309" s="26"/>
      <c r="N309" s="22"/>
      <c r="O309" s="24"/>
      <c r="P309" s="22">
        <v>1</v>
      </c>
      <c r="Q309" s="26"/>
      <c r="R309" s="42"/>
      <c r="S309" s="24"/>
      <c r="T309" s="22"/>
      <c r="U309" s="26"/>
      <c r="V309" s="42"/>
      <c r="W309" s="24"/>
      <c r="X309" s="22"/>
      <c r="Y309" s="26"/>
      <c r="Z309" s="42">
        <v>1</v>
      </c>
      <c r="AA309" s="24"/>
      <c r="AB309" s="22"/>
      <c r="AC309" s="26"/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/>
      <c r="AO309" s="42"/>
      <c r="AP309" s="43"/>
      <c r="AQ309" s="22">
        <v>0</v>
      </c>
      <c r="AR309" s="43">
        <v>1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744"/>
    </row>
    <row r="311" spans="1:86" ht="15" customHeight="1" x14ac:dyDescent="0.25">
      <c r="A311" s="3526" t="s">
        <v>75</v>
      </c>
      <c r="B311" s="2847"/>
      <c r="C311" s="3536" t="s">
        <v>259</v>
      </c>
      <c r="D311" s="2917"/>
      <c r="E311" s="2888"/>
      <c r="F311" s="3540" t="s">
        <v>117</v>
      </c>
      <c r="G311" s="3542"/>
      <c r="H311" s="3542"/>
      <c r="I311" s="3542"/>
      <c r="J311" s="3542"/>
      <c r="K311" s="3542"/>
      <c r="L311" s="3542"/>
      <c r="M311" s="3542"/>
      <c r="N311" s="3542"/>
      <c r="O311" s="3542"/>
      <c r="P311" s="3542"/>
      <c r="Q311" s="3542"/>
      <c r="R311" s="3542"/>
      <c r="S311" s="3542"/>
      <c r="T311" s="3542"/>
      <c r="U311" s="3542"/>
      <c r="V311" s="3542"/>
      <c r="W311" s="3542"/>
      <c r="X311" s="3542"/>
      <c r="Y311" s="3542"/>
      <c r="Z311" s="3542"/>
      <c r="AA311" s="3542"/>
      <c r="AB311" s="3542"/>
      <c r="AC311" s="3542"/>
      <c r="AD311" s="3542"/>
      <c r="AE311" s="3542"/>
      <c r="AF311" s="3542"/>
      <c r="AG311" s="3542"/>
      <c r="AH311" s="3542"/>
      <c r="AI311" s="3542"/>
      <c r="AJ311" s="3542"/>
      <c r="AK311" s="3542"/>
      <c r="AL311" s="3542"/>
      <c r="AM311" s="3542"/>
      <c r="AN311" s="3542"/>
      <c r="AO311" s="3542"/>
      <c r="AP311" s="3542"/>
      <c r="AQ311" s="3543"/>
      <c r="AR311" s="2869" t="s">
        <v>185</v>
      </c>
      <c r="AS311" s="2847"/>
      <c r="AT311" s="3517" t="s">
        <v>7</v>
      </c>
      <c r="AU311" s="3517" t="s">
        <v>8</v>
      </c>
      <c r="AV311" s="3517" t="s">
        <v>260</v>
      </c>
      <c r="AW311" s="3517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109"/>
      <c r="D312" s="3110"/>
      <c r="E312" s="3111"/>
      <c r="F312" s="3518" t="s">
        <v>277</v>
      </c>
      <c r="G312" s="3520"/>
      <c r="H312" s="3518" t="s">
        <v>278</v>
      </c>
      <c r="I312" s="3520"/>
      <c r="J312" s="3518" t="s">
        <v>279</v>
      </c>
      <c r="K312" s="3520"/>
      <c r="L312" s="3518" t="s">
        <v>280</v>
      </c>
      <c r="M312" s="3520"/>
      <c r="N312" s="3518" t="s">
        <v>179</v>
      </c>
      <c r="O312" s="3520"/>
      <c r="P312" s="3518" t="s">
        <v>180</v>
      </c>
      <c r="Q312" s="3520"/>
      <c r="R312" s="3518" t="s">
        <v>12</v>
      </c>
      <c r="S312" s="3520"/>
      <c r="T312" s="3518" t="s">
        <v>13</v>
      </c>
      <c r="U312" s="3520"/>
      <c r="V312" s="3518" t="s">
        <v>14</v>
      </c>
      <c r="W312" s="3519"/>
      <c r="X312" s="3518" t="s">
        <v>15</v>
      </c>
      <c r="Y312" s="3519"/>
      <c r="Z312" s="3518" t="s">
        <v>16</v>
      </c>
      <c r="AA312" s="3519"/>
      <c r="AB312" s="3518" t="s">
        <v>17</v>
      </c>
      <c r="AC312" s="3519"/>
      <c r="AD312" s="3518" t="s">
        <v>18</v>
      </c>
      <c r="AE312" s="3519"/>
      <c r="AF312" s="3518" t="s">
        <v>19</v>
      </c>
      <c r="AG312" s="3519"/>
      <c r="AH312" s="3518" t="s">
        <v>48</v>
      </c>
      <c r="AI312" s="3519"/>
      <c r="AJ312" s="3518" t="s">
        <v>49</v>
      </c>
      <c r="AK312" s="3519"/>
      <c r="AL312" s="3518" t="s">
        <v>50</v>
      </c>
      <c r="AM312" s="3519"/>
      <c r="AN312" s="3518" t="s">
        <v>126</v>
      </c>
      <c r="AO312" s="3519"/>
      <c r="AP312" s="3518" t="s">
        <v>281</v>
      </c>
      <c r="AQ312" s="3523"/>
      <c r="AR312" s="3090"/>
      <c r="AS312" s="3073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089"/>
      <c r="B313" s="3073"/>
      <c r="C313" s="1590" t="s">
        <v>96</v>
      </c>
      <c r="D313" s="1603" t="s">
        <v>65</v>
      </c>
      <c r="E313" s="1220" t="s">
        <v>97</v>
      </c>
      <c r="F313" s="1590" t="s">
        <v>264</v>
      </c>
      <c r="G313" s="1593" t="s">
        <v>97</v>
      </c>
      <c r="H313" s="1590" t="s">
        <v>264</v>
      </c>
      <c r="I313" s="1593" t="s">
        <v>97</v>
      </c>
      <c r="J313" s="1590" t="s">
        <v>264</v>
      </c>
      <c r="K313" s="1593" t="s">
        <v>97</v>
      </c>
      <c r="L313" s="1590" t="s">
        <v>264</v>
      </c>
      <c r="M313" s="1593" t="s">
        <v>97</v>
      </c>
      <c r="N313" s="1590" t="s">
        <v>264</v>
      </c>
      <c r="O313" s="1593" t="s">
        <v>97</v>
      </c>
      <c r="P313" s="1590" t="s">
        <v>264</v>
      </c>
      <c r="Q313" s="1593" t="s">
        <v>97</v>
      </c>
      <c r="R313" s="1590" t="s">
        <v>264</v>
      </c>
      <c r="S313" s="1593" t="s">
        <v>97</v>
      </c>
      <c r="T313" s="1590" t="s">
        <v>264</v>
      </c>
      <c r="U313" s="1593" t="s">
        <v>97</v>
      </c>
      <c r="V313" s="1590" t="s">
        <v>264</v>
      </c>
      <c r="W313" s="1593" t="s">
        <v>97</v>
      </c>
      <c r="X313" s="1590" t="s">
        <v>264</v>
      </c>
      <c r="Y313" s="1593" t="s">
        <v>97</v>
      </c>
      <c r="Z313" s="1590" t="s">
        <v>264</v>
      </c>
      <c r="AA313" s="1593" t="s">
        <v>97</v>
      </c>
      <c r="AB313" s="1590" t="s">
        <v>264</v>
      </c>
      <c r="AC313" s="1593" t="s">
        <v>97</v>
      </c>
      <c r="AD313" s="1590" t="s">
        <v>264</v>
      </c>
      <c r="AE313" s="1593" t="s">
        <v>97</v>
      </c>
      <c r="AF313" s="1590" t="s">
        <v>264</v>
      </c>
      <c r="AG313" s="1593" t="s">
        <v>97</v>
      </c>
      <c r="AH313" s="1590" t="s">
        <v>264</v>
      </c>
      <c r="AI313" s="1593" t="s">
        <v>97</v>
      </c>
      <c r="AJ313" s="1590" t="s">
        <v>264</v>
      </c>
      <c r="AK313" s="1593" t="s">
        <v>97</v>
      </c>
      <c r="AL313" s="1590" t="s">
        <v>264</v>
      </c>
      <c r="AM313" s="1593" t="s">
        <v>97</v>
      </c>
      <c r="AN313" s="1590" t="s">
        <v>264</v>
      </c>
      <c r="AO313" s="1593" t="s">
        <v>97</v>
      </c>
      <c r="AP313" s="1590" t="s">
        <v>264</v>
      </c>
      <c r="AQ313" s="1594" t="s">
        <v>97</v>
      </c>
      <c r="AR313" s="1604" t="s">
        <v>187</v>
      </c>
      <c r="AS313" s="1593" t="s">
        <v>188</v>
      </c>
      <c r="AT313" s="3283"/>
      <c r="AU313" s="3283"/>
      <c r="AV313" s="3283"/>
      <c r="AW313" s="3283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3524" t="s">
        <v>282</v>
      </c>
      <c r="B314" s="1605" t="s">
        <v>181</v>
      </c>
      <c r="C314" s="175">
        <f>SUM(E314)</f>
        <v>0</v>
      </c>
      <c r="D314" s="1481"/>
      <c r="E314" s="1606">
        <f>+Q314+S314+U314+W314+Y314+AA314+AC314+AE314+AG314+AI314</f>
        <v>0</v>
      </c>
      <c r="F314" s="1607"/>
      <c r="G314" s="1608"/>
      <c r="H314" s="1608"/>
      <c r="I314" s="1608"/>
      <c r="J314" s="1608"/>
      <c r="K314" s="1608"/>
      <c r="L314" s="1608"/>
      <c r="M314" s="1608"/>
      <c r="N314" s="1608"/>
      <c r="O314" s="1608"/>
      <c r="P314" s="1609"/>
      <c r="Q314" s="1602"/>
      <c r="R314" s="1610"/>
      <c r="S314" s="1602"/>
      <c r="T314" s="1610"/>
      <c r="U314" s="1602"/>
      <c r="V314" s="1610"/>
      <c r="W314" s="1602"/>
      <c r="X314" s="1610"/>
      <c r="Y314" s="1602"/>
      <c r="Z314" s="1610"/>
      <c r="AA314" s="1602"/>
      <c r="AB314" s="1610"/>
      <c r="AC314" s="1602"/>
      <c r="AD314" s="1610"/>
      <c r="AE314" s="1602"/>
      <c r="AF314" s="1610"/>
      <c r="AG314" s="1602"/>
      <c r="AH314" s="1610"/>
      <c r="AI314" s="1602"/>
      <c r="AJ314" s="1610"/>
      <c r="AK314" s="1609"/>
      <c r="AL314" s="1610"/>
      <c r="AM314" s="1609"/>
      <c r="AN314" s="1610"/>
      <c r="AO314" s="1609"/>
      <c r="AP314" s="1610"/>
      <c r="AQ314" s="1611"/>
      <c r="AR314" s="1602"/>
      <c r="AS314" s="1608"/>
      <c r="AT314" s="1612"/>
      <c r="AU314" s="1613"/>
      <c r="AV314" s="1612"/>
      <c r="AW314" s="1613"/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3284"/>
      <c r="B315" s="541" t="s">
        <v>275</v>
      </c>
      <c r="C315" s="183">
        <f t="shared" ref="C315:C324" si="188">SUM(D315+E315)</f>
        <v>2</v>
      </c>
      <c r="D315" s="184">
        <f t="shared" ref="D315:E318" si="189">SUM(F315+H315+J315+L315+N315+P315+R315+T315+V315+X315+Z315+AB315+AD315+AF315+AH315+AJ315+AL315+AN315+AP315)</f>
        <v>1</v>
      </c>
      <c r="E315" s="203">
        <f t="shared" si="189"/>
        <v>1</v>
      </c>
      <c r="F315" s="329"/>
      <c r="G315" s="393"/>
      <c r="H315" s="329"/>
      <c r="I315" s="393"/>
      <c r="J315" s="329"/>
      <c r="K315" s="75"/>
      <c r="L315" s="329"/>
      <c r="M315" s="292"/>
      <c r="N315" s="329"/>
      <c r="O315" s="75"/>
      <c r="P315" s="329"/>
      <c r="Q315" s="393"/>
      <c r="R315" s="329"/>
      <c r="S315" s="393"/>
      <c r="T315" s="329"/>
      <c r="U315" s="393"/>
      <c r="V315" s="329"/>
      <c r="W315" s="393"/>
      <c r="X315" s="329">
        <v>1</v>
      </c>
      <c r="Y315" s="393"/>
      <c r="Z315" s="329"/>
      <c r="AA315" s="393"/>
      <c r="AB315" s="329"/>
      <c r="AC315" s="393">
        <v>1</v>
      </c>
      <c r="AD315" s="329"/>
      <c r="AE315" s="393"/>
      <c r="AF315" s="329"/>
      <c r="AG315" s="393"/>
      <c r="AH315" s="329"/>
      <c r="AI315" s="393"/>
      <c r="AJ315" s="329"/>
      <c r="AK315" s="393"/>
      <c r="AL315" s="329"/>
      <c r="AM315" s="393"/>
      <c r="AN315" s="329"/>
      <c r="AO315" s="393"/>
      <c r="AP315" s="329"/>
      <c r="AQ315" s="394"/>
      <c r="AR315" s="393">
        <v>0</v>
      </c>
      <c r="AS315" s="75">
        <v>0</v>
      </c>
      <c r="AT315" s="309">
        <v>0</v>
      </c>
      <c r="AU315" s="75">
        <v>1</v>
      </c>
      <c r="AV315" s="309">
        <v>0</v>
      </c>
      <c r="AW315" s="75">
        <v>0</v>
      </c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3545" t="s">
        <v>283</v>
      </c>
      <c r="B316" s="3546"/>
      <c r="C316" s="1614">
        <f t="shared" si="188"/>
        <v>1</v>
      </c>
      <c r="D316" s="1615">
        <f t="shared" si="189"/>
        <v>0</v>
      </c>
      <c r="E316" s="1518">
        <f t="shared" si="189"/>
        <v>1</v>
      </c>
      <c r="F316" s="1616"/>
      <c r="G316" s="1617"/>
      <c r="H316" s="1616"/>
      <c r="I316" s="1617"/>
      <c r="J316" s="1616"/>
      <c r="K316" s="1546"/>
      <c r="L316" s="1616"/>
      <c r="M316" s="1547"/>
      <c r="N316" s="1616"/>
      <c r="O316" s="1546"/>
      <c r="P316" s="1616"/>
      <c r="Q316" s="1617"/>
      <c r="R316" s="1616"/>
      <c r="S316" s="1617"/>
      <c r="T316" s="1616"/>
      <c r="U316" s="1617"/>
      <c r="V316" s="1616"/>
      <c r="W316" s="1617"/>
      <c r="X316" s="1616"/>
      <c r="Y316" s="1617"/>
      <c r="Z316" s="1616"/>
      <c r="AA316" s="1617">
        <v>1</v>
      </c>
      <c r="AB316" s="1616"/>
      <c r="AC316" s="1617"/>
      <c r="AD316" s="1616"/>
      <c r="AE316" s="1617"/>
      <c r="AF316" s="1616"/>
      <c r="AG316" s="1617"/>
      <c r="AH316" s="1616"/>
      <c r="AI316" s="1617"/>
      <c r="AJ316" s="1616"/>
      <c r="AK316" s="1617"/>
      <c r="AL316" s="1616"/>
      <c r="AM316" s="1617"/>
      <c r="AN316" s="1616"/>
      <c r="AO316" s="1617"/>
      <c r="AP316" s="1616"/>
      <c r="AQ316" s="1618"/>
      <c r="AR316" s="1617">
        <v>0</v>
      </c>
      <c r="AS316" s="1546">
        <v>0</v>
      </c>
      <c r="AT316" s="1557">
        <v>0</v>
      </c>
      <c r="AU316" s="1546">
        <v>0</v>
      </c>
      <c r="AV316" s="1557">
        <v>0</v>
      </c>
      <c r="AW316" s="1546">
        <v>0</v>
      </c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3547" t="s">
        <v>284</v>
      </c>
      <c r="B317" s="3547"/>
      <c r="C317" s="1614">
        <f t="shared" si="188"/>
        <v>0</v>
      </c>
      <c r="D317" s="1615">
        <f t="shared" si="189"/>
        <v>0</v>
      </c>
      <c r="E317" s="1518">
        <f t="shared" si="189"/>
        <v>0</v>
      </c>
      <c r="F317" s="1616"/>
      <c r="G317" s="1617"/>
      <c r="H317" s="1616"/>
      <c r="I317" s="1617"/>
      <c r="J317" s="1616"/>
      <c r="K317" s="1546"/>
      <c r="L317" s="1616"/>
      <c r="M317" s="1547"/>
      <c r="N317" s="1616"/>
      <c r="O317" s="1546"/>
      <c r="P317" s="1616"/>
      <c r="Q317" s="1617"/>
      <c r="R317" s="1616"/>
      <c r="S317" s="1617"/>
      <c r="T317" s="1616"/>
      <c r="U317" s="1617"/>
      <c r="V317" s="1616"/>
      <c r="W317" s="1617"/>
      <c r="X317" s="1616"/>
      <c r="Y317" s="1617"/>
      <c r="Z317" s="1616"/>
      <c r="AA317" s="1617"/>
      <c r="AB317" s="1616"/>
      <c r="AC317" s="1617"/>
      <c r="AD317" s="1616"/>
      <c r="AE317" s="1617"/>
      <c r="AF317" s="1616"/>
      <c r="AG317" s="1617"/>
      <c r="AH317" s="1616"/>
      <c r="AI317" s="1617"/>
      <c r="AJ317" s="1616"/>
      <c r="AK317" s="1617"/>
      <c r="AL317" s="1616"/>
      <c r="AM317" s="1617"/>
      <c r="AN317" s="1616"/>
      <c r="AO317" s="1617"/>
      <c r="AP317" s="1616"/>
      <c r="AQ317" s="1618"/>
      <c r="AR317" s="1617"/>
      <c r="AS317" s="1546"/>
      <c r="AT317" s="1557"/>
      <c r="AU317" s="1546"/>
      <c r="AV317" s="1557"/>
      <c r="AW317" s="1546"/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0</v>
      </c>
      <c r="D318" s="176">
        <f t="shared" si="189"/>
        <v>0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/>
      <c r="AG318" s="34"/>
      <c r="AH318" s="32"/>
      <c r="AI318" s="34"/>
      <c r="AJ318" s="32"/>
      <c r="AK318" s="34"/>
      <c r="AL318" s="32"/>
      <c r="AM318" s="34"/>
      <c r="AN318" s="32"/>
      <c r="AO318" s="34"/>
      <c r="AP318" s="32"/>
      <c r="AQ318" s="226"/>
      <c r="AR318" s="34"/>
      <c r="AS318" s="35"/>
      <c r="AT318" s="337"/>
      <c r="AU318" s="35"/>
      <c r="AV318" s="337"/>
      <c r="AW318" s="35"/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1215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1217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1210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1210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2</v>
      </c>
      <c r="D323" s="176">
        <f t="shared" si="203"/>
        <v>1</v>
      </c>
      <c r="E323" s="233">
        <f t="shared" si="203"/>
        <v>1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/>
      <c r="Y323" s="36"/>
      <c r="Z323" s="16"/>
      <c r="AA323" s="36">
        <v>1</v>
      </c>
      <c r="AB323" s="16"/>
      <c r="AC323" s="36"/>
      <c r="AD323" s="16"/>
      <c r="AE323" s="36"/>
      <c r="AF323" s="16"/>
      <c r="AG323" s="36"/>
      <c r="AH323" s="16"/>
      <c r="AI323" s="36"/>
      <c r="AJ323" s="16"/>
      <c r="AK323" s="36"/>
      <c r="AL323" s="16">
        <v>1</v>
      </c>
      <c r="AM323" s="36"/>
      <c r="AN323" s="16"/>
      <c r="AO323" s="36"/>
      <c r="AP323" s="16"/>
      <c r="AQ323" s="135"/>
      <c r="AR323" s="36">
        <v>0</v>
      </c>
      <c r="AS323" s="37">
        <v>0</v>
      </c>
      <c r="AT323" s="137">
        <v>0</v>
      </c>
      <c r="AU323" s="37">
        <v>0</v>
      </c>
      <c r="AV323" s="137">
        <v>0</v>
      </c>
      <c r="AW323" s="37">
        <v>0</v>
      </c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3284"/>
      <c r="B324" s="1193" t="s">
        <v>291</v>
      </c>
      <c r="C324" s="139">
        <f t="shared" si="188"/>
        <v>1</v>
      </c>
      <c r="D324" s="199">
        <f t="shared" si="203"/>
        <v>1</v>
      </c>
      <c r="E324" s="1215">
        <f t="shared" si="203"/>
        <v>0</v>
      </c>
      <c r="F324" s="210"/>
      <c r="G324" s="591"/>
      <c r="H324" s="210"/>
      <c r="I324" s="591"/>
      <c r="J324" s="210"/>
      <c r="K324" s="542"/>
      <c r="L324" s="210"/>
      <c r="M324" s="526"/>
      <c r="N324" s="210"/>
      <c r="O324" s="542"/>
      <c r="P324" s="210"/>
      <c r="Q324" s="591"/>
      <c r="R324" s="210"/>
      <c r="S324" s="591"/>
      <c r="T324" s="210"/>
      <c r="U324" s="591"/>
      <c r="V324" s="210">
        <v>1</v>
      </c>
      <c r="W324" s="591"/>
      <c r="X324" s="210"/>
      <c r="Y324" s="591"/>
      <c r="Z324" s="210"/>
      <c r="AA324" s="591"/>
      <c r="AB324" s="210"/>
      <c r="AC324" s="591"/>
      <c r="AD324" s="210"/>
      <c r="AE324" s="591"/>
      <c r="AF324" s="210"/>
      <c r="AG324" s="591"/>
      <c r="AH324" s="210"/>
      <c r="AI324" s="591"/>
      <c r="AJ324" s="210"/>
      <c r="AK324" s="591"/>
      <c r="AL324" s="210"/>
      <c r="AM324" s="591"/>
      <c r="AN324" s="210"/>
      <c r="AO324" s="591"/>
      <c r="AP324" s="210"/>
      <c r="AQ324" s="543"/>
      <c r="AR324" s="591">
        <v>0</v>
      </c>
      <c r="AS324" s="542">
        <v>0</v>
      </c>
      <c r="AT324" s="1066">
        <v>0</v>
      </c>
      <c r="AU324" s="542">
        <v>0</v>
      </c>
      <c r="AV324" s="1066">
        <v>0</v>
      </c>
      <c r="AW324" s="542"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3526" t="s">
        <v>75</v>
      </c>
      <c r="B326" s="2847"/>
      <c r="C326" s="3530" t="s">
        <v>259</v>
      </c>
      <c r="D326" s="3530"/>
      <c r="E326" s="3530"/>
      <c r="F326" s="3540" t="s">
        <v>117</v>
      </c>
      <c r="G326" s="3542"/>
      <c r="H326" s="3542"/>
      <c r="I326" s="3542"/>
      <c r="J326" s="3542"/>
      <c r="K326" s="3542"/>
      <c r="L326" s="3542"/>
      <c r="M326" s="3542"/>
      <c r="N326" s="3542"/>
      <c r="O326" s="3542"/>
      <c r="P326" s="3542"/>
      <c r="Q326" s="3542"/>
      <c r="R326" s="3542"/>
      <c r="S326" s="3542"/>
      <c r="T326" s="3542"/>
      <c r="U326" s="3542"/>
      <c r="V326" s="3542"/>
      <c r="W326" s="3542"/>
      <c r="X326" s="3542"/>
      <c r="Y326" s="3542"/>
      <c r="Z326" s="3542"/>
      <c r="AA326" s="3542"/>
      <c r="AB326" s="3542"/>
      <c r="AC326" s="3542"/>
      <c r="AD326" s="3542"/>
      <c r="AE326" s="3542"/>
      <c r="AF326" s="3542"/>
      <c r="AG326" s="3543"/>
      <c r="AH326" s="2869" t="s">
        <v>185</v>
      </c>
      <c r="AI326" s="2847"/>
      <c r="AJ326" s="3531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3530"/>
      <c r="D327" s="3530"/>
      <c r="E327" s="3530"/>
      <c r="F327" s="3530" t="s">
        <v>12</v>
      </c>
      <c r="G327" s="3530"/>
      <c r="H327" s="3540" t="s">
        <v>13</v>
      </c>
      <c r="I327" s="3541"/>
      <c r="J327" s="3515" t="s">
        <v>14</v>
      </c>
      <c r="K327" s="3515"/>
      <c r="L327" s="3515" t="s">
        <v>15</v>
      </c>
      <c r="M327" s="3515"/>
      <c r="N327" s="3515" t="s">
        <v>16</v>
      </c>
      <c r="O327" s="3515"/>
      <c r="P327" s="3515" t="s">
        <v>17</v>
      </c>
      <c r="Q327" s="3515"/>
      <c r="R327" s="3515" t="s">
        <v>18</v>
      </c>
      <c r="S327" s="3515"/>
      <c r="T327" s="3515" t="s">
        <v>19</v>
      </c>
      <c r="U327" s="3515"/>
      <c r="V327" s="3515" t="s">
        <v>48</v>
      </c>
      <c r="W327" s="3515"/>
      <c r="X327" s="3515" t="s">
        <v>49</v>
      </c>
      <c r="Y327" s="3515"/>
      <c r="Z327" s="3515" t="s">
        <v>50</v>
      </c>
      <c r="AA327" s="3515"/>
      <c r="AB327" s="3515" t="s">
        <v>126</v>
      </c>
      <c r="AC327" s="3515"/>
      <c r="AD327" s="3515" t="s">
        <v>127</v>
      </c>
      <c r="AE327" s="3515"/>
      <c r="AF327" s="3515" t="s">
        <v>128</v>
      </c>
      <c r="AG327" s="3544"/>
      <c r="AH327" s="3090"/>
      <c r="AI327" s="3073"/>
      <c r="AJ327" s="2903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089"/>
      <c r="B328" s="3073"/>
      <c r="C328" s="1590" t="s">
        <v>96</v>
      </c>
      <c r="D328" s="1591" t="s">
        <v>65</v>
      </c>
      <c r="E328" s="1592" t="s">
        <v>97</v>
      </c>
      <c r="F328" s="1590" t="s">
        <v>264</v>
      </c>
      <c r="G328" s="1593" t="s">
        <v>97</v>
      </c>
      <c r="H328" s="1590" t="s">
        <v>264</v>
      </c>
      <c r="I328" s="1593" t="s">
        <v>97</v>
      </c>
      <c r="J328" s="1590" t="s">
        <v>264</v>
      </c>
      <c r="K328" s="1593" t="s">
        <v>97</v>
      </c>
      <c r="L328" s="1590" t="s">
        <v>264</v>
      </c>
      <c r="M328" s="1593" t="s">
        <v>97</v>
      </c>
      <c r="N328" s="1590" t="s">
        <v>264</v>
      </c>
      <c r="O328" s="1593" t="s">
        <v>97</v>
      </c>
      <c r="P328" s="1590" t="s">
        <v>264</v>
      </c>
      <c r="Q328" s="1593" t="s">
        <v>97</v>
      </c>
      <c r="R328" s="1590" t="s">
        <v>264</v>
      </c>
      <c r="S328" s="1593" t="s">
        <v>97</v>
      </c>
      <c r="T328" s="1590" t="s">
        <v>264</v>
      </c>
      <c r="U328" s="1593" t="s">
        <v>97</v>
      </c>
      <c r="V328" s="1590" t="s">
        <v>264</v>
      </c>
      <c r="W328" s="1593" t="s">
        <v>97</v>
      </c>
      <c r="X328" s="1590" t="s">
        <v>264</v>
      </c>
      <c r="Y328" s="1593" t="s">
        <v>97</v>
      </c>
      <c r="Z328" s="1590" t="s">
        <v>264</v>
      </c>
      <c r="AA328" s="1593" t="s">
        <v>97</v>
      </c>
      <c r="AB328" s="1590" t="s">
        <v>264</v>
      </c>
      <c r="AC328" s="1593" t="s">
        <v>97</v>
      </c>
      <c r="AD328" s="1590" t="s">
        <v>264</v>
      </c>
      <c r="AE328" s="1593" t="s">
        <v>97</v>
      </c>
      <c r="AF328" s="1590" t="s">
        <v>264</v>
      </c>
      <c r="AG328" s="1594" t="s">
        <v>97</v>
      </c>
      <c r="AH328" s="1572" t="s">
        <v>187</v>
      </c>
      <c r="AI328" s="1226" t="s">
        <v>188</v>
      </c>
      <c r="AJ328" s="2877"/>
      <c r="AK328" s="3073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3539" t="s">
        <v>282</v>
      </c>
      <c r="B329" s="3539"/>
      <c r="C329" s="1614">
        <f>SUM(D329+E329)</f>
        <v>2</v>
      </c>
      <c r="D329" s="1615">
        <f t="shared" ref="D329:E331" si="204">SUM(F329+H329+J329+L329+N329+P329+R329+T329+V329+X329+Z329+AB329+AD329+AF329)</f>
        <v>2</v>
      </c>
      <c r="E329" s="1556">
        <f t="shared" si="204"/>
        <v>0</v>
      </c>
      <c r="F329" s="1616">
        <v>0</v>
      </c>
      <c r="G329" s="1617">
        <v>0</v>
      </c>
      <c r="H329" s="1616">
        <v>0</v>
      </c>
      <c r="I329" s="1617">
        <v>0</v>
      </c>
      <c r="J329" s="1616">
        <v>1</v>
      </c>
      <c r="K329" s="1617">
        <v>0</v>
      </c>
      <c r="L329" s="1616">
        <v>0</v>
      </c>
      <c r="M329" s="1617">
        <v>0</v>
      </c>
      <c r="N329" s="1616">
        <v>0</v>
      </c>
      <c r="O329" s="1617">
        <v>0</v>
      </c>
      <c r="P329" s="1616">
        <v>1</v>
      </c>
      <c r="Q329" s="1617">
        <v>0</v>
      </c>
      <c r="R329" s="1616">
        <v>0</v>
      </c>
      <c r="S329" s="1617">
        <v>0</v>
      </c>
      <c r="T329" s="1616">
        <v>0</v>
      </c>
      <c r="U329" s="1617">
        <v>0</v>
      </c>
      <c r="V329" s="1616">
        <v>0</v>
      </c>
      <c r="W329" s="1617">
        <v>0</v>
      </c>
      <c r="X329" s="1616">
        <v>0</v>
      </c>
      <c r="Y329" s="1617">
        <v>0</v>
      </c>
      <c r="Z329" s="1616">
        <v>0</v>
      </c>
      <c r="AA329" s="1617">
        <v>0</v>
      </c>
      <c r="AB329" s="1616">
        <v>0</v>
      </c>
      <c r="AC329" s="1617">
        <v>0</v>
      </c>
      <c r="AD329" s="1616">
        <v>0</v>
      </c>
      <c r="AE329" s="1617">
        <v>0</v>
      </c>
      <c r="AF329" s="1616">
        <v>0</v>
      </c>
      <c r="AG329" s="1618">
        <v>0</v>
      </c>
      <c r="AH329" s="1617">
        <v>0</v>
      </c>
      <c r="AI329" s="1546">
        <v>0</v>
      </c>
      <c r="AJ329" s="1616">
        <v>0</v>
      </c>
      <c r="AK329" s="1546">
        <v>0</v>
      </c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3539" t="s">
        <v>284</v>
      </c>
      <c r="B330" s="3539"/>
      <c r="C330" s="1614">
        <f>SUM(D330+E330)</f>
        <v>0</v>
      </c>
      <c r="D330" s="1615">
        <f t="shared" si="204"/>
        <v>0</v>
      </c>
      <c r="E330" s="1556">
        <f t="shared" si="204"/>
        <v>0</v>
      </c>
      <c r="F330" s="1616">
        <v>0</v>
      </c>
      <c r="G330" s="1617">
        <v>0</v>
      </c>
      <c r="H330" s="1616">
        <v>0</v>
      </c>
      <c r="I330" s="1617">
        <v>0</v>
      </c>
      <c r="J330" s="1616">
        <v>0</v>
      </c>
      <c r="K330" s="1617">
        <v>0</v>
      </c>
      <c r="L330" s="1616">
        <v>0</v>
      </c>
      <c r="M330" s="1617">
        <v>0</v>
      </c>
      <c r="N330" s="1616">
        <v>0</v>
      </c>
      <c r="O330" s="1617">
        <v>0</v>
      </c>
      <c r="P330" s="1616">
        <v>0</v>
      </c>
      <c r="Q330" s="1617">
        <v>0</v>
      </c>
      <c r="R330" s="1616">
        <v>0</v>
      </c>
      <c r="S330" s="1617">
        <v>0</v>
      </c>
      <c r="T330" s="1616">
        <v>0</v>
      </c>
      <c r="U330" s="1617">
        <v>0</v>
      </c>
      <c r="V330" s="1616">
        <v>0</v>
      </c>
      <c r="W330" s="1617">
        <v>0</v>
      </c>
      <c r="X330" s="1616">
        <v>0</v>
      </c>
      <c r="Y330" s="1617">
        <v>0</v>
      </c>
      <c r="Z330" s="1616">
        <v>0</v>
      </c>
      <c r="AA330" s="1617">
        <v>0</v>
      </c>
      <c r="AB330" s="1616">
        <v>0</v>
      </c>
      <c r="AC330" s="1617">
        <v>0</v>
      </c>
      <c r="AD330" s="1616">
        <v>0</v>
      </c>
      <c r="AE330" s="1617">
        <v>0</v>
      </c>
      <c r="AF330" s="1616">
        <v>0</v>
      </c>
      <c r="AG330" s="1618">
        <v>0</v>
      </c>
      <c r="AH330" s="1617">
        <v>0</v>
      </c>
      <c r="AI330" s="1546">
        <v>0</v>
      </c>
      <c r="AJ330" s="1616">
        <v>0</v>
      </c>
      <c r="AK330" s="1546">
        <v>0</v>
      </c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3539" t="s">
        <v>293</v>
      </c>
      <c r="B331" s="3539"/>
      <c r="C331" s="1614">
        <f>SUM(D331+E331)</f>
        <v>2</v>
      </c>
      <c r="D331" s="1615">
        <f t="shared" si="204"/>
        <v>1</v>
      </c>
      <c r="E331" s="1556">
        <f t="shared" si="204"/>
        <v>1</v>
      </c>
      <c r="F331" s="1616">
        <v>0</v>
      </c>
      <c r="G331" s="1617">
        <v>0</v>
      </c>
      <c r="H331" s="1616">
        <v>0</v>
      </c>
      <c r="I331" s="1617">
        <v>0</v>
      </c>
      <c r="J331" s="1616">
        <v>0</v>
      </c>
      <c r="K331" s="1617">
        <v>0</v>
      </c>
      <c r="L331" s="1616">
        <v>0</v>
      </c>
      <c r="M331" s="1617">
        <v>0</v>
      </c>
      <c r="N331" s="1616">
        <v>0</v>
      </c>
      <c r="O331" s="1617">
        <v>0</v>
      </c>
      <c r="P331" s="1616">
        <v>1</v>
      </c>
      <c r="Q331" s="1617">
        <v>1</v>
      </c>
      <c r="R331" s="1616">
        <v>0</v>
      </c>
      <c r="S331" s="1617">
        <v>0</v>
      </c>
      <c r="T331" s="1616">
        <v>0</v>
      </c>
      <c r="U331" s="1617">
        <v>0</v>
      </c>
      <c r="V331" s="1616">
        <v>0</v>
      </c>
      <c r="W331" s="1617">
        <v>0</v>
      </c>
      <c r="X331" s="1616">
        <v>0</v>
      </c>
      <c r="Y331" s="1617">
        <v>0</v>
      </c>
      <c r="Z331" s="1616">
        <v>0</v>
      </c>
      <c r="AA331" s="1617">
        <v>0</v>
      </c>
      <c r="AB331" s="1616">
        <v>0</v>
      </c>
      <c r="AC331" s="1617">
        <v>0</v>
      </c>
      <c r="AD331" s="1616">
        <v>0</v>
      </c>
      <c r="AE331" s="1617">
        <v>0</v>
      </c>
      <c r="AF331" s="1616">
        <v>0</v>
      </c>
      <c r="AG331" s="1618">
        <v>0</v>
      </c>
      <c r="AH331" s="1617">
        <v>0</v>
      </c>
      <c r="AI331" s="1546">
        <v>0</v>
      </c>
      <c r="AJ331" s="1616">
        <v>0</v>
      </c>
      <c r="AK331" s="1546">
        <v>0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1619" t="s">
        <v>294</v>
      </c>
      <c r="B332" s="1620"/>
      <c r="C332" s="1620"/>
      <c r="D332" s="1620"/>
      <c r="E332" s="1620"/>
      <c r="F332" s="1620"/>
      <c r="G332" s="1620"/>
      <c r="H332" s="1620"/>
      <c r="I332" s="1620"/>
      <c r="J332" s="1620"/>
      <c r="K332" s="1620"/>
      <c r="L332" s="1620"/>
      <c r="M332" s="1620"/>
      <c r="N332" s="1620"/>
      <c r="O332" s="46"/>
      <c r="P332" s="46"/>
      <c r="Q332" s="46"/>
      <c r="R332" s="46"/>
    </row>
    <row r="333" spans="1:85" ht="15" customHeight="1" x14ac:dyDescent="0.25">
      <c r="A333" s="3517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3537" t="s">
        <v>297</v>
      </c>
      <c r="P333" s="3538" t="s">
        <v>298</v>
      </c>
      <c r="Q333" s="3538" t="s">
        <v>299</v>
      </c>
      <c r="R333" s="3535" t="s">
        <v>7</v>
      </c>
      <c r="S333" s="3517" t="s">
        <v>8</v>
      </c>
      <c r="T333" s="3536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3089"/>
      <c r="C334" s="3090"/>
      <c r="D334" s="3073"/>
      <c r="E334" s="3518" t="s">
        <v>178</v>
      </c>
      <c r="F334" s="3519"/>
      <c r="G334" s="3518" t="s">
        <v>179</v>
      </c>
      <c r="H334" s="3519"/>
      <c r="I334" s="3518" t="s">
        <v>180</v>
      </c>
      <c r="J334" s="3519"/>
      <c r="K334" s="3518" t="s">
        <v>12</v>
      </c>
      <c r="L334" s="3519"/>
      <c r="M334" s="3518" t="s">
        <v>13</v>
      </c>
      <c r="N334" s="3520"/>
      <c r="O334" s="2897"/>
      <c r="P334" s="2900"/>
      <c r="Q334" s="2900"/>
      <c r="R334" s="2885"/>
      <c r="S334" s="2851"/>
      <c r="T334" s="3109"/>
      <c r="U334" s="3111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3283"/>
      <c r="B335" s="1221" t="s">
        <v>96</v>
      </c>
      <c r="C335" s="757" t="s">
        <v>65</v>
      </c>
      <c r="D335" s="1226" t="s">
        <v>97</v>
      </c>
      <c r="E335" s="1590" t="s">
        <v>65</v>
      </c>
      <c r="F335" s="1510" t="s">
        <v>97</v>
      </c>
      <c r="G335" s="1590" t="s">
        <v>65</v>
      </c>
      <c r="H335" s="1510" t="s">
        <v>97</v>
      </c>
      <c r="I335" s="1590" t="s">
        <v>65</v>
      </c>
      <c r="J335" s="1510" t="s">
        <v>97</v>
      </c>
      <c r="K335" s="1590" t="s">
        <v>65</v>
      </c>
      <c r="L335" s="1510" t="s">
        <v>97</v>
      </c>
      <c r="M335" s="1590" t="s">
        <v>65</v>
      </c>
      <c r="N335" s="1523" t="s">
        <v>97</v>
      </c>
      <c r="O335" s="2898"/>
      <c r="P335" s="3286"/>
      <c r="Q335" s="3286"/>
      <c r="R335" s="2886"/>
      <c r="S335" s="3283"/>
      <c r="T335" s="1621" t="s">
        <v>187</v>
      </c>
      <c r="U335" s="1621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1622" t="s">
        <v>77</v>
      </c>
      <c r="B336" s="1622">
        <f>SUM(C336+D336)</f>
        <v>0</v>
      </c>
      <c r="C336" s="1623">
        <f>SUM(E336+G336+I336+K336+M336)</f>
        <v>0</v>
      </c>
      <c r="D336" s="1624">
        <f>SUM(F336+H336+J336+L336+N336)</f>
        <v>0</v>
      </c>
      <c r="E336" s="1625"/>
      <c r="F336" s="1613"/>
      <c r="G336" s="1625"/>
      <c r="H336" s="1613"/>
      <c r="I336" s="1625"/>
      <c r="J336" s="1626"/>
      <c r="K336" s="1625"/>
      <c r="L336" s="1626"/>
      <c r="M336" s="1627"/>
      <c r="N336" s="1628"/>
      <c r="O336" s="454"/>
      <c r="P336" s="1629"/>
      <c r="Q336" s="1629"/>
      <c r="R336" s="1630"/>
      <c r="S336" s="1631"/>
      <c r="T336" s="1631"/>
      <c r="U336" s="1631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1193" t="s">
        <v>89</v>
      </c>
      <c r="B337" s="1193">
        <f>SUM(C337+D337)</f>
        <v>0</v>
      </c>
      <c r="C337" s="761">
        <f>SUM(E337+G337+I337+K337+M337)</f>
        <v>0</v>
      </c>
      <c r="D337" s="545">
        <f>SUM(F337+H337+J337+L337+N337)</f>
        <v>0</v>
      </c>
      <c r="E337" s="210"/>
      <c r="F337" s="542"/>
      <c r="G337" s="210"/>
      <c r="H337" s="323"/>
      <c r="I337" s="210"/>
      <c r="J337" s="542"/>
      <c r="K337" s="210"/>
      <c r="L337" s="542"/>
      <c r="M337" s="526"/>
      <c r="N337" s="458"/>
      <c r="O337" s="459"/>
      <c r="P337" s="542"/>
      <c r="Q337" s="542"/>
      <c r="R337" s="459"/>
      <c r="S337" s="542"/>
      <c r="T337" s="542"/>
      <c r="U337" s="542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ht="15" customHeight="1" x14ac:dyDescent="0.25">
      <c r="A339" s="3517" t="s">
        <v>295</v>
      </c>
      <c r="B339" s="3517" t="s">
        <v>301</v>
      </c>
      <c r="C339" s="3515" t="s">
        <v>296</v>
      </c>
      <c r="D339" s="3515"/>
      <c r="E339" s="3515"/>
      <c r="F339" s="3518" t="s">
        <v>117</v>
      </c>
      <c r="G339" s="3520"/>
      <c r="H339" s="3520"/>
      <c r="I339" s="3520"/>
      <c r="J339" s="3520"/>
      <c r="K339" s="3520"/>
      <c r="L339" s="3520"/>
      <c r="M339" s="3520"/>
      <c r="N339" s="3520"/>
      <c r="O339" s="3520"/>
      <c r="P339" s="3520"/>
      <c r="Q339" s="3520"/>
      <c r="R339" s="3520"/>
      <c r="S339" s="3520"/>
      <c r="T339" s="3520"/>
      <c r="U339" s="3520"/>
      <c r="V339" s="3520"/>
      <c r="W339" s="3520"/>
      <c r="X339" s="3520"/>
      <c r="Y339" s="3520"/>
      <c r="Z339" s="3520"/>
      <c r="AA339" s="3520"/>
      <c r="AB339" s="3520"/>
      <c r="AC339" s="3520"/>
      <c r="AD339" s="3520"/>
      <c r="AE339" s="3520"/>
      <c r="AF339" s="3520"/>
      <c r="AG339" s="3523"/>
      <c r="AH339" s="3534" t="s">
        <v>7</v>
      </c>
      <c r="AI339" s="2847" t="s">
        <v>8</v>
      </c>
      <c r="AJ339" s="3518" t="s">
        <v>302</v>
      </c>
      <c r="AK339" s="3520"/>
      <c r="AL339" s="3519"/>
      <c r="AM339" s="3517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ht="15" customHeight="1" x14ac:dyDescent="0.25">
      <c r="A340" s="2851"/>
      <c r="B340" s="2851"/>
      <c r="C340" s="3515"/>
      <c r="D340" s="3515"/>
      <c r="E340" s="3515"/>
      <c r="F340" s="3518" t="s">
        <v>12</v>
      </c>
      <c r="G340" s="3519"/>
      <c r="H340" s="3518" t="s">
        <v>13</v>
      </c>
      <c r="I340" s="3519"/>
      <c r="J340" s="3518" t="s">
        <v>14</v>
      </c>
      <c r="K340" s="3519"/>
      <c r="L340" s="3518" t="s">
        <v>15</v>
      </c>
      <c r="M340" s="3519"/>
      <c r="N340" s="3518" t="s">
        <v>16</v>
      </c>
      <c r="O340" s="3519"/>
      <c r="P340" s="3518" t="s">
        <v>17</v>
      </c>
      <c r="Q340" s="3519"/>
      <c r="R340" s="3518" t="s">
        <v>18</v>
      </c>
      <c r="S340" s="3519"/>
      <c r="T340" s="3518" t="s">
        <v>19</v>
      </c>
      <c r="U340" s="3519"/>
      <c r="V340" s="3518" t="s">
        <v>48</v>
      </c>
      <c r="W340" s="3519"/>
      <c r="X340" s="3518" t="s">
        <v>49</v>
      </c>
      <c r="Y340" s="3519"/>
      <c r="Z340" s="3518" t="s">
        <v>50</v>
      </c>
      <c r="AA340" s="3519"/>
      <c r="AB340" s="3518" t="s">
        <v>126</v>
      </c>
      <c r="AC340" s="3519"/>
      <c r="AD340" s="3518" t="s">
        <v>127</v>
      </c>
      <c r="AE340" s="3519"/>
      <c r="AF340" s="3518" t="s">
        <v>128</v>
      </c>
      <c r="AG340" s="3523"/>
      <c r="AH340" s="2883"/>
      <c r="AI340" s="2848"/>
      <c r="AJ340" s="3531" t="s">
        <v>304</v>
      </c>
      <c r="AK340" s="3532" t="s">
        <v>305</v>
      </c>
      <c r="AL340" s="3533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3283"/>
      <c r="B341" s="3283"/>
      <c r="C341" s="1621" t="s">
        <v>96</v>
      </c>
      <c r="D341" s="1632" t="s">
        <v>65</v>
      </c>
      <c r="E341" s="1510" t="s">
        <v>97</v>
      </c>
      <c r="F341" s="1590" t="s">
        <v>65</v>
      </c>
      <c r="G341" s="1510" t="s">
        <v>97</v>
      </c>
      <c r="H341" s="1590" t="s">
        <v>65</v>
      </c>
      <c r="I341" s="1510" t="s">
        <v>97</v>
      </c>
      <c r="J341" s="1590" t="s">
        <v>264</v>
      </c>
      <c r="K341" s="1510" t="s">
        <v>97</v>
      </c>
      <c r="L341" s="1590" t="s">
        <v>264</v>
      </c>
      <c r="M341" s="1510" t="s">
        <v>97</v>
      </c>
      <c r="N341" s="1590" t="s">
        <v>264</v>
      </c>
      <c r="O341" s="1510" t="s">
        <v>97</v>
      </c>
      <c r="P341" s="1590" t="s">
        <v>264</v>
      </c>
      <c r="Q341" s="1510" t="s">
        <v>97</v>
      </c>
      <c r="R341" s="1590" t="s">
        <v>264</v>
      </c>
      <c r="S341" s="1510" t="s">
        <v>97</v>
      </c>
      <c r="T341" s="1590" t="s">
        <v>264</v>
      </c>
      <c r="U341" s="1510" t="s">
        <v>97</v>
      </c>
      <c r="V341" s="1590" t="s">
        <v>264</v>
      </c>
      <c r="W341" s="1510" t="s">
        <v>97</v>
      </c>
      <c r="X341" s="1590" t="s">
        <v>264</v>
      </c>
      <c r="Y341" s="1510" t="s">
        <v>97</v>
      </c>
      <c r="Z341" s="1590" t="s">
        <v>264</v>
      </c>
      <c r="AA341" s="1510" t="s">
        <v>97</v>
      </c>
      <c r="AB341" s="1590" t="s">
        <v>264</v>
      </c>
      <c r="AC341" s="1510" t="s">
        <v>97</v>
      </c>
      <c r="AD341" s="1590" t="s">
        <v>264</v>
      </c>
      <c r="AE341" s="1510" t="s">
        <v>97</v>
      </c>
      <c r="AF341" s="1590" t="s">
        <v>264</v>
      </c>
      <c r="AG341" s="1511" t="s">
        <v>97</v>
      </c>
      <c r="AH341" s="2879"/>
      <c r="AI341" s="3073"/>
      <c r="AJ341" s="2877"/>
      <c r="AK341" s="2879"/>
      <c r="AL341" s="2881"/>
      <c r="AM341" s="3283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3524" t="s">
        <v>307</v>
      </c>
      <c r="B342" s="1633" t="s">
        <v>308</v>
      </c>
      <c r="C342" s="1634">
        <f>SUM(D342+E342)</f>
        <v>0</v>
      </c>
      <c r="D342" s="1634">
        <f>SUM(F342+H342+J342+L342+N342+P342+R342+T342+V342+X342+Z342+AB342+AD342+AF342)</f>
        <v>0</v>
      </c>
      <c r="E342" s="1634">
        <f>SUM(G342+I342+K342+M342+O342+Q342+S342+U342+W342+Y342+AA342+AC342+AE342+AG342)</f>
        <v>0</v>
      </c>
      <c r="F342" s="1635"/>
      <c r="G342" s="1631"/>
      <c r="H342" s="1635"/>
      <c r="I342" s="1631"/>
      <c r="J342" s="1635"/>
      <c r="K342" s="1631"/>
      <c r="L342" s="1635"/>
      <c r="M342" s="1631"/>
      <c r="N342" s="1635"/>
      <c r="O342" s="1631"/>
      <c r="P342" s="1635"/>
      <c r="Q342" s="1631"/>
      <c r="R342" s="1635"/>
      <c r="S342" s="1631"/>
      <c r="T342" s="1635"/>
      <c r="U342" s="1631"/>
      <c r="V342" s="1635"/>
      <c r="W342" s="1631"/>
      <c r="X342" s="1635"/>
      <c r="Y342" s="1631"/>
      <c r="Z342" s="1635"/>
      <c r="AA342" s="1631"/>
      <c r="AB342" s="1635"/>
      <c r="AC342" s="1631"/>
      <c r="AD342" s="1635"/>
      <c r="AE342" s="1631"/>
      <c r="AF342" s="1635"/>
      <c r="AG342" s="1636"/>
      <c r="AH342" s="1473"/>
      <c r="AI342" s="1637"/>
      <c r="AJ342" s="1638"/>
      <c r="AK342" s="1473"/>
      <c r="AL342" s="1637"/>
      <c r="AM342" s="1637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3284"/>
      <c r="B344" s="1014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3524" t="s">
        <v>311</v>
      </c>
      <c r="B345" s="1633" t="s">
        <v>308</v>
      </c>
      <c r="C345" s="1634">
        <f t="shared" si="206"/>
        <v>0</v>
      </c>
      <c r="D345" s="1634">
        <f t="shared" si="207"/>
        <v>0</v>
      </c>
      <c r="E345" s="1634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3284"/>
      <c r="B347" s="1014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210"/>
      <c r="G347" s="542"/>
      <c r="H347" s="210"/>
      <c r="I347" s="542"/>
      <c r="J347" s="210"/>
      <c r="K347" s="542"/>
      <c r="L347" s="210"/>
      <c r="M347" s="542"/>
      <c r="N347" s="210"/>
      <c r="O347" s="542"/>
      <c r="P347" s="210"/>
      <c r="Q347" s="542"/>
      <c r="R347" s="210"/>
      <c r="S347" s="542"/>
      <c r="T347" s="210"/>
      <c r="U347" s="542"/>
      <c r="V347" s="210"/>
      <c r="W347" s="542"/>
      <c r="X347" s="210"/>
      <c r="Y347" s="542"/>
      <c r="Z347" s="210"/>
      <c r="AA347" s="542"/>
      <c r="AB347" s="210"/>
      <c r="AC347" s="542"/>
      <c r="AD347" s="210"/>
      <c r="AE347" s="542"/>
      <c r="AF347" s="210"/>
      <c r="AG347" s="543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1633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1209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1209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3085"/>
      <c r="B351" s="1014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210"/>
      <c r="G351" s="542"/>
      <c r="H351" s="210"/>
      <c r="I351" s="542"/>
      <c r="J351" s="210"/>
      <c r="K351" s="542"/>
      <c r="L351" s="210"/>
      <c r="M351" s="542"/>
      <c r="N351" s="210"/>
      <c r="O351" s="542"/>
      <c r="P351" s="210"/>
      <c r="Q351" s="542"/>
      <c r="R351" s="210"/>
      <c r="S351" s="542"/>
      <c r="T351" s="210"/>
      <c r="U351" s="542"/>
      <c r="V351" s="210"/>
      <c r="W351" s="542"/>
      <c r="X351" s="210"/>
      <c r="Y351" s="542"/>
      <c r="Z351" s="210"/>
      <c r="AA351" s="542"/>
      <c r="AB351" s="210"/>
      <c r="AC351" s="542"/>
      <c r="AD351" s="210"/>
      <c r="AE351" s="542"/>
      <c r="AF351" s="210"/>
      <c r="AG351" s="543"/>
      <c r="AH351" s="93"/>
      <c r="AI351" s="323"/>
      <c r="AJ351" s="591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3525" t="s">
        <v>295</v>
      </c>
      <c r="B354" s="3525" t="s">
        <v>319</v>
      </c>
      <c r="C354" s="3526" t="s">
        <v>296</v>
      </c>
      <c r="D354" s="2869"/>
      <c r="E354" s="2847"/>
      <c r="F354" s="3527" t="s">
        <v>117</v>
      </c>
      <c r="G354" s="3528"/>
      <c r="H354" s="3528"/>
      <c r="I354" s="3528"/>
      <c r="J354" s="3528"/>
      <c r="K354" s="3528"/>
      <c r="L354" s="3528"/>
      <c r="M354" s="3528"/>
      <c r="N354" s="3528"/>
      <c r="O354" s="3528"/>
      <c r="P354" s="3528"/>
      <c r="Q354" s="3528"/>
      <c r="R354" s="3528"/>
      <c r="S354" s="3528"/>
      <c r="T354" s="3528"/>
      <c r="U354" s="3528"/>
      <c r="V354" s="3528"/>
      <c r="W354" s="3528"/>
      <c r="X354" s="3528"/>
      <c r="Y354" s="3528"/>
      <c r="Z354" s="3528"/>
      <c r="AA354" s="3528"/>
      <c r="AB354" s="3528"/>
      <c r="AC354" s="3528"/>
      <c r="AD354" s="3528"/>
      <c r="AE354" s="3528"/>
      <c r="AF354" s="3528"/>
      <c r="AG354" s="3528"/>
      <c r="AH354" s="3528"/>
      <c r="AI354" s="3528"/>
      <c r="AJ354" s="3528"/>
      <c r="AK354" s="3528"/>
      <c r="AL354" s="3528"/>
      <c r="AM354" s="3529"/>
      <c r="AN354" s="2847" t="s">
        <v>320</v>
      </c>
      <c r="AO354" s="3517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2866"/>
      <c r="B355" s="2866"/>
      <c r="C355" s="3089"/>
      <c r="D355" s="3090"/>
      <c r="E355" s="3073"/>
      <c r="F355" s="3518" t="s">
        <v>178</v>
      </c>
      <c r="G355" s="3519"/>
      <c r="H355" s="3518" t="s">
        <v>179</v>
      </c>
      <c r="I355" s="3519"/>
      <c r="J355" s="3518" t="s">
        <v>180</v>
      </c>
      <c r="K355" s="3519"/>
      <c r="L355" s="3518" t="s">
        <v>12</v>
      </c>
      <c r="M355" s="3519"/>
      <c r="N355" s="3518" t="s">
        <v>13</v>
      </c>
      <c r="O355" s="3519"/>
      <c r="P355" s="3520" t="s">
        <v>14</v>
      </c>
      <c r="Q355" s="3519"/>
      <c r="R355" s="3518" t="s">
        <v>15</v>
      </c>
      <c r="S355" s="3519"/>
      <c r="T355" s="3518" t="s">
        <v>16</v>
      </c>
      <c r="U355" s="3519"/>
      <c r="V355" s="3518" t="s">
        <v>17</v>
      </c>
      <c r="W355" s="3519"/>
      <c r="X355" s="3518" t="s">
        <v>18</v>
      </c>
      <c r="Y355" s="3519"/>
      <c r="Z355" s="3518" t="s">
        <v>19</v>
      </c>
      <c r="AA355" s="3519"/>
      <c r="AB355" s="3518" t="s">
        <v>48</v>
      </c>
      <c r="AC355" s="3519"/>
      <c r="AD355" s="3518" t="s">
        <v>49</v>
      </c>
      <c r="AE355" s="3519"/>
      <c r="AF355" s="3518" t="s">
        <v>50</v>
      </c>
      <c r="AG355" s="3519"/>
      <c r="AH355" s="3518" t="s">
        <v>126</v>
      </c>
      <c r="AI355" s="3519"/>
      <c r="AJ355" s="3518" t="s">
        <v>127</v>
      </c>
      <c r="AK355" s="3519"/>
      <c r="AL355" s="3518" t="s">
        <v>128</v>
      </c>
      <c r="AM355" s="3523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3285"/>
      <c r="B356" s="3285"/>
      <c r="C356" s="1639" t="s">
        <v>96</v>
      </c>
      <c r="D356" s="1603" t="s">
        <v>65</v>
      </c>
      <c r="E356" s="1213" t="s">
        <v>97</v>
      </c>
      <c r="F356" s="1590" t="s">
        <v>65</v>
      </c>
      <c r="G356" s="1213" t="s">
        <v>97</v>
      </c>
      <c r="H356" s="1590" t="s">
        <v>65</v>
      </c>
      <c r="I356" s="1213" t="s">
        <v>97</v>
      </c>
      <c r="J356" s="1590" t="s">
        <v>65</v>
      </c>
      <c r="K356" s="1213" t="s">
        <v>97</v>
      </c>
      <c r="L356" s="1590" t="s">
        <v>65</v>
      </c>
      <c r="M356" s="1213" t="s">
        <v>97</v>
      </c>
      <c r="N356" s="1590" t="s">
        <v>65</v>
      </c>
      <c r="O356" s="1213" t="s">
        <v>97</v>
      </c>
      <c r="P356" s="1590" t="s">
        <v>65</v>
      </c>
      <c r="Q356" s="1213" t="s">
        <v>97</v>
      </c>
      <c r="R356" s="1590" t="s">
        <v>65</v>
      </c>
      <c r="S356" s="1213" t="s">
        <v>97</v>
      </c>
      <c r="T356" s="1590" t="s">
        <v>65</v>
      </c>
      <c r="U356" s="1213" t="s">
        <v>97</v>
      </c>
      <c r="V356" s="1590" t="s">
        <v>65</v>
      </c>
      <c r="W356" s="1213" t="s">
        <v>97</v>
      </c>
      <c r="X356" s="1590" t="s">
        <v>65</v>
      </c>
      <c r="Y356" s="1213" t="s">
        <v>97</v>
      </c>
      <c r="Z356" s="1590" t="s">
        <v>65</v>
      </c>
      <c r="AA356" s="1213" t="s">
        <v>97</v>
      </c>
      <c r="AB356" s="1590" t="s">
        <v>65</v>
      </c>
      <c r="AC356" s="1213" t="s">
        <v>97</v>
      </c>
      <c r="AD356" s="1590" t="s">
        <v>65</v>
      </c>
      <c r="AE356" s="1213" t="s">
        <v>97</v>
      </c>
      <c r="AF356" s="1590" t="s">
        <v>65</v>
      </c>
      <c r="AG356" s="1213" t="s">
        <v>97</v>
      </c>
      <c r="AH356" s="1590" t="s">
        <v>65</v>
      </c>
      <c r="AI356" s="1213" t="s">
        <v>97</v>
      </c>
      <c r="AJ356" s="1590" t="s">
        <v>65</v>
      </c>
      <c r="AK356" s="1213" t="s">
        <v>97</v>
      </c>
      <c r="AL356" s="1590" t="s">
        <v>65</v>
      </c>
      <c r="AM356" s="468" t="s">
        <v>97</v>
      </c>
      <c r="AN356" s="3073"/>
      <c r="AO356" s="3283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3516" t="s">
        <v>321</v>
      </c>
      <c r="B357" s="1640" t="s">
        <v>322</v>
      </c>
      <c r="C357" s="1641">
        <f>SUM(D357,E357)</f>
        <v>0</v>
      </c>
      <c r="D357" s="1642">
        <f t="shared" ref="D357:E360" si="213">SUM(F357,H357,J357,L357,N357,P357,R357,T357,V357,X357,Z357,AB357,AD357,AF357,AH357,AJ357,AL357)</f>
        <v>0</v>
      </c>
      <c r="E357" s="1643">
        <f t="shared" si="213"/>
        <v>0</v>
      </c>
      <c r="F357" s="1635"/>
      <c r="G357" s="1637"/>
      <c r="H357" s="1635"/>
      <c r="I357" s="1637"/>
      <c r="J357" s="1635"/>
      <c r="K357" s="1637"/>
      <c r="L357" s="1635"/>
      <c r="M357" s="1637"/>
      <c r="N357" s="1635"/>
      <c r="O357" s="1637"/>
      <c r="P357" s="1635"/>
      <c r="Q357" s="1637"/>
      <c r="R357" s="1635"/>
      <c r="S357" s="1637"/>
      <c r="T357" s="1635"/>
      <c r="U357" s="1637"/>
      <c r="V357" s="1635"/>
      <c r="W357" s="1637"/>
      <c r="X357" s="1635"/>
      <c r="Y357" s="1637"/>
      <c r="Z357" s="1635"/>
      <c r="AA357" s="1637"/>
      <c r="AB357" s="1635"/>
      <c r="AC357" s="1637"/>
      <c r="AD357" s="1635"/>
      <c r="AE357" s="1637"/>
      <c r="AF357" s="1635"/>
      <c r="AG357" s="1637"/>
      <c r="AH357" s="1635"/>
      <c r="AI357" s="1637"/>
      <c r="AJ357" s="1635"/>
      <c r="AK357" s="1637"/>
      <c r="AL357" s="1635"/>
      <c r="AM357" s="1475"/>
      <c r="AN357" s="1631"/>
      <c r="AO357" s="1644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3282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3521" t="s">
        <v>76</v>
      </c>
      <c r="B360" s="3522"/>
      <c r="C360" s="1645">
        <f>SUM(D360,E360)</f>
        <v>0</v>
      </c>
      <c r="D360" s="1646">
        <f t="shared" si="213"/>
        <v>0</v>
      </c>
      <c r="E360" s="1534">
        <f t="shared" si="213"/>
        <v>0</v>
      </c>
      <c r="F360" s="1614">
        <f t="shared" ref="F360:AO360" si="219">SUM(F357:F359)</f>
        <v>0</v>
      </c>
      <c r="G360" s="1518">
        <f t="shared" si="219"/>
        <v>0</v>
      </c>
      <c r="H360" s="1614">
        <f t="shared" si="219"/>
        <v>0</v>
      </c>
      <c r="I360" s="1518">
        <f t="shared" si="219"/>
        <v>0</v>
      </c>
      <c r="J360" s="1614">
        <f t="shared" si="219"/>
        <v>0</v>
      </c>
      <c r="K360" s="1647">
        <f t="shared" si="219"/>
        <v>0</v>
      </c>
      <c r="L360" s="1614">
        <f t="shared" si="219"/>
        <v>0</v>
      </c>
      <c r="M360" s="1647">
        <f t="shared" si="219"/>
        <v>0</v>
      </c>
      <c r="N360" s="1614">
        <f t="shared" si="219"/>
        <v>0</v>
      </c>
      <c r="O360" s="1647">
        <f t="shared" si="219"/>
        <v>0</v>
      </c>
      <c r="P360" s="1614">
        <f t="shared" si="219"/>
        <v>0</v>
      </c>
      <c r="Q360" s="1647">
        <f t="shared" si="219"/>
        <v>0</v>
      </c>
      <c r="R360" s="1614">
        <f t="shared" si="219"/>
        <v>0</v>
      </c>
      <c r="S360" s="1647">
        <f t="shared" si="219"/>
        <v>0</v>
      </c>
      <c r="T360" s="1614">
        <f t="shared" si="219"/>
        <v>0</v>
      </c>
      <c r="U360" s="1647">
        <f t="shared" si="219"/>
        <v>0</v>
      </c>
      <c r="V360" s="1614">
        <f t="shared" si="219"/>
        <v>0</v>
      </c>
      <c r="W360" s="1647">
        <f t="shared" si="219"/>
        <v>0</v>
      </c>
      <c r="X360" s="1614">
        <f t="shared" si="219"/>
        <v>0</v>
      </c>
      <c r="Y360" s="1647">
        <f t="shared" si="219"/>
        <v>0</v>
      </c>
      <c r="Z360" s="1614">
        <f t="shared" si="219"/>
        <v>0</v>
      </c>
      <c r="AA360" s="1647">
        <f t="shared" si="219"/>
        <v>0</v>
      </c>
      <c r="AB360" s="1614">
        <f t="shared" si="219"/>
        <v>0</v>
      </c>
      <c r="AC360" s="1647">
        <f t="shared" si="219"/>
        <v>0</v>
      </c>
      <c r="AD360" s="1614">
        <f t="shared" si="219"/>
        <v>0</v>
      </c>
      <c r="AE360" s="1647">
        <f t="shared" si="219"/>
        <v>0</v>
      </c>
      <c r="AF360" s="1614">
        <f t="shared" si="219"/>
        <v>0</v>
      </c>
      <c r="AG360" s="1647">
        <f t="shared" si="219"/>
        <v>0</v>
      </c>
      <c r="AH360" s="1614">
        <f t="shared" si="219"/>
        <v>0</v>
      </c>
      <c r="AI360" s="1647">
        <f t="shared" si="219"/>
        <v>0</v>
      </c>
      <c r="AJ360" s="1614">
        <f t="shared" si="219"/>
        <v>0</v>
      </c>
      <c r="AK360" s="1647">
        <f t="shared" si="219"/>
        <v>0</v>
      </c>
      <c r="AL360" s="1648">
        <f t="shared" si="219"/>
        <v>0</v>
      </c>
      <c r="AM360" s="1649">
        <f t="shared" si="219"/>
        <v>0</v>
      </c>
      <c r="AN360" s="1518">
        <f t="shared" si="219"/>
        <v>0</v>
      </c>
      <c r="AO360" s="1650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3515" t="s">
        <v>326</v>
      </c>
      <c r="B362" s="3515" t="s">
        <v>327</v>
      </c>
      <c r="C362" s="3515" t="s">
        <v>328</v>
      </c>
      <c r="D362" s="3515"/>
      <c r="E362" s="3515"/>
      <c r="F362" s="3515"/>
      <c r="G362" s="3515"/>
      <c r="H362" s="3515"/>
      <c r="I362" s="3515"/>
      <c r="J362" s="3515"/>
      <c r="K362" s="3530" t="s">
        <v>329</v>
      </c>
      <c r="L362" s="3530"/>
      <c r="M362" s="3530"/>
      <c r="N362" s="3530"/>
      <c r="O362" s="3530"/>
      <c r="P362" s="3515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3515"/>
      <c r="B363" s="3515"/>
      <c r="C363" s="3515" t="s">
        <v>331</v>
      </c>
      <c r="D363" s="3515" t="s">
        <v>332</v>
      </c>
      <c r="E363" s="3515" t="s">
        <v>333</v>
      </c>
      <c r="F363" s="3515" t="s">
        <v>334</v>
      </c>
      <c r="G363" s="3515" t="s">
        <v>335</v>
      </c>
      <c r="H363" s="3515"/>
      <c r="I363" s="3515"/>
      <c r="J363" s="3515"/>
      <c r="K363" s="3515" t="s">
        <v>336</v>
      </c>
      <c r="L363" s="3515" t="s">
        <v>337</v>
      </c>
      <c r="M363" s="3515" t="s">
        <v>338</v>
      </c>
      <c r="N363" s="3515" t="s">
        <v>339</v>
      </c>
      <c r="O363" s="3515" t="s">
        <v>340</v>
      </c>
      <c r="P363" s="3515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3515"/>
      <c r="B364" s="3515"/>
      <c r="C364" s="3515"/>
      <c r="D364" s="3515"/>
      <c r="E364" s="3515"/>
      <c r="F364" s="3515"/>
      <c r="G364" s="1651" t="s">
        <v>337</v>
      </c>
      <c r="H364" s="1651" t="s">
        <v>340</v>
      </c>
      <c r="I364" s="1651" t="s">
        <v>341</v>
      </c>
      <c r="J364" s="1651" t="s">
        <v>100</v>
      </c>
      <c r="K364" s="3515"/>
      <c r="L364" s="3515"/>
      <c r="M364" s="3515"/>
      <c r="N364" s="3515"/>
      <c r="O364" s="3515"/>
      <c r="P364" s="3515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1652" t="s">
        <v>342</v>
      </c>
      <c r="B365" s="1653">
        <f>SUM(D365:O365)</f>
        <v>0</v>
      </c>
      <c r="C365" s="1654"/>
      <c r="D365" s="1644"/>
      <c r="E365" s="1644"/>
      <c r="F365" s="1644"/>
      <c r="G365" s="1644"/>
      <c r="H365" s="1644"/>
      <c r="I365" s="1644"/>
      <c r="J365" s="1644"/>
      <c r="K365" s="1644"/>
      <c r="L365" s="1644"/>
      <c r="M365" s="1644"/>
      <c r="N365" s="1644"/>
      <c r="O365" s="1627"/>
      <c r="P365" s="1655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1656" t="s">
        <v>76</v>
      </c>
      <c r="B370" s="1650">
        <f>SUM(B365:B369)</f>
        <v>0</v>
      </c>
      <c r="C370" s="1650">
        <f>SUM(C366:C367)</f>
        <v>0</v>
      </c>
      <c r="D370" s="1650">
        <f>SUM(D365:D367)</f>
        <v>0</v>
      </c>
      <c r="E370" s="1650">
        <f t="shared" ref="E370:N370" si="220">SUM(E365:E367)</f>
        <v>0</v>
      </c>
      <c r="F370" s="1650">
        <f t="shared" si="220"/>
        <v>0</v>
      </c>
      <c r="G370" s="1650">
        <f t="shared" si="220"/>
        <v>0</v>
      </c>
      <c r="H370" s="1650">
        <f t="shared" si="220"/>
        <v>0</v>
      </c>
      <c r="I370" s="1650">
        <f t="shared" si="220"/>
        <v>0</v>
      </c>
      <c r="J370" s="1650">
        <f t="shared" si="220"/>
        <v>0</v>
      </c>
      <c r="K370" s="1650">
        <f t="shared" si="220"/>
        <v>0</v>
      </c>
      <c r="L370" s="1650">
        <f t="shared" si="220"/>
        <v>0</v>
      </c>
      <c r="M370" s="1650">
        <f t="shared" si="220"/>
        <v>0</v>
      </c>
      <c r="N370" s="1650">
        <f t="shared" si="220"/>
        <v>0</v>
      </c>
      <c r="O370" s="1650">
        <f>SUM(O365:O367)</f>
        <v>0</v>
      </c>
      <c r="P370" s="1650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357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_1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F234:AX278 D60:R79 B82 D85:E85 F106:M109 F114:AI122 F139:AR143 F127:AM134 F147:O149 F160:R162 F164:R167 F151:O154 F173:Q175 F186:AW230 E336:U337 F283:AO286 F292:AV309 F314:AW324 F329:AK331 F342:AM351 F357:AO359 C365:P369 F98:AE101 F90:AE93 F177:Q180 D36:U55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A4" sqref="A4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",[7]NOMBRE!B2," - ","( ",[7]NOMBRE!C2,[7]NOMBRE!D2,[7]NOMBRE!E2,[7]NOMBRE!F2,[7]NOMBRE!G2,"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",[7]NOMBRE!B6," - ","( ",[7]NOMBRE!C6,[7]NOMBRE!D6," )")</f>
        <v>MES: JUNIO - ( 06 )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",[7]NOMBRE!B7)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3250" t="s">
        <v>3</v>
      </c>
      <c r="B9" s="2847"/>
      <c r="C9" s="3243" t="s">
        <v>4</v>
      </c>
      <c r="D9" s="3359" t="s">
        <v>5</v>
      </c>
      <c r="E9" s="3386"/>
      <c r="F9" s="3386"/>
      <c r="G9" s="3386"/>
      <c r="H9" s="3386"/>
      <c r="I9" s="3386"/>
      <c r="J9" s="3386"/>
      <c r="K9" s="3386"/>
      <c r="L9" s="3386"/>
      <c r="M9" s="3387"/>
      <c r="N9" s="3243" t="s">
        <v>6</v>
      </c>
      <c r="O9" s="3243" t="s">
        <v>7</v>
      </c>
      <c r="P9" s="3243" t="s">
        <v>8</v>
      </c>
      <c r="Q9" s="3243" t="s">
        <v>9</v>
      </c>
      <c r="R9" s="3243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3277"/>
      <c r="B10" s="2848"/>
      <c r="C10" s="3283"/>
      <c r="D10" s="993" t="s">
        <v>11</v>
      </c>
      <c r="E10" s="1019" t="s">
        <v>12</v>
      </c>
      <c r="F10" s="1019" t="s">
        <v>13</v>
      </c>
      <c r="G10" s="1019" t="s">
        <v>14</v>
      </c>
      <c r="H10" s="1019" t="s">
        <v>15</v>
      </c>
      <c r="I10" s="1019" t="s">
        <v>16</v>
      </c>
      <c r="J10" s="1019" t="s">
        <v>17</v>
      </c>
      <c r="K10" s="1019" t="s">
        <v>18</v>
      </c>
      <c r="L10" s="1019" t="s">
        <v>19</v>
      </c>
      <c r="M10" s="1020" t="s">
        <v>20</v>
      </c>
      <c r="N10" s="3283"/>
      <c r="O10" s="3283"/>
      <c r="P10" s="3283"/>
      <c r="Q10" s="3283"/>
      <c r="R10" s="3283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3633" t="s">
        <v>21</v>
      </c>
      <c r="B11" s="3633"/>
      <c r="C11" s="1685">
        <f>SUM(D11:M11)</f>
        <v>0</v>
      </c>
      <c r="D11" s="1686"/>
      <c r="E11" s="1687"/>
      <c r="F11" s="1687"/>
      <c r="G11" s="1687"/>
      <c r="H11" s="1687"/>
      <c r="I11" s="1687"/>
      <c r="J11" s="1687"/>
      <c r="K11" s="1687"/>
      <c r="L11" s="1688"/>
      <c r="M11" s="1689"/>
      <c r="N11" s="1690"/>
      <c r="O11" s="1690"/>
      <c r="P11" s="1690"/>
      <c r="Q11" s="1690"/>
      <c r="R11" s="1690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3250" t="s">
        <v>26</v>
      </c>
      <c r="B16" s="2847"/>
      <c r="C16" s="3396" t="s">
        <v>27</v>
      </c>
      <c r="D16" s="3397" t="s">
        <v>28</v>
      </c>
      <c r="E16" s="3097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3277"/>
      <c r="B17" s="2848"/>
      <c r="C17" s="2877"/>
      <c r="D17" s="3069"/>
      <c r="E17" s="3113"/>
      <c r="F17" s="3073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3390" t="s">
        <v>29</v>
      </c>
      <c r="B18" s="3391"/>
      <c r="C18" s="999">
        <v>80</v>
      </c>
      <c r="D18" s="1053">
        <v>0</v>
      </c>
      <c r="E18" s="1001">
        <v>0</v>
      </c>
      <c r="F18" s="1002">
        <v>5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3622" t="s">
        <v>30</v>
      </c>
      <c r="B19" s="3630"/>
      <c r="C19" s="32">
        <v>0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0</v>
      </c>
      <c r="D20" s="19">
        <v>0</v>
      </c>
      <c r="E20" s="36">
        <v>0</v>
      </c>
      <c r="F20" s="37">
        <v>0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9</v>
      </c>
      <c r="D21" s="19">
        <v>0</v>
      </c>
      <c r="E21" s="36">
        <v>0</v>
      </c>
      <c r="F21" s="37">
        <v>0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7</v>
      </c>
      <c r="D22" s="19">
        <v>0</v>
      </c>
      <c r="E22" s="36">
        <v>0</v>
      </c>
      <c r="F22" s="37">
        <v>0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1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0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1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18</v>
      </c>
      <c r="D26" s="19">
        <v>0</v>
      </c>
      <c r="E26" s="36">
        <v>0</v>
      </c>
      <c r="F26" s="37">
        <v>2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0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2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13</v>
      </c>
      <c r="D29" s="39">
        <v>0</v>
      </c>
      <c r="E29" s="40">
        <v>0</v>
      </c>
      <c r="F29" s="41">
        <v>1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4</v>
      </c>
      <c r="D30" s="39">
        <v>0</v>
      </c>
      <c r="E30" s="40">
        <v>0</v>
      </c>
      <c r="F30" s="41">
        <v>1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25</v>
      </c>
      <c r="D31" s="25">
        <v>0</v>
      </c>
      <c r="E31" s="42">
        <v>0</v>
      </c>
      <c r="F31" s="43">
        <v>1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827"/>
      <c r="C32" s="828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ht="15" customHeight="1" x14ac:dyDescent="0.25">
      <c r="A33" s="3250" t="s">
        <v>44</v>
      </c>
      <c r="B33" s="2847"/>
      <c r="C33" s="3243" t="s">
        <v>4</v>
      </c>
      <c r="D33" s="3359" t="s">
        <v>5</v>
      </c>
      <c r="E33" s="3386"/>
      <c r="F33" s="3386"/>
      <c r="G33" s="3386"/>
      <c r="H33" s="3386"/>
      <c r="I33" s="3386"/>
      <c r="J33" s="3386"/>
      <c r="K33" s="3386"/>
      <c r="L33" s="3386"/>
      <c r="M33" s="3386"/>
      <c r="N33" s="3386"/>
      <c r="O33" s="3386"/>
      <c r="P33" s="3387"/>
      <c r="Q33" s="3242" t="s">
        <v>45</v>
      </c>
      <c r="R33" s="3243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3277"/>
      <c r="B34" s="2848"/>
      <c r="C34" s="3283"/>
      <c r="D34" s="993" t="s">
        <v>11</v>
      </c>
      <c r="E34" s="1019" t="s">
        <v>12</v>
      </c>
      <c r="F34" s="1019" t="s">
        <v>13</v>
      </c>
      <c r="G34" s="1019" t="s">
        <v>14</v>
      </c>
      <c r="H34" s="1019" t="s">
        <v>15</v>
      </c>
      <c r="I34" s="1019" t="s">
        <v>16</v>
      </c>
      <c r="J34" s="1019" t="s">
        <v>17</v>
      </c>
      <c r="K34" s="1019" t="s">
        <v>18</v>
      </c>
      <c r="L34" s="1019" t="s">
        <v>19</v>
      </c>
      <c r="M34" s="1019" t="s">
        <v>48</v>
      </c>
      <c r="N34" s="1003" t="s">
        <v>49</v>
      </c>
      <c r="O34" s="1019" t="s">
        <v>50</v>
      </c>
      <c r="P34" s="1020" t="s">
        <v>51</v>
      </c>
      <c r="Q34" s="2986"/>
      <c r="R34" s="3283"/>
      <c r="S34" s="3073"/>
      <c r="T34" s="3073"/>
      <c r="U34" s="3073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3381" t="s">
        <v>52</v>
      </c>
      <c r="B35" s="3381"/>
      <c r="C35" s="1469">
        <f>SUM(D35:P35)</f>
        <v>0</v>
      </c>
      <c r="D35" s="1469">
        <f>SUM(D36:D48)</f>
        <v>0</v>
      </c>
      <c r="E35" s="1469">
        <f>SUM(E36:E48)</f>
        <v>0</v>
      </c>
      <c r="F35" s="1469">
        <f t="shared" ref="F35:L35" si="18">SUM(F36:F48)</f>
        <v>0</v>
      </c>
      <c r="G35" s="1469">
        <f t="shared" si="18"/>
        <v>0</v>
      </c>
      <c r="H35" s="1469">
        <f t="shared" si="18"/>
        <v>0</v>
      </c>
      <c r="I35" s="1469">
        <f t="shared" si="18"/>
        <v>0</v>
      </c>
      <c r="J35" s="1469">
        <f t="shared" si="18"/>
        <v>0</v>
      </c>
      <c r="K35" s="1469">
        <f t="shared" si="18"/>
        <v>0</v>
      </c>
      <c r="L35" s="1469">
        <f t="shared" si="18"/>
        <v>0</v>
      </c>
      <c r="M35" s="1469">
        <f>SUM(M36:M48)</f>
        <v>0</v>
      </c>
      <c r="N35" s="1469">
        <f>SUM(N51:N55)</f>
        <v>0</v>
      </c>
      <c r="O35" s="1469">
        <f t="shared" ref="O35:P35" si="19">SUM(O51:O55)</f>
        <v>0</v>
      </c>
      <c r="P35" s="1005">
        <f t="shared" si="19"/>
        <v>0</v>
      </c>
      <c r="Q35" s="1465">
        <f>SUM(Q36:Q48)</f>
        <v>0</v>
      </c>
      <c r="R35" s="1465">
        <f>SUM(R36:R48)</f>
        <v>0</v>
      </c>
      <c r="S35" s="1465">
        <f t="shared" ref="S35:U35" si="20">SUM(S36:S48)</f>
        <v>0</v>
      </c>
      <c r="T35" s="1465">
        <f t="shared" si="20"/>
        <v>0</v>
      </c>
      <c r="U35" s="1465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3631" t="s">
        <v>53</v>
      </c>
      <c r="B36" s="3632"/>
      <c r="C36" s="1691">
        <f>SUM(D36:M36)</f>
        <v>0</v>
      </c>
      <c r="D36" s="1686"/>
      <c r="E36" s="1687"/>
      <c r="F36" s="1687"/>
      <c r="G36" s="1687"/>
      <c r="H36" s="1687"/>
      <c r="I36" s="1687"/>
      <c r="J36" s="1687"/>
      <c r="K36" s="1687"/>
      <c r="L36" s="1687"/>
      <c r="M36" s="1687"/>
      <c r="N36" s="1692"/>
      <c r="O36" s="1693"/>
      <c r="P36" s="1694"/>
      <c r="Q36" s="1695"/>
      <c r="R36" s="1695"/>
      <c r="S36" s="1695"/>
      <c r="T36" s="1695"/>
      <c r="U36" s="1695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3358" t="s">
        <v>55</v>
      </c>
      <c r="B38" s="1696" t="s">
        <v>56</v>
      </c>
      <c r="C38" s="1691">
        <f t="shared" si="24"/>
        <v>0</v>
      </c>
      <c r="D38" s="1686"/>
      <c r="E38" s="1687"/>
      <c r="F38" s="1687"/>
      <c r="G38" s="1687"/>
      <c r="H38" s="1687"/>
      <c r="I38" s="1687"/>
      <c r="J38" s="1687"/>
      <c r="K38" s="1687"/>
      <c r="L38" s="1687"/>
      <c r="M38" s="1687"/>
      <c r="N38" s="1692"/>
      <c r="O38" s="1693"/>
      <c r="P38" s="1694"/>
      <c r="Q38" s="1695"/>
      <c r="R38" s="1695"/>
      <c r="S38" s="1695"/>
      <c r="T38" s="1695"/>
      <c r="U38" s="1695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3358"/>
      <c r="B39" s="63" t="s">
        <v>57</v>
      </c>
      <c r="C39" s="1437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3358"/>
      <c r="B40" s="63" t="s">
        <v>58</v>
      </c>
      <c r="C40" s="1437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3358"/>
      <c r="B41" s="63" t="s">
        <v>59</v>
      </c>
      <c r="C41" s="1437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3358"/>
      <c r="B42" s="63" t="s">
        <v>60</v>
      </c>
      <c r="C42" s="1437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3358"/>
      <c r="B43" s="68" t="s">
        <v>61</v>
      </c>
      <c r="C43" s="838">
        <f t="shared" si="24"/>
        <v>0</v>
      </c>
      <c r="D43" s="750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3358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3297" t="s">
        <v>63</v>
      </c>
      <c r="B45" s="1696" t="s">
        <v>64</v>
      </c>
      <c r="C45" s="1691">
        <f t="shared" si="24"/>
        <v>0</v>
      </c>
      <c r="D45" s="1686"/>
      <c r="E45" s="1687"/>
      <c r="F45" s="1687"/>
      <c r="G45" s="1687"/>
      <c r="H45" s="1687"/>
      <c r="I45" s="1687"/>
      <c r="J45" s="1687"/>
      <c r="K45" s="1687"/>
      <c r="L45" s="1687"/>
      <c r="M45" s="1687"/>
      <c r="N45" s="1692"/>
      <c r="O45" s="1693"/>
      <c r="P45" s="1694"/>
      <c r="Q45" s="1695"/>
      <c r="R45" s="1695"/>
      <c r="S45" s="1695"/>
      <c r="T45" s="1695"/>
      <c r="U45" s="1695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3284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3297" t="s">
        <v>66</v>
      </c>
      <c r="B47" s="1696" t="s">
        <v>64</v>
      </c>
      <c r="C47" s="1691">
        <f>SUM(D47:M47)</f>
        <v>0</v>
      </c>
      <c r="D47" s="1686"/>
      <c r="E47" s="1687"/>
      <c r="F47" s="1687"/>
      <c r="G47" s="1687"/>
      <c r="H47" s="1687"/>
      <c r="I47" s="1687"/>
      <c r="J47" s="1687"/>
      <c r="K47" s="1687"/>
      <c r="L47" s="1687"/>
      <c r="M47" s="1687"/>
      <c r="N47" s="1692"/>
      <c r="O47" s="1693"/>
      <c r="P47" s="1694"/>
      <c r="Q47" s="1695"/>
      <c r="R47" s="1695"/>
      <c r="S47" s="1695"/>
      <c r="T47" s="1695"/>
      <c r="U47" s="1695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3502" t="s">
        <v>68</v>
      </c>
      <c r="B50" s="3197"/>
      <c r="C50" s="1014">
        <f t="shared" si="24"/>
        <v>0</v>
      </c>
      <c r="D50" s="210"/>
      <c r="E50" s="93"/>
      <c r="F50" s="93"/>
      <c r="G50" s="93"/>
      <c r="H50" s="93"/>
      <c r="I50" s="93"/>
      <c r="J50" s="93"/>
      <c r="K50" s="93"/>
      <c r="L50" s="93"/>
      <c r="M50" s="93"/>
      <c r="N50" s="588"/>
      <c r="O50" s="95"/>
      <c r="P50" s="96"/>
      <c r="Q50" s="542"/>
      <c r="R50" s="542"/>
      <c r="S50" s="542"/>
      <c r="T50" s="542"/>
      <c r="U50" s="542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3302" t="s">
        <v>69</v>
      </c>
      <c r="B51" s="1697" t="s">
        <v>64</v>
      </c>
      <c r="C51" s="1691">
        <f>SUM(D51:P51)</f>
        <v>0</v>
      </c>
      <c r="D51" s="1686"/>
      <c r="E51" s="1687"/>
      <c r="F51" s="1687"/>
      <c r="G51" s="1687"/>
      <c r="H51" s="1687"/>
      <c r="I51" s="1687"/>
      <c r="J51" s="1687"/>
      <c r="K51" s="1687"/>
      <c r="L51" s="1687"/>
      <c r="M51" s="1687"/>
      <c r="N51" s="1698"/>
      <c r="O51" s="1687"/>
      <c r="P51" s="1689"/>
      <c r="Q51" s="1695"/>
      <c r="R51" s="1695"/>
      <c r="S51" s="1695"/>
      <c r="T51" s="1695"/>
      <c r="U51" s="1695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3303"/>
      <c r="B52" s="101" t="s">
        <v>65</v>
      </c>
      <c r="C52" s="1014">
        <f>SUM(D52:P52)</f>
        <v>0</v>
      </c>
      <c r="D52" s="210"/>
      <c r="E52" s="93"/>
      <c r="F52" s="93"/>
      <c r="G52" s="93"/>
      <c r="H52" s="93"/>
      <c r="I52" s="93"/>
      <c r="J52" s="93"/>
      <c r="K52" s="93"/>
      <c r="L52" s="93"/>
      <c r="M52" s="93"/>
      <c r="N52" s="591"/>
      <c r="O52" s="93"/>
      <c r="P52" s="103"/>
      <c r="Q52" s="542"/>
      <c r="R52" s="542"/>
      <c r="S52" s="542"/>
      <c r="T52" s="542"/>
      <c r="U52" s="542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3297" t="s">
        <v>70</v>
      </c>
      <c r="B53" s="1699" t="s">
        <v>64</v>
      </c>
      <c r="C53" s="1691">
        <f>SUM(D53:P53)</f>
        <v>0</v>
      </c>
      <c r="D53" s="1686"/>
      <c r="E53" s="1687"/>
      <c r="F53" s="1687"/>
      <c r="G53" s="1687"/>
      <c r="H53" s="1687"/>
      <c r="I53" s="1687"/>
      <c r="J53" s="1687"/>
      <c r="K53" s="1687"/>
      <c r="L53" s="1687"/>
      <c r="M53" s="1687"/>
      <c r="N53" s="1698"/>
      <c r="O53" s="1687"/>
      <c r="P53" s="1689"/>
      <c r="Q53" s="1695"/>
      <c r="R53" s="1695"/>
      <c r="S53" s="1695"/>
      <c r="T53" s="1695"/>
      <c r="U53" s="1695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3284"/>
      <c r="B54" s="1018" t="s">
        <v>65</v>
      </c>
      <c r="C54" s="1014">
        <f>SUM(D54:P54)</f>
        <v>0</v>
      </c>
      <c r="D54" s="210"/>
      <c r="E54" s="93"/>
      <c r="F54" s="93"/>
      <c r="G54" s="93"/>
      <c r="H54" s="93"/>
      <c r="I54" s="93"/>
      <c r="J54" s="93"/>
      <c r="K54" s="93"/>
      <c r="L54" s="93"/>
      <c r="M54" s="93"/>
      <c r="N54" s="591"/>
      <c r="O54" s="93"/>
      <c r="P54" s="103"/>
      <c r="Q54" s="542"/>
      <c r="R54" s="542"/>
      <c r="S54" s="542"/>
      <c r="T54" s="542"/>
      <c r="U54" s="542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3384" t="s">
        <v>71</v>
      </c>
      <c r="B55" s="3385"/>
      <c r="C55" s="1014">
        <f>SUM(D55:P55)</f>
        <v>0</v>
      </c>
      <c r="D55" s="210"/>
      <c r="E55" s="93"/>
      <c r="F55" s="93"/>
      <c r="G55" s="93"/>
      <c r="H55" s="93"/>
      <c r="I55" s="93"/>
      <c r="J55" s="93"/>
      <c r="K55" s="93"/>
      <c r="L55" s="93"/>
      <c r="M55" s="93"/>
      <c r="N55" s="591"/>
      <c r="O55" s="93"/>
      <c r="P55" s="103"/>
      <c r="Q55" s="542"/>
      <c r="R55" s="542"/>
      <c r="S55" s="542"/>
      <c r="T55" s="542"/>
      <c r="U55" s="542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827"/>
      <c r="C56" s="828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ht="15" customHeight="1" x14ac:dyDescent="0.25">
      <c r="A57" s="3250" t="s">
        <v>44</v>
      </c>
      <c r="B57" s="2847"/>
      <c r="C57" s="3243" t="s">
        <v>4</v>
      </c>
      <c r="D57" s="3359" t="s">
        <v>5</v>
      </c>
      <c r="E57" s="3386"/>
      <c r="F57" s="3386"/>
      <c r="G57" s="3386"/>
      <c r="H57" s="3386"/>
      <c r="I57" s="3386"/>
      <c r="J57" s="3386"/>
      <c r="K57" s="3386"/>
      <c r="L57" s="3386"/>
      <c r="M57" s="3386"/>
      <c r="N57" s="3386"/>
      <c r="O57" s="3386"/>
      <c r="P57" s="3387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3277"/>
      <c r="B58" s="2848"/>
      <c r="C58" s="3283"/>
      <c r="D58" s="993" t="s">
        <v>11</v>
      </c>
      <c r="E58" s="1700" t="s">
        <v>12</v>
      </c>
      <c r="F58" s="1700" t="s">
        <v>13</v>
      </c>
      <c r="G58" s="1700" t="s">
        <v>14</v>
      </c>
      <c r="H58" s="1700" t="s">
        <v>15</v>
      </c>
      <c r="I58" s="1700" t="s">
        <v>16</v>
      </c>
      <c r="J58" s="1700" t="s">
        <v>17</v>
      </c>
      <c r="K58" s="1700" t="s">
        <v>18</v>
      </c>
      <c r="L58" s="1700" t="s">
        <v>19</v>
      </c>
      <c r="M58" s="1700" t="s">
        <v>48</v>
      </c>
      <c r="N58" s="1003" t="s">
        <v>49</v>
      </c>
      <c r="O58" s="1700" t="s">
        <v>50</v>
      </c>
      <c r="P58" s="1701" t="s">
        <v>51</v>
      </c>
      <c r="Q58" s="3073"/>
      <c r="R58" s="3073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3381" t="s">
        <v>52</v>
      </c>
      <c r="B59" s="3381"/>
      <c r="C59" s="1469">
        <f>SUM(D59:P59)</f>
        <v>0</v>
      </c>
      <c r="D59" s="1469">
        <f>SUM(D60:D72)</f>
        <v>0</v>
      </c>
      <c r="E59" s="1469">
        <f t="shared" ref="E59:M59" si="33">SUM(E60:E72)</f>
        <v>0</v>
      </c>
      <c r="F59" s="1469">
        <f>SUM(F60:F72)</f>
        <v>0</v>
      </c>
      <c r="G59" s="1469">
        <f t="shared" si="33"/>
        <v>0</v>
      </c>
      <c r="H59" s="1469">
        <f t="shared" si="33"/>
        <v>0</v>
      </c>
      <c r="I59" s="1469">
        <f t="shared" si="33"/>
        <v>0</v>
      </c>
      <c r="J59" s="1469">
        <f t="shared" si="33"/>
        <v>0</v>
      </c>
      <c r="K59" s="1469">
        <f t="shared" si="33"/>
        <v>0</v>
      </c>
      <c r="L59" s="1469">
        <f t="shared" si="33"/>
        <v>0</v>
      </c>
      <c r="M59" s="1469">
        <f t="shared" si="33"/>
        <v>0</v>
      </c>
      <c r="N59" s="1469">
        <f>SUM(N75:N79)</f>
        <v>0</v>
      </c>
      <c r="O59" s="1469">
        <f t="shared" ref="O59:P59" si="34">SUM(O75:O79)</f>
        <v>0</v>
      </c>
      <c r="P59" s="1005">
        <f t="shared" si="34"/>
        <v>0</v>
      </c>
      <c r="Q59" s="1465">
        <f>SUM(Q60:Q72)</f>
        <v>0</v>
      </c>
      <c r="R59" s="1465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3631" t="s">
        <v>53</v>
      </c>
      <c r="B60" s="3632"/>
      <c r="C60" s="1691">
        <f>SUM(D60:M60)</f>
        <v>0</v>
      </c>
      <c r="D60" s="1686"/>
      <c r="E60" s="1687"/>
      <c r="F60" s="1687"/>
      <c r="G60" s="1687"/>
      <c r="H60" s="1687"/>
      <c r="I60" s="1687"/>
      <c r="J60" s="1687"/>
      <c r="K60" s="1687"/>
      <c r="L60" s="1687"/>
      <c r="M60" s="1687"/>
      <c r="N60" s="1692"/>
      <c r="O60" s="1693"/>
      <c r="P60" s="1694"/>
      <c r="Q60" s="1695"/>
      <c r="R60" s="1695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3358" t="s">
        <v>55</v>
      </c>
      <c r="B62" s="1696" t="s">
        <v>56</v>
      </c>
      <c r="C62" s="1691">
        <f t="shared" ref="C62:C74" si="40">SUM(D62:M62)</f>
        <v>0</v>
      </c>
      <c r="D62" s="1686"/>
      <c r="E62" s="1687"/>
      <c r="F62" s="1687"/>
      <c r="G62" s="1687"/>
      <c r="H62" s="1687"/>
      <c r="I62" s="1687"/>
      <c r="J62" s="1687"/>
      <c r="K62" s="1687"/>
      <c r="L62" s="1687"/>
      <c r="M62" s="1687"/>
      <c r="N62" s="1692"/>
      <c r="O62" s="1693"/>
      <c r="P62" s="1694"/>
      <c r="Q62" s="1695"/>
      <c r="R62" s="1695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3358"/>
      <c r="B63" s="63" t="s">
        <v>57</v>
      </c>
      <c r="C63" s="1437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3358"/>
      <c r="B64" s="63" t="s">
        <v>58</v>
      </c>
      <c r="C64" s="1437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3358"/>
      <c r="B65" s="63" t="s">
        <v>59</v>
      </c>
      <c r="C65" s="1437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3358"/>
      <c r="B66" s="63" t="s">
        <v>60</v>
      </c>
      <c r="C66" s="1437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3358"/>
      <c r="B67" s="68" t="s">
        <v>61</v>
      </c>
      <c r="C67" s="838">
        <f t="shared" si="40"/>
        <v>0</v>
      </c>
      <c r="D67" s="750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3358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297" t="s">
        <v>63</v>
      </c>
      <c r="B69" s="1696" t="s">
        <v>64</v>
      </c>
      <c r="C69" s="1691">
        <f t="shared" si="40"/>
        <v>0</v>
      </c>
      <c r="D69" s="1686"/>
      <c r="E69" s="1687"/>
      <c r="F69" s="1687"/>
      <c r="G69" s="1687"/>
      <c r="H69" s="1687"/>
      <c r="I69" s="1687"/>
      <c r="J69" s="1687"/>
      <c r="K69" s="1687"/>
      <c r="L69" s="1687"/>
      <c r="M69" s="1687"/>
      <c r="N69" s="1692"/>
      <c r="O69" s="1693"/>
      <c r="P69" s="1694"/>
      <c r="Q69" s="1695"/>
      <c r="R69" s="1695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3284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297" t="s">
        <v>66</v>
      </c>
      <c r="B71" s="1696" t="s">
        <v>64</v>
      </c>
      <c r="C71" s="1691">
        <f t="shared" si="40"/>
        <v>0</v>
      </c>
      <c r="D71" s="1687"/>
      <c r="E71" s="1687"/>
      <c r="F71" s="1687"/>
      <c r="G71" s="1687"/>
      <c r="H71" s="1687"/>
      <c r="I71" s="1687"/>
      <c r="J71" s="1687"/>
      <c r="K71" s="1687"/>
      <c r="L71" s="1687"/>
      <c r="M71" s="1687"/>
      <c r="N71" s="1692"/>
      <c r="O71" s="1693"/>
      <c r="P71" s="1694"/>
      <c r="Q71" s="1695"/>
      <c r="R71" s="1695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502" t="s">
        <v>68</v>
      </c>
      <c r="B74" s="3197"/>
      <c r="C74" s="1014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588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3302" t="s">
        <v>69</v>
      </c>
      <c r="B75" s="1697" t="s">
        <v>64</v>
      </c>
      <c r="C75" s="1691">
        <f>SUM(D75:P75)</f>
        <v>0</v>
      </c>
      <c r="D75" s="1686"/>
      <c r="E75" s="1687"/>
      <c r="F75" s="1687"/>
      <c r="G75" s="1687"/>
      <c r="H75" s="1687"/>
      <c r="I75" s="1687"/>
      <c r="J75" s="1687"/>
      <c r="K75" s="1687"/>
      <c r="L75" s="1687"/>
      <c r="M75" s="1687"/>
      <c r="N75" s="1698"/>
      <c r="O75" s="1687"/>
      <c r="P75" s="1689"/>
      <c r="Q75" s="1695"/>
      <c r="R75" s="1695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3303"/>
      <c r="B76" s="101" t="s">
        <v>65</v>
      </c>
      <c r="C76" s="1014">
        <f>SUM(D76:P76)</f>
        <v>0</v>
      </c>
      <c r="D76" s="210"/>
      <c r="E76" s="93"/>
      <c r="F76" s="93"/>
      <c r="G76" s="93"/>
      <c r="H76" s="93"/>
      <c r="I76" s="93"/>
      <c r="J76" s="93"/>
      <c r="K76" s="93"/>
      <c r="L76" s="93"/>
      <c r="M76" s="93"/>
      <c r="N76" s="591"/>
      <c r="O76" s="93"/>
      <c r="P76" s="103"/>
      <c r="Q76" s="542"/>
      <c r="R76" s="542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297" t="s">
        <v>70</v>
      </c>
      <c r="B77" s="1699" t="s">
        <v>64</v>
      </c>
      <c r="C77" s="1691">
        <f>SUM(D77:P77)</f>
        <v>0</v>
      </c>
      <c r="D77" s="1687"/>
      <c r="E77" s="1687"/>
      <c r="F77" s="1687"/>
      <c r="G77" s="1687"/>
      <c r="H77" s="1687"/>
      <c r="I77" s="1687"/>
      <c r="J77" s="1687"/>
      <c r="K77" s="1687"/>
      <c r="L77" s="1687"/>
      <c r="M77" s="1687"/>
      <c r="N77" s="1698"/>
      <c r="O77" s="1687"/>
      <c r="P77" s="1689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3284"/>
      <c r="B78" s="1018" t="s">
        <v>65</v>
      </c>
      <c r="C78" s="1014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591"/>
      <c r="O78" s="93"/>
      <c r="P78" s="103"/>
      <c r="Q78" s="542"/>
      <c r="R78" s="542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3379" t="s">
        <v>71</v>
      </c>
      <c r="B79" s="3380"/>
      <c r="C79" s="1014">
        <f>SUM(D79:P79)</f>
        <v>0</v>
      </c>
      <c r="D79" s="210"/>
      <c r="E79" s="93"/>
      <c r="F79" s="93"/>
      <c r="G79" s="93"/>
      <c r="H79" s="93"/>
      <c r="I79" s="93"/>
      <c r="J79" s="93"/>
      <c r="K79" s="93"/>
      <c r="L79" s="93"/>
      <c r="M79" s="93"/>
      <c r="N79" s="591"/>
      <c r="O79" s="93"/>
      <c r="P79" s="103"/>
      <c r="Q79" s="542"/>
      <c r="R79" s="542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1466" t="s">
        <v>75</v>
      </c>
      <c r="B81" s="1466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1464" t="s">
        <v>77</v>
      </c>
      <c r="B82" s="1023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528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250" t="s">
        <v>79</v>
      </c>
      <c r="B84" s="2847"/>
      <c r="C84" s="1466" t="s">
        <v>76</v>
      </c>
      <c r="D84" s="993" t="s">
        <v>80</v>
      </c>
      <c r="E84" s="594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3356" t="s">
        <v>82</v>
      </c>
      <c r="B85" s="3357"/>
      <c r="C85" s="1469">
        <f>SUM(D85:E85)</f>
        <v>0</v>
      </c>
      <c r="D85" s="999"/>
      <c r="E85" s="1002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3250" t="s">
        <v>84</v>
      </c>
      <c r="B87" s="2847"/>
      <c r="C87" s="3250" t="s">
        <v>85</v>
      </c>
      <c r="D87" s="2869"/>
      <c r="E87" s="2847"/>
      <c r="F87" s="3367" t="s">
        <v>86</v>
      </c>
      <c r="G87" s="3367"/>
      <c r="H87" s="3367"/>
      <c r="I87" s="3367"/>
      <c r="J87" s="3367"/>
      <c r="K87" s="3367"/>
      <c r="L87" s="3373" t="s">
        <v>87</v>
      </c>
      <c r="M87" s="3373"/>
      <c r="N87" s="3373"/>
      <c r="O87" s="3373"/>
      <c r="P87" s="3373"/>
      <c r="Q87" s="3366"/>
      <c r="R87" s="3364" t="s">
        <v>88</v>
      </c>
      <c r="S87" s="3364"/>
      <c r="T87" s="3364"/>
      <c r="U87" s="3364"/>
      <c r="V87" s="3364"/>
      <c r="W87" s="3365"/>
      <c r="X87" s="3376" t="s">
        <v>89</v>
      </c>
      <c r="Y87" s="3376"/>
      <c r="Z87" s="3376"/>
      <c r="AA87" s="3377"/>
      <c r="AB87" s="3378" t="s">
        <v>90</v>
      </c>
      <c r="AC87" s="3193"/>
      <c r="AD87" s="3183" t="s">
        <v>7</v>
      </c>
      <c r="AE87" s="3371" t="s">
        <v>8</v>
      </c>
    </row>
    <row r="88" spans="1:83" s="47" customFormat="1" ht="12" customHeight="1" x14ac:dyDescent="0.2">
      <c r="A88" s="2910"/>
      <c r="B88" s="2848"/>
      <c r="C88" s="3489"/>
      <c r="D88" s="3090"/>
      <c r="E88" s="3073"/>
      <c r="F88" s="3338" t="s">
        <v>91</v>
      </c>
      <c r="G88" s="3319"/>
      <c r="H88" s="3338" t="s">
        <v>92</v>
      </c>
      <c r="I88" s="3319"/>
      <c r="J88" s="3338" t="s">
        <v>93</v>
      </c>
      <c r="K88" s="3319"/>
      <c r="L88" s="3338" t="s">
        <v>91</v>
      </c>
      <c r="M88" s="3319"/>
      <c r="N88" s="3338" t="s">
        <v>92</v>
      </c>
      <c r="O88" s="3319"/>
      <c r="P88" s="3338" t="s">
        <v>94</v>
      </c>
      <c r="Q88" s="3319"/>
      <c r="R88" s="3338" t="s">
        <v>91</v>
      </c>
      <c r="S88" s="3319"/>
      <c r="T88" s="3338" t="s">
        <v>92</v>
      </c>
      <c r="U88" s="3319"/>
      <c r="V88" s="3338" t="s">
        <v>94</v>
      </c>
      <c r="W88" s="3343"/>
      <c r="X88" s="3374" t="s">
        <v>95</v>
      </c>
      <c r="Y88" s="3374"/>
      <c r="Z88" s="3374"/>
      <c r="AA88" s="3375"/>
      <c r="AB88" s="3501"/>
      <c r="AC88" s="3195"/>
      <c r="AD88" s="3024"/>
      <c r="AE88" s="3027"/>
    </row>
    <row r="89" spans="1:83" s="47" customFormat="1" ht="31.5" x14ac:dyDescent="0.2">
      <c r="A89" s="3489"/>
      <c r="B89" s="3073"/>
      <c r="C89" s="993" t="s">
        <v>96</v>
      </c>
      <c r="D89" s="1702" t="s">
        <v>65</v>
      </c>
      <c r="E89" s="1438" t="s">
        <v>97</v>
      </c>
      <c r="F89" s="1470" t="s">
        <v>65</v>
      </c>
      <c r="G89" s="1460" t="s">
        <v>97</v>
      </c>
      <c r="H89" s="1470" t="s">
        <v>65</v>
      </c>
      <c r="I89" s="1460" t="s">
        <v>97</v>
      </c>
      <c r="J89" s="1470" t="s">
        <v>65</v>
      </c>
      <c r="K89" s="1460" t="s">
        <v>97</v>
      </c>
      <c r="L89" s="1470" t="s">
        <v>65</v>
      </c>
      <c r="M89" s="1460" t="s">
        <v>97</v>
      </c>
      <c r="N89" s="1470" t="s">
        <v>65</v>
      </c>
      <c r="O89" s="1460" t="s">
        <v>97</v>
      </c>
      <c r="P89" s="1470" t="s">
        <v>65</v>
      </c>
      <c r="Q89" s="1460" t="s">
        <v>97</v>
      </c>
      <c r="R89" s="1470" t="s">
        <v>65</v>
      </c>
      <c r="S89" s="1460" t="s">
        <v>97</v>
      </c>
      <c r="T89" s="1470" t="s">
        <v>65</v>
      </c>
      <c r="U89" s="1461" t="s">
        <v>97</v>
      </c>
      <c r="V89" s="1470" t="s">
        <v>65</v>
      </c>
      <c r="W89" s="1463" t="s">
        <v>97</v>
      </c>
      <c r="X89" s="1468" t="s">
        <v>98</v>
      </c>
      <c r="Y89" s="1029" t="s">
        <v>99</v>
      </c>
      <c r="Z89" s="1029" t="s">
        <v>100</v>
      </c>
      <c r="AA89" s="1029" t="s">
        <v>101</v>
      </c>
      <c r="AB89" s="1029" t="s">
        <v>102</v>
      </c>
      <c r="AC89" s="1029" t="s">
        <v>103</v>
      </c>
      <c r="AD89" s="3184"/>
      <c r="AE89" s="3028"/>
    </row>
    <row r="90" spans="1:83" s="47" customFormat="1" x14ac:dyDescent="0.25">
      <c r="A90" s="3622" t="s">
        <v>104</v>
      </c>
      <c r="B90" s="3630"/>
      <c r="C90" s="1703">
        <f>SUM(D90:E90)</f>
        <v>0</v>
      </c>
      <c r="D90" s="1704">
        <f>SUM(F90+H90+J90+L90+N90+P90+R90+T90+V90)</f>
        <v>0</v>
      </c>
      <c r="E90" s="1705">
        <f>SUM(G90+I90+K90+M90+O90+Q90+S90+U90+W90)</f>
        <v>0</v>
      </c>
      <c r="F90" s="1686"/>
      <c r="G90" s="1695"/>
      <c r="H90" s="1686"/>
      <c r="I90" s="1695"/>
      <c r="J90" s="1686"/>
      <c r="K90" s="1695"/>
      <c r="L90" s="1686"/>
      <c r="M90" s="1695"/>
      <c r="N90" s="1686"/>
      <c r="O90" s="1695"/>
      <c r="P90" s="1686"/>
      <c r="Q90" s="1695"/>
      <c r="R90" s="1686"/>
      <c r="S90" s="1695"/>
      <c r="T90" s="1686"/>
      <c r="U90" s="1706"/>
      <c r="V90" s="1686"/>
      <c r="W90" s="1707"/>
      <c r="X90" s="1698"/>
      <c r="Y90" s="1686"/>
      <c r="Z90" s="1708"/>
      <c r="AA90" s="1708"/>
      <c r="AB90" s="1708"/>
      <c r="AC90" s="1709"/>
      <c r="AD90" s="1686"/>
      <c r="AE90" s="1690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1271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1037"/>
      <c r="AC93" s="1037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3250" t="s">
        <v>84</v>
      </c>
      <c r="B95" s="2847"/>
      <c r="C95" s="3250" t="s">
        <v>85</v>
      </c>
      <c r="D95" s="2869"/>
      <c r="E95" s="2847"/>
      <c r="F95" s="3372" t="s">
        <v>109</v>
      </c>
      <c r="G95" s="3373"/>
      <c r="H95" s="3373"/>
      <c r="I95" s="3373"/>
      <c r="J95" s="3373"/>
      <c r="K95" s="3366"/>
      <c r="L95" s="3373" t="s">
        <v>110</v>
      </c>
      <c r="M95" s="3373"/>
      <c r="N95" s="3373"/>
      <c r="O95" s="3373"/>
      <c r="P95" s="3373"/>
      <c r="Q95" s="3366"/>
      <c r="R95" s="3366" t="s">
        <v>111</v>
      </c>
      <c r="S95" s="3367"/>
      <c r="T95" s="3367"/>
      <c r="U95" s="3367"/>
      <c r="V95" s="3367"/>
      <c r="W95" s="3368"/>
      <c r="X95" s="3369" t="s">
        <v>112</v>
      </c>
      <c r="Y95" s="3369"/>
      <c r="Z95" s="3369"/>
      <c r="AA95" s="3369"/>
      <c r="AB95" s="3369"/>
      <c r="AC95" s="3370"/>
      <c r="AD95" s="3183" t="s">
        <v>7</v>
      </c>
      <c r="AE95" s="3371" t="s">
        <v>8</v>
      </c>
    </row>
    <row r="96" spans="1:83" s="47" customFormat="1" ht="12" customHeight="1" x14ac:dyDescent="0.2">
      <c r="A96" s="2910"/>
      <c r="B96" s="2848"/>
      <c r="C96" s="3489"/>
      <c r="D96" s="3090"/>
      <c r="E96" s="3073"/>
      <c r="F96" s="3338" t="s">
        <v>91</v>
      </c>
      <c r="G96" s="3319"/>
      <c r="H96" s="3338" t="s">
        <v>92</v>
      </c>
      <c r="I96" s="3319"/>
      <c r="J96" s="3338" t="s">
        <v>94</v>
      </c>
      <c r="K96" s="3319"/>
      <c r="L96" s="3338" t="s">
        <v>91</v>
      </c>
      <c r="M96" s="3319"/>
      <c r="N96" s="3338" t="s">
        <v>92</v>
      </c>
      <c r="O96" s="3319"/>
      <c r="P96" s="3338" t="s">
        <v>93</v>
      </c>
      <c r="Q96" s="3319"/>
      <c r="R96" s="3332" t="s">
        <v>91</v>
      </c>
      <c r="S96" s="3319"/>
      <c r="T96" s="3338" t="s">
        <v>92</v>
      </c>
      <c r="U96" s="3319"/>
      <c r="V96" s="3364" t="s">
        <v>93</v>
      </c>
      <c r="W96" s="3365"/>
      <c r="X96" s="3332" t="s">
        <v>95</v>
      </c>
      <c r="Y96" s="3332"/>
      <c r="Z96" s="3332"/>
      <c r="AA96" s="3319"/>
      <c r="AB96" s="3338" t="s">
        <v>113</v>
      </c>
      <c r="AC96" s="3319"/>
      <c r="AD96" s="3024"/>
      <c r="AE96" s="3027"/>
    </row>
    <row r="97" spans="1:83" s="47" customFormat="1" ht="31.5" x14ac:dyDescent="0.2">
      <c r="A97" s="3489"/>
      <c r="B97" s="3073"/>
      <c r="C97" s="993" t="s">
        <v>96</v>
      </c>
      <c r="D97" s="1702" t="s">
        <v>65</v>
      </c>
      <c r="E97" s="1438" t="s">
        <v>97</v>
      </c>
      <c r="F97" s="1470" t="s">
        <v>65</v>
      </c>
      <c r="G97" s="1460" t="s">
        <v>97</v>
      </c>
      <c r="H97" s="1470" t="s">
        <v>65</v>
      </c>
      <c r="I97" s="1460" t="s">
        <v>97</v>
      </c>
      <c r="J97" s="1470" t="s">
        <v>65</v>
      </c>
      <c r="K97" s="1460" t="s">
        <v>97</v>
      </c>
      <c r="L97" s="1470" t="s">
        <v>65</v>
      </c>
      <c r="M97" s="1460" t="s">
        <v>97</v>
      </c>
      <c r="N97" s="1470" t="s">
        <v>65</v>
      </c>
      <c r="O97" s="1460" t="s">
        <v>97</v>
      </c>
      <c r="P97" s="1470" t="s">
        <v>65</v>
      </c>
      <c r="Q97" s="1460" t="s">
        <v>97</v>
      </c>
      <c r="R97" s="1445" t="s">
        <v>65</v>
      </c>
      <c r="S97" s="1460" t="s">
        <v>97</v>
      </c>
      <c r="T97" s="1470" t="s">
        <v>65</v>
      </c>
      <c r="U97" s="1460" t="s">
        <v>97</v>
      </c>
      <c r="V97" s="1459" t="s">
        <v>65</v>
      </c>
      <c r="W97" s="1467" t="s">
        <v>97</v>
      </c>
      <c r="X97" s="1460" t="s">
        <v>114</v>
      </c>
      <c r="Y97" s="1466" t="s">
        <v>99</v>
      </c>
      <c r="Z97" s="1457" t="s">
        <v>100</v>
      </c>
      <c r="AA97" s="1457" t="s">
        <v>101</v>
      </c>
      <c r="AB97" s="1462" t="s">
        <v>102</v>
      </c>
      <c r="AC97" s="1466" t="s">
        <v>103</v>
      </c>
      <c r="AD97" s="3184"/>
      <c r="AE97" s="3028"/>
    </row>
    <row r="98" spans="1:83" s="47" customFormat="1" x14ac:dyDescent="0.25">
      <c r="A98" s="3622" t="s">
        <v>104</v>
      </c>
      <c r="B98" s="3630"/>
      <c r="C98" s="1704">
        <f>SUM(D98:E98)</f>
        <v>0</v>
      </c>
      <c r="D98" s="1710">
        <f>SUM(F98+H98+J98+L98+N98+P98+R98+T98+V98)</f>
        <v>0</v>
      </c>
      <c r="E98" s="1705">
        <f>SUM(G98+I98+K98+M98+O98+Q98+S98+U98+W98)</f>
        <v>0</v>
      </c>
      <c r="F98" s="1686"/>
      <c r="G98" s="1695"/>
      <c r="H98" s="1686"/>
      <c r="I98" s="1695"/>
      <c r="J98" s="1686"/>
      <c r="K98" s="1695"/>
      <c r="L98" s="1686"/>
      <c r="M98" s="1695"/>
      <c r="N98" s="1686"/>
      <c r="O98" s="1695"/>
      <c r="P98" s="1686"/>
      <c r="Q98" s="1695"/>
      <c r="R98" s="1698"/>
      <c r="S98" s="1695"/>
      <c r="T98" s="1686"/>
      <c r="U98" s="1695"/>
      <c r="V98" s="1686"/>
      <c r="W98" s="1707"/>
      <c r="X98" s="1698"/>
      <c r="Y98" s="1686"/>
      <c r="Z98" s="1708"/>
      <c r="AA98" s="1708"/>
      <c r="AB98" s="1708"/>
      <c r="AC98" s="1709"/>
      <c r="AD98" s="1686"/>
      <c r="AE98" s="1690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207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1037"/>
      <c r="AC101" s="1037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3250" t="s">
        <v>116</v>
      </c>
      <c r="B103" s="2847"/>
      <c r="C103" s="3250" t="s">
        <v>76</v>
      </c>
      <c r="D103" s="2869"/>
      <c r="E103" s="2847"/>
      <c r="F103" s="3338" t="s">
        <v>117</v>
      </c>
      <c r="G103" s="3332"/>
      <c r="H103" s="3332"/>
      <c r="I103" s="3332"/>
      <c r="J103" s="3332"/>
      <c r="K103" s="3332"/>
      <c r="L103" s="3332"/>
      <c r="M103" s="3319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3338" t="s">
        <v>118</v>
      </c>
      <c r="G104" s="3319"/>
      <c r="H104" s="3338" t="s">
        <v>119</v>
      </c>
      <c r="I104" s="3319"/>
      <c r="J104" s="3338" t="s">
        <v>120</v>
      </c>
      <c r="K104" s="3319"/>
      <c r="L104" s="3338" t="s">
        <v>12</v>
      </c>
      <c r="M104" s="3319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489"/>
      <c r="B105" s="3073"/>
      <c r="C105" s="1042" t="s">
        <v>96</v>
      </c>
      <c r="D105" s="1702" t="s">
        <v>65</v>
      </c>
      <c r="E105" s="1460" t="s">
        <v>97</v>
      </c>
      <c r="F105" s="993" t="s">
        <v>65</v>
      </c>
      <c r="G105" s="1460" t="s">
        <v>97</v>
      </c>
      <c r="H105" s="993" t="s">
        <v>65</v>
      </c>
      <c r="I105" s="1460" t="s">
        <v>97</v>
      </c>
      <c r="J105" s="993" t="s">
        <v>65</v>
      </c>
      <c r="K105" s="1460" t="s">
        <v>97</v>
      </c>
      <c r="L105" s="993" t="s">
        <v>65</v>
      </c>
      <c r="M105" s="1460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3361" t="s">
        <v>121</v>
      </c>
      <c r="B106" s="3327"/>
      <c r="C106" s="1043">
        <f>SUM(D106:E106)</f>
        <v>0</v>
      </c>
      <c r="D106" s="1711">
        <f t="shared" ref="D106:E109" si="53">+F106+H106+J106+L106</f>
        <v>0</v>
      </c>
      <c r="E106" s="1045">
        <f t="shared" si="53"/>
        <v>0</v>
      </c>
      <c r="F106" s="1046">
        <f>SUM(F107:F109)</f>
        <v>0</v>
      </c>
      <c r="G106" s="1046">
        <f t="shared" ref="G106:M106" si="54">SUM(G107:G109)</f>
        <v>0</v>
      </c>
      <c r="H106" s="1046">
        <f t="shared" si="54"/>
        <v>0</v>
      </c>
      <c r="I106" s="1046">
        <f t="shared" si="54"/>
        <v>0</v>
      </c>
      <c r="J106" s="1046">
        <f t="shared" si="54"/>
        <v>0</v>
      </c>
      <c r="K106" s="1046">
        <f t="shared" si="54"/>
        <v>0</v>
      </c>
      <c r="L106" s="1046">
        <f t="shared" si="54"/>
        <v>0</v>
      </c>
      <c r="M106" s="1469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3628" t="s">
        <v>122</v>
      </c>
      <c r="B107" s="3629"/>
      <c r="C107" s="1712">
        <f>SUM(D107:E107)</f>
        <v>0</v>
      </c>
      <c r="D107" s="1713">
        <f t="shared" si="53"/>
        <v>0</v>
      </c>
      <c r="E107" s="1714">
        <f t="shared" si="53"/>
        <v>0</v>
      </c>
      <c r="F107" s="1686"/>
      <c r="G107" s="1715"/>
      <c r="H107" s="1686"/>
      <c r="I107" s="1715"/>
      <c r="J107" s="1686"/>
      <c r="K107" s="1690"/>
      <c r="L107" s="1686"/>
      <c r="M107" s="1690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865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3250" t="s">
        <v>75</v>
      </c>
      <c r="B111" s="2847"/>
      <c r="C111" s="3250" t="s">
        <v>76</v>
      </c>
      <c r="D111" s="2869"/>
      <c r="E111" s="2847"/>
      <c r="F111" s="3338" t="s">
        <v>117</v>
      </c>
      <c r="G111" s="3332"/>
      <c r="H111" s="3332"/>
      <c r="I111" s="3332"/>
      <c r="J111" s="3332"/>
      <c r="K111" s="3332"/>
      <c r="L111" s="3332"/>
      <c r="M111" s="3332"/>
      <c r="N111" s="3332"/>
      <c r="O111" s="3332"/>
      <c r="P111" s="3332"/>
      <c r="Q111" s="3332"/>
      <c r="R111" s="3332"/>
      <c r="S111" s="3332"/>
      <c r="T111" s="3332"/>
      <c r="U111" s="3332"/>
      <c r="V111" s="3332"/>
      <c r="W111" s="3332"/>
      <c r="X111" s="3332"/>
      <c r="Y111" s="3332"/>
      <c r="Z111" s="3332"/>
      <c r="AA111" s="3332"/>
      <c r="AB111" s="3332"/>
      <c r="AC111" s="3332"/>
      <c r="AD111" s="3332"/>
      <c r="AE111" s="3332"/>
      <c r="AF111" s="3332"/>
      <c r="AG111" s="3343"/>
      <c r="AH111" s="2869" t="s">
        <v>7</v>
      </c>
      <c r="AI111" s="3243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3359" t="s">
        <v>12</v>
      </c>
      <c r="G112" s="3321"/>
      <c r="H112" s="3360" t="s">
        <v>13</v>
      </c>
      <c r="I112" s="3360"/>
      <c r="J112" s="3360" t="s">
        <v>14</v>
      </c>
      <c r="K112" s="3360"/>
      <c r="L112" s="3360" t="s">
        <v>15</v>
      </c>
      <c r="M112" s="3360"/>
      <c r="N112" s="3360" t="s">
        <v>16</v>
      </c>
      <c r="O112" s="3360"/>
      <c r="P112" s="3360" t="s">
        <v>17</v>
      </c>
      <c r="Q112" s="3360"/>
      <c r="R112" s="3360" t="s">
        <v>18</v>
      </c>
      <c r="S112" s="3360"/>
      <c r="T112" s="3360" t="s">
        <v>19</v>
      </c>
      <c r="U112" s="3360"/>
      <c r="V112" s="3360" t="s">
        <v>48</v>
      </c>
      <c r="W112" s="3360"/>
      <c r="X112" s="3360" t="s">
        <v>49</v>
      </c>
      <c r="Y112" s="3360"/>
      <c r="Z112" s="3338" t="s">
        <v>50</v>
      </c>
      <c r="AA112" s="3319"/>
      <c r="AB112" s="3338" t="s">
        <v>126</v>
      </c>
      <c r="AC112" s="3319"/>
      <c r="AD112" s="3338" t="s">
        <v>127</v>
      </c>
      <c r="AE112" s="3319"/>
      <c r="AF112" s="3338" t="s">
        <v>128</v>
      </c>
      <c r="AG112" s="3343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3489"/>
      <c r="B113" s="3073"/>
      <c r="C113" s="993" t="s">
        <v>96</v>
      </c>
      <c r="D113" s="1702" t="s">
        <v>65</v>
      </c>
      <c r="E113" s="1460" t="s">
        <v>97</v>
      </c>
      <c r="F113" s="1470" t="s">
        <v>65</v>
      </c>
      <c r="G113" s="1050" t="s">
        <v>97</v>
      </c>
      <c r="H113" s="1470" t="s">
        <v>65</v>
      </c>
      <c r="I113" s="1050" t="s">
        <v>97</v>
      </c>
      <c r="J113" s="1470" t="s">
        <v>65</v>
      </c>
      <c r="K113" s="1050" t="s">
        <v>97</v>
      </c>
      <c r="L113" s="1470" t="s">
        <v>65</v>
      </c>
      <c r="M113" s="1050" t="s">
        <v>97</v>
      </c>
      <c r="N113" s="1470" t="s">
        <v>65</v>
      </c>
      <c r="O113" s="1050" t="s">
        <v>97</v>
      </c>
      <c r="P113" s="1470" t="s">
        <v>65</v>
      </c>
      <c r="Q113" s="1050" t="s">
        <v>97</v>
      </c>
      <c r="R113" s="1470" t="s">
        <v>65</v>
      </c>
      <c r="S113" s="1050" t="s">
        <v>97</v>
      </c>
      <c r="T113" s="1470" t="s">
        <v>65</v>
      </c>
      <c r="U113" s="1050" t="s">
        <v>97</v>
      </c>
      <c r="V113" s="1470" t="s">
        <v>65</v>
      </c>
      <c r="W113" s="1050" t="s">
        <v>97</v>
      </c>
      <c r="X113" s="1470" t="s">
        <v>65</v>
      </c>
      <c r="Y113" s="1050" t="s">
        <v>97</v>
      </c>
      <c r="Z113" s="1470" t="s">
        <v>65</v>
      </c>
      <c r="AA113" s="1050" t="s">
        <v>97</v>
      </c>
      <c r="AB113" s="1470" t="s">
        <v>65</v>
      </c>
      <c r="AC113" s="1050" t="s">
        <v>97</v>
      </c>
      <c r="AD113" s="1470" t="s">
        <v>65</v>
      </c>
      <c r="AE113" s="1050" t="s">
        <v>97</v>
      </c>
      <c r="AF113" s="1470" t="s">
        <v>65</v>
      </c>
      <c r="AG113" s="1471" t="s">
        <v>97</v>
      </c>
      <c r="AH113" s="3090"/>
      <c r="AI113" s="3283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3356" t="s">
        <v>129</v>
      </c>
      <c r="B114" s="3357"/>
      <c r="C114" s="1046">
        <f>SUM(D114:E114)</f>
        <v>0</v>
      </c>
      <c r="D114" s="1716">
        <f>SUM(F114+H114+J114+L114+N114+P114+R114+T114+V114+X114+Z114+AB114+AD114+AF114)</f>
        <v>0</v>
      </c>
      <c r="E114" s="508">
        <f>SUM(+G114+I114+K114+M114+O114+Q114+S114+U114+W114+Y114+AA114+AC114+AE114+AG114)</f>
        <v>0</v>
      </c>
      <c r="F114" s="1686"/>
      <c r="G114" s="1698"/>
      <c r="H114" s="1686"/>
      <c r="I114" s="1698"/>
      <c r="J114" s="1686"/>
      <c r="K114" s="1698"/>
      <c r="L114" s="1686"/>
      <c r="M114" s="1698"/>
      <c r="N114" s="1686"/>
      <c r="O114" s="1698"/>
      <c r="P114" s="1686"/>
      <c r="Q114" s="1698"/>
      <c r="R114" s="1686"/>
      <c r="S114" s="1698"/>
      <c r="T114" s="1686"/>
      <c r="U114" s="1698"/>
      <c r="V114" s="1686"/>
      <c r="W114" s="1698"/>
      <c r="X114" s="1686"/>
      <c r="Y114" s="1698"/>
      <c r="Z114" s="1686"/>
      <c r="AA114" s="1698"/>
      <c r="AB114" s="1686"/>
      <c r="AC114" s="1698"/>
      <c r="AD114" s="1686"/>
      <c r="AE114" s="1698"/>
      <c r="AF114" s="1686"/>
      <c r="AG114" s="1689"/>
      <c r="AH114" s="1706"/>
      <c r="AI114" s="1709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297" t="s">
        <v>130</v>
      </c>
      <c r="B115" s="1691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1686"/>
      <c r="G115" s="1715"/>
      <c r="H115" s="1686"/>
      <c r="I115" s="1715"/>
      <c r="J115" s="1686"/>
      <c r="K115" s="1715"/>
      <c r="L115" s="1686"/>
      <c r="M115" s="1715"/>
      <c r="N115" s="1686"/>
      <c r="O115" s="1715"/>
      <c r="P115" s="1686"/>
      <c r="Q115" s="1715"/>
      <c r="R115" s="1686"/>
      <c r="S115" s="1715"/>
      <c r="T115" s="1686"/>
      <c r="U115" s="1715"/>
      <c r="V115" s="1686"/>
      <c r="W115" s="1715"/>
      <c r="X115" s="1686"/>
      <c r="Y115" s="1715"/>
      <c r="Z115" s="1686"/>
      <c r="AA115" s="1715"/>
      <c r="AB115" s="1686"/>
      <c r="AC115" s="1715"/>
      <c r="AD115" s="1686"/>
      <c r="AE115" s="1715"/>
      <c r="AF115" s="1686"/>
      <c r="AG115" s="1689"/>
      <c r="AH115" s="1706"/>
      <c r="AI115" s="1709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1437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1437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3284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3358" t="s">
        <v>138</v>
      </c>
      <c r="B122" s="3358"/>
      <c r="C122" s="1046">
        <f t="shared" si="55"/>
        <v>0</v>
      </c>
      <c r="D122" s="1716">
        <f t="shared" si="56"/>
        <v>0</v>
      </c>
      <c r="E122" s="508">
        <f t="shared" si="62"/>
        <v>0</v>
      </c>
      <c r="F122" s="999"/>
      <c r="G122" s="1002"/>
      <c r="H122" s="999"/>
      <c r="I122" s="1002"/>
      <c r="J122" s="999"/>
      <c r="K122" s="1002"/>
      <c r="L122" s="999"/>
      <c r="M122" s="1002"/>
      <c r="N122" s="999"/>
      <c r="O122" s="1002"/>
      <c r="P122" s="999"/>
      <c r="Q122" s="1002"/>
      <c r="R122" s="999"/>
      <c r="S122" s="1002"/>
      <c r="T122" s="999"/>
      <c r="U122" s="1002"/>
      <c r="V122" s="999"/>
      <c r="W122" s="1002"/>
      <c r="X122" s="999"/>
      <c r="Y122" s="1002"/>
      <c r="Z122" s="999"/>
      <c r="AA122" s="1002"/>
      <c r="AB122" s="999"/>
      <c r="AC122" s="1002"/>
      <c r="AD122" s="999"/>
      <c r="AE122" s="1002"/>
      <c r="AF122" s="999"/>
      <c r="AG122" s="1717"/>
      <c r="AH122" s="1054"/>
      <c r="AI122" s="1023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869"/>
      <c r="AM123" s="869"/>
    </row>
    <row r="124" spans="1:82" ht="15" customHeight="1" x14ac:dyDescent="0.25">
      <c r="A124" s="3250" t="s">
        <v>75</v>
      </c>
      <c r="B124" s="2847"/>
      <c r="C124" s="3243" t="s">
        <v>76</v>
      </c>
      <c r="D124" s="3243"/>
      <c r="E124" s="3243"/>
      <c r="F124" s="3338" t="s">
        <v>117</v>
      </c>
      <c r="G124" s="3332"/>
      <c r="H124" s="3332"/>
      <c r="I124" s="3332"/>
      <c r="J124" s="3332"/>
      <c r="K124" s="3332"/>
      <c r="L124" s="3332"/>
      <c r="M124" s="3332"/>
      <c r="N124" s="3332"/>
      <c r="O124" s="3332"/>
      <c r="P124" s="3332"/>
      <c r="Q124" s="3332"/>
      <c r="R124" s="3332"/>
      <c r="S124" s="3332"/>
      <c r="T124" s="3332"/>
      <c r="U124" s="3332"/>
      <c r="V124" s="3332"/>
      <c r="W124" s="3332"/>
      <c r="X124" s="3332"/>
      <c r="Y124" s="3332"/>
      <c r="Z124" s="3332"/>
      <c r="AA124" s="3332"/>
      <c r="AB124" s="3332"/>
      <c r="AC124" s="3332"/>
      <c r="AD124" s="3332"/>
      <c r="AE124" s="3332"/>
      <c r="AF124" s="3332"/>
      <c r="AG124" s="3343"/>
      <c r="AH124" s="3626" t="s">
        <v>140</v>
      </c>
      <c r="AI124" s="3582"/>
      <c r="AJ124" s="3582"/>
      <c r="AK124" s="3627"/>
      <c r="AL124" s="3242" t="s">
        <v>7</v>
      </c>
      <c r="AM124" s="3243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3360" t="s">
        <v>12</v>
      </c>
      <c r="G125" s="3360"/>
      <c r="H125" s="3360" t="s">
        <v>13</v>
      </c>
      <c r="I125" s="3360"/>
      <c r="J125" s="3360" t="s">
        <v>14</v>
      </c>
      <c r="K125" s="3360"/>
      <c r="L125" s="3360" t="s">
        <v>15</v>
      </c>
      <c r="M125" s="3360"/>
      <c r="N125" s="3360" t="s">
        <v>16</v>
      </c>
      <c r="O125" s="3360"/>
      <c r="P125" s="3360" t="s">
        <v>17</v>
      </c>
      <c r="Q125" s="3360"/>
      <c r="R125" s="3360" t="s">
        <v>18</v>
      </c>
      <c r="S125" s="3360"/>
      <c r="T125" s="3360" t="s">
        <v>19</v>
      </c>
      <c r="U125" s="3360"/>
      <c r="V125" s="3360" t="s">
        <v>48</v>
      </c>
      <c r="W125" s="3360"/>
      <c r="X125" s="3360" t="s">
        <v>49</v>
      </c>
      <c r="Y125" s="3360"/>
      <c r="Z125" s="3338" t="s">
        <v>50</v>
      </c>
      <c r="AA125" s="3319"/>
      <c r="AB125" s="3338" t="s">
        <v>126</v>
      </c>
      <c r="AC125" s="3319"/>
      <c r="AD125" s="3338" t="s">
        <v>127</v>
      </c>
      <c r="AE125" s="3319"/>
      <c r="AF125" s="3338" t="s">
        <v>128</v>
      </c>
      <c r="AG125" s="3343"/>
      <c r="AH125" s="3242" t="s">
        <v>141</v>
      </c>
      <c r="AI125" s="3243" t="s">
        <v>142</v>
      </c>
      <c r="AJ125" s="3243" t="s">
        <v>143</v>
      </c>
      <c r="AK125" s="3247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3489"/>
      <c r="B126" s="3073"/>
      <c r="C126" s="993" t="s">
        <v>96</v>
      </c>
      <c r="D126" s="1702" t="s">
        <v>65</v>
      </c>
      <c r="E126" s="1460" t="s">
        <v>97</v>
      </c>
      <c r="F126" s="1470" t="s">
        <v>65</v>
      </c>
      <c r="G126" s="1426" t="s">
        <v>97</v>
      </c>
      <c r="H126" s="1470" t="s">
        <v>65</v>
      </c>
      <c r="I126" s="1426" t="s">
        <v>97</v>
      </c>
      <c r="J126" s="1470" t="s">
        <v>65</v>
      </c>
      <c r="K126" s="1426" t="s">
        <v>97</v>
      </c>
      <c r="L126" s="1470" t="s">
        <v>65</v>
      </c>
      <c r="M126" s="1426" t="s">
        <v>97</v>
      </c>
      <c r="N126" s="1470" t="s">
        <v>65</v>
      </c>
      <c r="O126" s="1426" t="s">
        <v>97</v>
      </c>
      <c r="P126" s="1470" t="s">
        <v>65</v>
      </c>
      <c r="Q126" s="1426" t="s">
        <v>97</v>
      </c>
      <c r="R126" s="1470" t="s">
        <v>65</v>
      </c>
      <c r="S126" s="1426" t="s">
        <v>97</v>
      </c>
      <c r="T126" s="1470" t="s">
        <v>65</v>
      </c>
      <c r="U126" s="1426" t="s">
        <v>97</v>
      </c>
      <c r="V126" s="1470" t="s">
        <v>65</v>
      </c>
      <c r="W126" s="1426" t="s">
        <v>97</v>
      </c>
      <c r="X126" s="1470" t="s">
        <v>65</v>
      </c>
      <c r="Y126" s="1426" t="s">
        <v>97</v>
      </c>
      <c r="Z126" s="1470" t="s">
        <v>65</v>
      </c>
      <c r="AA126" s="1426" t="s">
        <v>97</v>
      </c>
      <c r="AB126" s="1470" t="s">
        <v>65</v>
      </c>
      <c r="AC126" s="1426" t="s">
        <v>97</v>
      </c>
      <c r="AD126" s="1470" t="s">
        <v>65</v>
      </c>
      <c r="AE126" s="1426" t="s">
        <v>97</v>
      </c>
      <c r="AF126" s="1470" t="s">
        <v>65</v>
      </c>
      <c r="AG126" s="875" t="s">
        <v>97</v>
      </c>
      <c r="AH126" s="2986"/>
      <c r="AI126" s="3283"/>
      <c r="AJ126" s="3283"/>
      <c r="AK126" s="2994"/>
      <c r="AL126" s="2986"/>
      <c r="AM126" s="3283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3356" t="s">
        <v>145</v>
      </c>
      <c r="B127" s="3357"/>
      <c r="C127" s="1046">
        <f>SUM(D127:E127)</f>
        <v>0</v>
      </c>
      <c r="D127" s="1716">
        <f>SUM(F127+H127+J127+L127+N127+P127+R127+T127+V127+X127+Z127+AB127+AD127+AF127)</f>
        <v>0</v>
      </c>
      <c r="E127" s="508">
        <f>SUM(G127+I127+K127+M127+O127+Q127+S127+U127+W127+Y127+AA127+AC127+AE127+AG127)</f>
        <v>0</v>
      </c>
      <c r="F127" s="1686"/>
      <c r="G127" s="1715"/>
      <c r="H127" s="1686"/>
      <c r="I127" s="1715"/>
      <c r="J127" s="1686"/>
      <c r="K127" s="1715"/>
      <c r="L127" s="1686"/>
      <c r="M127" s="1715"/>
      <c r="N127" s="1686"/>
      <c r="O127" s="1715"/>
      <c r="P127" s="1686"/>
      <c r="Q127" s="1715"/>
      <c r="R127" s="1686"/>
      <c r="S127" s="1715"/>
      <c r="T127" s="1686"/>
      <c r="U127" s="1715"/>
      <c r="V127" s="1686"/>
      <c r="W127" s="1715"/>
      <c r="X127" s="1686"/>
      <c r="Y127" s="1715"/>
      <c r="Z127" s="1686"/>
      <c r="AA127" s="1715"/>
      <c r="AB127" s="1686"/>
      <c r="AC127" s="1715"/>
      <c r="AD127" s="1686"/>
      <c r="AE127" s="1715"/>
      <c r="AF127" s="1686"/>
      <c r="AG127" s="1707"/>
      <c r="AH127" s="1718"/>
      <c r="AI127" s="1709"/>
      <c r="AJ127" s="1709"/>
      <c r="AK127" s="1719"/>
      <c r="AL127" s="1715"/>
      <c r="AM127" s="1709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3297" t="s">
        <v>130</v>
      </c>
      <c r="B128" s="1691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1686"/>
      <c r="G128" s="1715"/>
      <c r="H128" s="1686"/>
      <c r="I128" s="1715"/>
      <c r="J128" s="1686"/>
      <c r="K128" s="1715"/>
      <c r="L128" s="1686"/>
      <c r="M128" s="1715"/>
      <c r="N128" s="1686"/>
      <c r="O128" s="1715"/>
      <c r="P128" s="1686"/>
      <c r="Q128" s="1715"/>
      <c r="R128" s="1686"/>
      <c r="S128" s="1715"/>
      <c r="T128" s="1686"/>
      <c r="U128" s="1715"/>
      <c r="V128" s="1686"/>
      <c r="W128" s="1715"/>
      <c r="X128" s="1686"/>
      <c r="Y128" s="1715"/>
      <c r="Z128" s="1686"/>
      <c r="AA128" s="1715"/>
      <c r="AB128" s="1686"/>
      <c r="AC128" s="1715"/>
      <c r="AD128" s="1686"/>
      <c r="AE128" s="1715"/>
      <c r="AF128" s="1686"/>
      <c r="AG128" s="1707"/>
      <c r="AH128" s="1718"/>
      <c r="AI128" s="1709"/>
      <c r="AJ128" s="1709"/>
      <c r="AK128" s="1719"/>
      <c r="AL128" s="1715"/>
      <c r="AM128" s="1709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1437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1437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3284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3250" t="s">
        <v>75</v>
      </c>
      <c r="B136" s="2847"/>
      <c r="C136" s="3250" t="s">
        <v>76</v>
      </c>
      <c r="D136" s="2869"/>
      <c r="E136" s="2847"/>
      <c r="F136" s="3338" t="s">
        <v>117</v>
      </c>
      <c r="G136" s="3332"/>
      <c r="H136" s="3332"/>
      <c r="I136" s="3332"/>
      <c r="J136" s="3332"/>
      <c r="K136" s="3332"/>
      <c r="L136" s="3332"/>
      <c r="M136" s="3332"/>
      <c r="N136" s="3332"/>
      <c r="O136" s="3332"/>
      <c r="P136" s="3332"/>
      <c r="Q136" s="3332"/>
      <c r="R136" s="3332"/>
      <c r="S136" s="3332"/>
      <c r="T136" s="3332"/>
      <c r="U136" s="3332"/>
      <c r="V136" s="3332"/>
      <c r="W136" s="3332"/>
      <c r="X136" s="3332"/>
      <c r="Y136" s="3332"/>
      <c r="Z136" s="3332"/>
      <c r="AA136" s="3332"/>
      <c r="AB136" s="3332"/>
      <c r="AC136" s="3332"/>
      <c r="AD136" s="3332"/>
      <c r="AE136" s="3332"/>
      <c r="AF136" s="3332"/>
      <c r="AG136" s="3332"/>
      <c r="AH136" s="3332"/>
      <c r="AI136" s="3332"/>
      <c r="AJ136" s="3332"/>
      <c r="AK136" s="3332"/>
      <c r="AL136" s="3332"/>
      <c r="AM136" s="3343"/>
      <c r="AN136" s="3624" t="s">
        <v>140</v>
      </c>
      <c r="AO136" s="3336"/>
      <c r="AP136" s="3625"/>
      <c r="AQ136" s="2847" t="s">
        <v>7</v>
      </c>
      <c r="AR136" s="3243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3338" t="s">
        <v>118</v>
      </c>
      <c r="G137" s="3319"/>
      <c r="H137" s="3338" t="s">
        <v>119</v>
      </c>
      <c r="I137" s="3319"/>
      <c r="J137" s="3338" t="s">
        <v>147</v>
      </c>
      <c r="K137" s="3319"/>
      <c r="L137" s="3338" t="s">
        <v>12</v>
      </c>
      <c r="M137" s="3319"/>
      <c r="N137" s="3360" t="s">
        <v>13</v>
      </c>
      <c r="O137" s="3360"/>
      <c r="P137" s="3360" t="s">
        <v>14</v>
      </c>
      <c r="Q137" s="3360"/>
      <c r="R137" s="3360" t="s">
        <v>15</v>
      </c>
      <c r="S137" s="3360"/>
      <c r="T137" s="3360" t="s">
        <v>16</v>
      </c>
      <c r="U137" s="3360"/>
      <c r="V137" s="3360" t="s">
        <v>17</v>
      </c>
      <c r="W137" s="3360"/>
      <c r="X137" s="3360" t="s">
        <v>18</v>
      </c>
      <c r="Y137" s="3360"/>
      <c r="Z137" s="3360" t="s">
        <v>19</v>
      </c>
      <c r="AA137" s="3360"/>
      <c r="AB137" s="3360" t="s">
        <v>48</v>
      </c>
      <c r="AC137" s="3360"/>
      <c r="AD137" s="3360" t="s">
        <v>49</v>
      </c>
      <c r="AE137" s="3360"/>
      <c r="AF137" s="3338" t="s">
        <v>50</v>
      </c>
      <c r="AG137" s="3319"/>
      <c r="AH137" s="3338" t="s">
        <v>126</v>
      </c>
      <c r="AI137" s="3319"/>
      <c r="AJ137" s="3338" t="s">
        <v>127</v>
      </c>
      <c r="AK137" s="3319"/>
      <c r="AL137" s="3338" t="s">
        <v>128</v>
      </c>
      <c r="AM137" s="3343"/>
      <c r="AN137" s="3242" t="s">
        <v>148</v>
      </c>
      <c r="AO137" s="3243" t="s">
        <v>149</v>
      </c>
      <c r="AP137" s="3247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3489"/>
      <c r="B138" s="3073"/>
      <c r="C138" s="993" t="s">
        <v>96</v>
      </c>
      <c r="D138" s="1702" t="s">
        <v>65</v>
      </c>
      <c r="E138" s="1460" t="s">
        <v>97</v>
      </c>
      <c r="F138" s="1470" t="s">
        <v>65</v>
      </c>
      <c r="G138" s="1426" t="s">
        <v>97</v>
      </c>
      <c r="H138" s="1470" t="s">
        <v>65</v>
      </c>
      <c r="I138" s="1426" t="s">
        <v>97</v>
      </c>
      <c r="J138" s="1470" t="s">
        <v>65</v>
      </c>
      <c r="K138" s="1426" t="s">
        <v>97</v>
      </c>
      <c r="L138" s="1470" t="s">
        <v>65</v>
      </c>
      <c r="M138" s="1426" t="s">
        <v>97</v>
      </c>
      <c r="N138" s="1470" t="s">
        <v>65</v>
      </c>
      <c r="O138" s="1426" t="s">
        <v>97</v>
      </c>
      <c r="P138" s="1470" t="s">
        <v>65</v>
      </c>
      <c r="Q138" s="1426" t="s">
        <v>97</v>
      </c>
      <c r="R138" s="1470" t="s">
        <v>65</v>
      </c>
      <c r="S138" s="1426" t="s">
        <v>97</v>
      </c>
      <c r="T138" s="1470" t="s">
        <v>65</v>
      </c>
      <c r="U138" s="1426" t="s">
        <v>97</v>
      </c>
      <c r="V138" s="1470" t="s">
        <v>65</v>
      </c>
      <c r="W138" s="1426" t="s">
        <v>97</v>
      </c>
      <c r="X138" s="1470" t="s">
        <v>65</v>
      </c>
      <c r="Y138" s="1426" t="s">
        <v>97</v>
      </c>
      <c r="Z138" s="1470" t="s">
        <v>65</v>
      </c>
      <c r="AA138" s="1426" t="s">
        <v>97</v>
      </c>
      <c r="AB138" s="1470" t="s">
        <v>65</v>
      </c>
      <c r="AC138" s="1426" t="s">
        <v>97</v>
      </c>
      <c r="AD138" s="1470" t="s">
        <v>65</v>
      </c>
      <c r="AE138" s="1426" t="s">
        <v>97</v>
      </c>
      <c r="AF138" s="1470" t="s">
        <v>65</v>
      </c>
      <c r="AG138" s="1426" t="s">
        <v>97</v>
      </c>
      <c r="AH138" s="1470" t="s">
        <v>65</v>
      </c>
      <c r="AI138" s="1426" t="s">
        <v>97</v>
      </c>
      <c r="AJ138" s="1470" t="s">
        <v>65</v>
      </c>
      <c r="AK138" s="1426" t="s">
        <v>97</v>
      </c>
      <c r="AL138" s="1470" t="s">
        <v>65</v>
      </c>
      <c r="AM138" s="875" t="s">
        <v>97</v>
      </c>
      <c r="AN138" s="2986"/>
      <c r="AO138" s="3283"/>
      <c r="AP138" s="2994"/>
      <c r="AQ138" s="3073"/>
      <c r="AR138" s="3283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3622" t="s">
        <v>150</v>
      </c>
      <c r="B139" s="3623"/>
      <c r="C139" s="1704">
        <f>SUM(D139:E139)</f>
        <v>0</v>
      </c>
      <c r="D139" s="1720">
        <f>SUM(F139+H139+J139+L139+N139+P139+R139+T139+V139+X139+Z139+AB139+AD139+AF139+AH139+AJ139+AL139)</f>
        <v>0</v>
      </c>
      <c r="E139" s="1721">
        <f>SUM(G139+I139+K139+M139+O139+Q139+S139+U139+W139+Y139+AA139+AC139+AE139+AG139+AI139+AK139+AM139)</f>
        <v>0</v>
      </c>
      <c r="F139" s="1686"/>
      <c r="G139" s="1715"/>
      <c r="H139" s="1686"/>
      <c r="I139" s="1715"/>
      <c r="J139" s="1686"/>
      <c r="K139" s="1715"/>
      <c r="L139" s="1686"/>
      <c r="M139" s="1715"/>
      <c r="N139" s="1686"/>
      <c r="O139" s="1715"/>
      <c r="P139" s="1686"/>
      <c r="Q139" s="1715"/>
      <c r="R139" s="1686"/>
      <c r="S139" s="1715"/>
      <c r="T139" s="1686"/>
      <c r="U139" s="1715"/>
      <c r="V139" s="1686"/>
      <c r="W139" s="1715"/>
      <c r="X139" s="1686"/>
      <c r="Y139" s="1715"/>
      <c r="Z139" s="1686"/>
      <c r="AA139" s="1715"/>
      <c r="AB139" s="1686"/>
      <c r="AC139" s="1715"/>
      <c r="AD139" s="1686"/>
      <c r="AE139" s="1715"/>
      <c r="AF139" s="1686"/>
      <c r="AG139" s="1715"/>
      <c r="AH139" s="1686"/>
      <c r="AI139" s="1715"/>
      <c r="AJ139" s="1686"/>
      <c r="AK139" s="1715"/>
      <c r="AL139" s="1686"/>
      <c r="AM139" s="1707"/>
      <c r="AN139" s="1718"/>
      <c r="AO139" s="1709"/>
      <c r="AP139" s="1719"/>
      <c r="AQ139" s="1715"/>
      <c r="AR139" s="1709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3297" t="s">
        <v>152</v>
      </c>
      <c r="B141" s="1691" t="s">
        <v>153</v>
      </c>
      <c r="C141" s="1704">
        <f>SUM(D141:E141)</f>
        <v>0</v>
      </c>
      <c r="D141" s="1720">
        <f t="shared" si="72"/>
        <v>0</v>
      </c>
      <c r="E141" s="1721">
        <f t="shared" si="72"/>
        <v>0</v>
      </c>
      <c r="F141" s="1686"/>
      <c r="G141" s="1715"/>
      <c r="H141" s="1686"/>
      <c r="I141" s="1715"/>
      <c r="J141" s="1686"/>
      <c r="K141" s="1715"/>
      <c r="L141" s="1686"/>
      <c r="M141" s="1715"/>
      <c r="N141" s="1686"/>
      <c r="O141" s="1715"/>
      <c r="P141" s="1686"/>
      <c r="Q141" s="1715"/>
      <c r="R141" s="1686"/>
      <c r="S141" s="1715"/>
      <c r="T141" s="1686"/>
      <c r="U141" s="1715"/>
      <c r="V141" s="1686"/>
      <c r="W141" s="1715"/>
      <c r="X141" s="1686"/>
      <c r="Y141" s="1715"/>
      <c r="Z141" s="1686"/>
      <c r="AA141" s="1715"/>
      <c r="AB141" s="1686"/>
      <c r="AC141" s="1715"/>
      <c r="AD141" s="1686"/>
      <c r="AE141" s="1715"/>
      <c r="AF141" s="1686"/>
      <c r="AG141" s="1715"/>
      <c r="AH141" s="1686"/>
      <c r="AI141" s="1715"/>
      <c r="AJ141" s="1686"/>
      <c r="AK141" s="1715"/>
      <c r="AL141" s="1686"/>
      <c r="AM141" s="1707"/>
      <c r="AN141" s="1718"/>
      <c r="AO141" s="1709"/>
      <c r="AP141" s="1719"/>
      <c r="AQ141" s="1715"/>
      <c r="AR141" s="1709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3284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1436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3621" t="s">
        <v>155</v>
      </c>
      <c r="B143" s="3136"/>
      <c r="C143" s="207">
        <f>SUM(D143:E143)</f>
        <v>0</v>
      </c>
      <c r="D143" s="208">
        <f t="shared" si="72"/>
        <v>0</v>
      </c>
      <c r="E143" s="1455">
        <f>SUM(G143+I143+K143+M143+O143+Q143+S143+U143+W143+Y143+AA143+AC143+AE143+AG143+AI143+AK143+AM143)</f>
        <v>0</v>
      </c>
      <c r="F143" s="210"/>
      <c r="G143" s="542"/>
      <c r="H143" s="210"/>
      <c r="I143" s="542"/>
      <c r="J143" s="210"/>
      <c r="K143" s="542"/>
      <c r="L143" s="210"/>
      <c r="M143" s="542"/>
      <c r="N143" s="210"/>
      <c r="O143" s="542"/>
      <c r="P143" s="210"/>
      <c r="Q143" s="542"/>
      <c r="R143" s="210"/>
      <c r="S143" s="542"/>
      <c r="T143" s="210"/>
      <c r="U143" s="542"/>
      <c r="V143" s="210"/>
      <c r="W143" s="542"/>
      <c r="X143" s="210"/>
      <c r="Y143" s="542"/>
      <c r="Z143" s="210"/>
      <c r="AA143" s="542"/>
      <c r="AB143" s="210"/>
      <c r="AC143" s="542"/>
      <c r="AD143" s="210"/>
      <c r="AE143" s="542"/>
      <c r="AF143" s="210"/>
      <c r="AG143" s="542"/>
      <c r="AH143" s="210"/>
      <c r="AI143" s="542"/>
      <c r="AJ143" s="210"/>
      <c r="AK143" s="542"/>
      <c r="AL143" s="210"/>
      <c r="AM143" s="543"/>
      <c r="AN143" s="212"/>
      <c r="AO143" s="1066"/>
      <c r="AP143" s="214"/>
      <c r="AQ143" s="542"/>
      <c r="AR143" s="1066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1505"/>
      <c r="N144" s="1722"/>
      <c r="O144" s="869"/>
    </row>
    <row r="145" spans="1:82" ht="15" customHeight="1" x14ac:dyDescent="0.25">
      <c r="A145" s="3088" t="s">
        <v>3</v>
      </c>
      <c r="B145" s="2847"/>
      <c r="C145" s="3076" t="s">
        <v>76</v>
      </c>
      <c r="D145" s="3078"/>
      <c r="E145" s="3077"/>
      <c r="F145" s="3076" t="s">
        <v>50</v>
      </c>
      <c r="G145" s="3077"/>
      <c r="H145" s="3076" t="s">
        <v>126</v>
      </c>
      <c r="I145" s="3077"/>
      <c r="J145" s="3076" t="s">
        <v>127</v>
      </c>
      <c r="K145" s="3077"/>
      <c r="L145" s="3076" t="s">
        <v>128</v>
      </c>
      <c r="M145" s="3094"/>
      <c r="N145" s="3142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3489"/>
      <c r="B146" s="3073"/>
      <c r="C146" s="816" t="s">
        <v>96</v>
      </c>
      <c r="D146" s="844" t="s">
        <v>65</v>
      </c>
      <c r="E146" s="1440" t="s">
        <v>97</v>
      </c>
      <c r="F146" s="816" t="s">
        <v>65</v>
      </c>
      <c r="G146" s="1440" t="s">
        <v>97</v>
      </c>
      <c r="H146" s="816" t="s">
        <v>65</v>
      </c>
      <c r="I146" s="1440" t="s">
        <v>97</v>
      </c>
      <c r="J146" s="816" t="s">
        <v>65</v>
      </c>
      <c r="K146" s="1440" t="s">
        <v>97</v>
      </c>
      <c r="L146" s="816" t="s">
        <v>65</v>
      </c>
      <c r="M146" s="1442" t="s">
        <v>97</v>
      </c>
      <c r="N146" s="2986"/>
      <c r="O146" s="3073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3083" t="s">
        <v>157</v>
      </c>
      <c r="B147" s="1723" t="s">
        <v>158</v>
      </c>
      <c r="C147" s="1724">
        <f>SUM(D147:E147)</f>
        <v>0</v>
      </c>
      <c r="D147" s="1725">
        <f t="shared" ref="D147:E149" si="78">SUM(F147+H147+J147+L147)</f>
        <v>0</v>
      </c>
      <c r="E147" s="1189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1437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3133" t="s">
        <v>161</v>
      </c>
      <c r="B150" s="3133"/>
      <c r="C150" s="860">
        <f>SUM(C147:C149)</f>
        <v>0</v>
      </c>
      <c r="D150" s="867">
        <f>SUM(D147:D149)</f>
        <v>0</v>
      </c>
      <c r="E150" s="1456">
        <f>SUM(E147:E149)</f>
        <v>0</v>
      </c>
      <c r="F150" s="860">
        <f>SUM(F147:F149)</f>
        <v>0</v>
      </c>
      <c r="G150" s="1456">
        <f t="shared" ref="G150:M150" si="84">SUM(G147:G149)</f>
        <v>0</v>
      </c>
      <c r="H150" s="860">
        <f t="shared" si="84"/>
        <v>0</v>
      </c>
      <c r="I150" s="1456">
        <f t="shared" si="84"/>
        <v>0</v>
      </c>
      <c r="J150" s="860">
        <f t="shared" si="84"/>
        <v>0</v>
      </c>
      <c r="K150" s="1456">
        <f t="shared" si="84"/>
        <v>0</v>
      </c>
      <c r="L150" s="860">
        <f t="shared" si="84"/>
        <v>0</v>
      </c>
      <c r="M150" s="646">
        <f t="shared" si="84"/>
        <v>0</v>
      </c>
      <c r="N150" s="1726">
        <f>SUM(N147:N149)</f>
        <v>0</v>
      </c>
      <c r="O150" s="1456">
        <f>SUM(O147:O149)</f>
        <v>0</v>
      </c>
    </row>
    <row r="151" spans="1:82" x14ac:dyDescent="0.25">
      <c r="A151" s="3083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1437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1437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3284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3335" t="s">
        <v>161</v>
      </c>
      <c r="B155" s="3133"/>
      <c r="C155" s="860">
        <f>SUM(C151:C154)</f>
        <v>0</v>
      </c>
      <c r="D155" s="867">
        <f>SUM(D151:D154)</f>
        <v>0</v>
      </c>
      <c r="E155" s="1456">
        <f>SUM(E151:E154)</f>
        <v>0</v>
      </c>
      <c r="F155" s="860">
        <f>SUM(F151:F154)</f>
        <v>0</v>
      </c>
      <c r="G155" s="1456">
        <f t="shared" ref="G155:M155" si="87">SUM(G151:G154)</f>
        <v>0</v>
      </c>
      <c r="H155" s="860">
        <f t="shared" si="87"/>
        <v>0</v>
      </c>
      <c r="I155" s="1456">
        <f t="shared" si="87"/>
        <v>0</v>
      </c>
      <c r="J155" s="860">
        <f t="shared" si="87"/>
        <v>0</v>
      </c>
      <c r="K155" s="1456">
        <f t="shared" si="87"/>
        <v>0</v>
      </c>
      <c r="L155" s="860">
        <f t="shared" si="87"/>
        <v>0</v>
      </c>
      <c r="M155" s="646">
        <f t="shared" si="87"/>
        <v>0</v>
      </c>
      <c r="N155" s="1726">
        <f>SUM(N151:N154)</f>
        <v>0</v>
      </c>
      <c r="O155" s="1456">
        <f>SUM(O151:O154)</f>
        <v>0</v>
      </c>
    </row>
    <row r="156" spans="1:82" x14ac:dyDescent="0.25">
      <c r="A156" s="3335" t="s">
        <v>167</v>
      </c>
      <c r="B156" s="3335"/>
      <c r="C156" s="207">
        <f>SUM(C150+C155)</f>
        <v>0</v>
      </c>
      <c r="D156" s="208">
        <f>SUM(D150+D155)</f>
        <v>0</v>
      </c>
      <c r="E156" s="1455">
        <f>SUM(E150+E155)</f>
        <v>0</v>
      </c>
      <c r="F156" s="207">
        <f>SUM(F150+F155)</f>
        <v>0</v>
      </c>
      <c r="G156" s="1455">
        <f>SUM(G150+G155)</f>
        <v>0</v>
      </c>
      <c r="H156" s="207">
        <f t="shared" ref="H156:M156" si="88">SUM(H150+H155)</f>
        <v>0</v>
      </c>
      <c r="I156" s="1455">
        <f t="shared" si="88"/>
        <v>0</v>
      </c>
      <c r="J156" s="207">
        <f t="shared" si="88"/>
        <v>0</v>
      </c>
      <c r="K156" s="1455">
        <f t="shared" si="88"/>
        <v>0</v>
      </c>
      <c r="L156" s="207">
        <f t="shared" si="88"/>
        <v>0</v>
      </c>
      <c r="M156" s="547">
        <f t="shared" si="88"/>
        <v>0</v>
      </c>
      <c r="N156" s="236">
        <f>SUM(N150+N155)</f>
        <v>0</v>
      </c>
      <c r="O156" s="1455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1727"/>
      <c r="R157" s="1728"/>
    </row>
    <row r="158" spans="1:82" ht="15" customHeight="1" x14ac:dyDescent="0.25">
      <c r="A158" s="3088" t="s">
        <v>3</v>
      </c>
      <c r="B158" s="2847"/>
      <c r="C158" s="3076" t="s">
        <v>76</v>
      </c>
      <c r="D158" s="3078"/>
      <c r="E158" s="3077"/>
      <c r="F158" s="3076" t="s">
        <v>50</v>
      </c>
      <c r="G158" s="3077"/>
      <c r="H158" s="3076" t="s">
        <v>126</v>
      </c>
      <c r="I158" s="3077"/>
      <c r="J158" s="3076" t="s">
        <v>127</v>
      </c>
      <c r="K158" s="3077"/>
      <c r="L158" s="3076" t="s">
        <v>128</v>
      </c>
      <c r="M158" s="3094"/>
      <c r="N158" s="3617" t="s">
        <v>140</v>
      </c>
      <c r="O158" s="3078"/>
      <c r="P158" s="3094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3489"/>
      <c r="B159" s="3073"/>
      <c r="C159" s="816" t="s">
        <v>96</v>
      </c>
      <c r="D159" s="1729" t="s">
        <v>65</v>
      </c>
      <c r="E159" s="1440" t="s">
        <v>97</v>
      </c>
      <c r="F159" s="816" t="s">
        <v>65</v>
      </c>
      <c r="G159" s="1440" t="s">
        <v>97</v>
      </c>
      <c r="H159" s="816" t="s">
        <v>65</v>
      </c>
      <c r="I159" s="1440" t="s">
        <v>97</v>
      </c>
      <c r="J159" s="816" t="s">
        <v>65</v>
      </c>
      <c r="K159" s="1440" t="s">
        <v>97</v>
      </c>
      <c r="L159" s="816" t="s">
        <v>65</v>
      </c>
      <c r="M159" s="1441" t="s">
        <v>97</v>
      </c>
      <c r="N159" s="1730" t="s">
        <v>141</v>
      </c>
      <c r="O159" s="1729" t="s">
        <v>142</v>
      </c>
      <c r="P159" s="1442" t="s">
        <v>143</v>
      </c>
      <c r="Q159" s="3073"/>
      <c r="R159" s="3073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3083" t="s">
        <v>157</v>
      </c>
      <c r="B160" s="1731" t="s">
        <v>158</v>
      </c>
      <c r="C160" s="1732">
        <f>SUM(D160:E160)</f>
        <v>0</v>
      </c>
      <c r="D160" s="1733">
        <f t="shared" ref="D160:E162" si="89">SUM(F160+H160+J160+L160)</f>
        <v>0</v>
      </c>
      <c r="E160" s="1734">
        <f t="shared" si="89"/>
        <v>0</v>
      </c>
      <c r="F160" s="1735"/>
      <c r="G160" s="1736"/>
      <c r="H160" s="1735"/>
      <c r="I160" s="1736"/>
      <c r="J160" s="1735"/>
      <c r="K160" s="1736"/>
      <c r="L160" s="1735"/>
      <c r="M160" s="1737"/>
      <c r="N160" s="1738"/>
      <c r="O160" s="1739"/>
      <c r="P160" s="1740"/>
      <c r="Q160" s="1736"/>
      <c r="R160" s="1736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1437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3133" t="s">
        <v>161</v>
      </c>
      <c r="B163" s="3133"/>
      <c r="C163" s="904">
        <f>SUM(C160:C162)</f>
        <v>0</v>
      </c>
      <c r="D163" s="1741">
        <f>SUM(D160:D162)</f>
        <v>0</v>
      </c>
      <c r="E163" s="661">
        <f>SUM(E160:E162)</f>
        <v>0</v>
      </c>
      <c r="F163" s="904">
        <f>SUM(F160:F162)</f>
        <v>0</v>
      </c>
      <c r="G163" s="661">
        <f t="shared" ref="G163:P163" si="95">SUM(G160:G162)</f>
        <v>0</v>
      </c>
      <c r="H163" s="904">
        <f t="shared" si="95"/>
        <v>0</v>
      </c>
      <c r="I163" s="661">
        <f t="shared" si="95"/>
        <v>0</v>
      </c>
      <c r="J163" s="904">
        <f t="shared" si="95"/>
        <v>0</v>
      </c>
      <c r="K163" s="661">
        <f t="shared" si="95"/>
        <v>0</v>
      </c>
      <c r="L163" s="904">
        <f t="shared" si="95"/>
        <v>0</v>
      </c>
      <c r="M163" s="662">
        <f t="shared" si="95"/>
        <v>0</v>
      </c>
      <c r="N163" s="1742">
        <f t="shared" si="95"/>
        <v>0</v>
      </c>
      <c r="O163" s="1741">
        <f t="shared" si="95"/>
        <v>0</v>
      </c>
      <c r="P163" s="664">
        <f t="shared" si="95"/>
        <v>0</v>
      </c>
      <c r="Q163" s="661">
        <f>SUM(Q160:Q162)</f>
        <v>0</v>
      </c>
      <c r="R163" s="661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3083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1437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1437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3284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3335" t="s">
        <v>161</v>
      </c>
      <c r="B168" s="3133"/>
      <c r="C168" s="904">
        <f>SUM(C164:C167)</f>
        <v>0</v>
      </c>
      <c r="D168" s="1741">
        <f>SUM(D164:D167)</f>
        <v>0</v>
      </c>
      <c r="E168" s="661">
        <f>SUM(E164:E167)</f>
        <v>0</v>
      </c>
      <c r="F168" s="904">
        <f>SUM(F164:F167)</f>
        <v>0</v>
      </c>
      <c r="G168" s="661">
        <f t="shared" ref="G168:P168" si="97">SUM(G164:G167)</f>
        <v>0</v>
      </c>
      <c r="H168" s="904">
        <f t="shared" si="97"/>
        <v>0</v>
      </c>
      <c r="I168" s="661">
        <f t="shared" si="97"/>
        <v>0</v>
      </c>
      <c r="J168" s="904">
        <f t="shared" si="97"/>
        <v>0</v>
      </c>
      <c r="K168" s="661">
        <f t="shared" si="97"/>
        <v>0</v>
      </c>
      <c r="L168" s="904">
        <f t="shared" si="97"/>
        <v>0</v>
      </c>
      <c r="M168" s="662">
        <f t="shared" si="97"/>
        <v>0</v>
      </c>
      <c r="N168" s="1742">
        <f t="shared" si="97"/>
        <v>0</v>
      </c>
      <c r="O168" s="1741">
        <f t="shared" si="97"/>
        <v>0</v>
      </c>
      <c r="P168" s="664">
        <f t="shared" si="97"/>
        <v>0</v>
      </c>
      <c r="Q168" s="661">
        <f>SUM(Q164:Q167)</f>
        <v>0</v>
      </c>
      <c r="R168" s="661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3335" t="s">
        <v>167</v>
      </c>
      <c r="B169" s="3335"/>
      <c r="C169" s="273">
        <f>SUM(C163+C168)</f>
        <v>0</v>
      </c>
      <c r="D169" s="274">
        <f t="shared" ref="D169:P169" si="98">SUM(D163+D168)</f>
        <v>0</v>
      </c>
      <c r="E169" s="545">
        <f t="shared" si="98"/>
        <v>0</v>
      </c>
      <c r="F169" s="273">
        <f t="shared" si="98"/>
        <v>0</v>
      </c>
      <c r="G169" s="545">
        <f t="shared" si="98"/>
        <v>0</v>
      </c>
      <c r="H169" s="273">
        <f t="shared" si="98"/>
        <v>0</v>
      </c>
      <c r="I169" s="545">
        <f t="shared" si="98"/>
        <v>0</v>
      </c>
      <c r="J169" s="273">
        <f t="shared" si="98"/>
        <v>0</v>
      </c>
      <c r="K169" s="545">
        <f t="shared" si="98"/>
        <v>0</v>
      </c>
      <c r="L169" s="273">
        <f t="shared" si="98"/>
        <v>0</v>
      </c>
      <c r="M169" s="665">
        <f t="shared" si="98"/>
        <v>0</v>
      </c>
      <c r="N169" s="277">
        <f t="shared" si="98"/>
        <v>0</v>
      </c>
      <c r="O169" s="274">
        <f t="shared" si="98"/>
        <v>0</v>
      </c>
      <c r="P169" s="548">
        <f t="shared" si="98"/>
        <v>0</v>
      </c>
      <c r="Q169" s="545">
        <f>SUM(Q163+Q168)</f>
        <v>0</v>
      </c>
      <c r="R169" s="545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3088" t="s">
        <v>3</v>
      </c>
      <c r="B171" s="2847"/>
      <c r="C171" s="3078" t="s">
        <v>76</v>
      </c>
      <c r="D171" s="3078"/>
      <c r="E171" s="3077"/>
      <c r="F171" s="3076" t="s">
        <v>49</v>
      </c>
      <c r="G171" s="3077"/>
      <c r="H171" s="3076" t="s">
        <v>50</v>
      </c>
      <c r="I171" s="3077"/>
      <c r="J171" s="3076" t="s">
        <v>126</v>
      </c>
      <c r="K171" s="3077"/>
      <c r="L171" s="3076" t="s">
        <v>127</v>
      </c>
      <c r="M171" s="3077"/>
      <c r="N171" s="3076" t="s">
        <v>128</v>
      </c>
      <c r="O171" s="3094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3489"/>
      <c r="B172" s="3073"/>
      <c r="C172" s="816" t="s">
        <v>96</v>
      </c>
      <c r="D172" s="1729" t="s">
        <v>65</v>
      </c>
      <c r="E172" s="1440" t="s">
        <v>97</v>
      </c>
      <c r="F172" s="816" t="s">
        <v>65</v>
      </c>
      <c r="G172" s="1440" t="s">
        <v>97</v>
      </c>
      <c r="H172" s="816" t="s">
        <v>65</v>
      </c>
      <c r="I172" s="1440" t="s">
        <v>97</v>
      </c>
      <c r="J172" s="816" t="s">
        <v>65</v>
      </c>
      <c r="K172" s="1440" t="s">
        <v>97</v>
      </c>
      <c r="L172" s="816" t="s">
        <v>65</v>
      </c>
      <c r="M172" s="1440" t="s">
        <v>97</v>
      </c>
      <c r="N172" s="816" t="s">
        <v>65</v>
      </c>
      <c r="O172" s="830" t="s">
        <v>97</v>
      </c>
      <c r="P172" s="3073"/>
      <c r="Q172" s="3073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3083" t="s">
        <v>170</v>
      </c>
      <c r="B173" s="1731" t="s">
        <v>158</v>
      </c>
      <c r="C173" s="1743">
        <f>SUM(D173+E173)</f>
        <v>0</v>
      </c>
      <c r="D173" s="1744">
        <f>SUM(F173+H173+J173+L173+N173)</f>
        <v>0</v>
      </c>
      <c r="E173" s="1745">
        <f>SUM(G173+I173+K173+M173+O173)</f>
        <v>0</v>
      </c>
      <c r="F173" s="1735"/>
      <c r="G173" s="1736"/>
      <c r="H173" s="1735"/>
      <c r="I173" s="1736"/>
      <c r="J173" s="1735"/>
      <c r="K173" s="1736"/>
      <c r="L173" s="1735"/>
      <c r="M173" s="1736"/>
      <c r="N173" s="1735"/>
      <c r="O173" s="1746"/>
      <c r="P173" s="1736"/>
      <c r="Q173" s="1736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1437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1436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3284"/>
      <c r="B176" s="1454" t="s">
        <v>171</v>
      </c>
      <c r="C176" s="207">
        <f>SUM(C173:C175)</f>
        <v>0</v>
      </c>
      <c r="D176" s="208">
        <f>SUM(D173:D175)</f>
        <v>0</v>
      </c>
      <c r="E176" s="1455">
        <f>SUM(E173:E175)</f>
        <v>0</v>
      </c>
      <c r="F176" s="207">
        <f>SUM(F173:F175)</f>
        <v>0</v>
      </c>
      <c r="G176" s="1455">
        <f t="shared" ref="G176:O176" si="104">SUM(G173:G175)</f>
        <v>0</v>
      </c>
      <c r="H176" s="207">
        <f t="shared" si="104"/>
        <v>0</v>
      </c>
      <c r="I176" s="1455">
        <f t="shared" si="104"/>
        <v>0</v>
      </c>
      <c r="J176" s="207">
        <f t="shared" si="104"/>
        <v>0</v>
      </c>
      <c r="K176" s="1455">
        <f t="shared" si="104"/>
        <v>0</v>
      </c>
      <c r="L176" s="207">
        <f t="shared" si="104"/>
        <v>0</v>
      </c>
      <c r="M176" s="1455">
        <f t="shared" si="104"/>
        <v>0</v>
      </c>
      <c r="N176" s="207">
        <f t="shared" si="104"/>
        <v>0</v>
      </c>
      <c r="O176" s="289">
        <f t="shared" si="104"/>
        <v>0</v>
      </c>
      <c r="P176" s="1455">
        <f>SUM(P173:P175)</f>
        <v>0</v>
      </c>
      <c r="Q176" s="1455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1437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1437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3284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3088" t="s">
        <v>177</v>
      </c>
      <c r="B184" s="2847"/>
      <c r="C184" s="3095" t="s">
        <v>76</v>
      </c>
      <c r="D184" s="3095"/>
      <c r="E184" s="3095"/>
      <c r="F184" s="3095" t="s">
        <v>178</v>
      </c>
      <c r="G184" s="3095"/>
      <c r="H184" s="3095" t="s">
        <v>179</v>
      </c>
      <c r="I184" s="3095"/>
      <c r="J184" s="3095" t="s">
        <v>180</v>
      </c>
      <c r="K184" s="3095"/>
      <c r="L184" s="3095" t="s">
        <v>12</v>
      </c>
      <c r="M184" s="3095"/>
      <c r="N184" s="3100" t="s">
        <v>13</v>
      </c>
      <c r="O184" s="3101"/>
      <c r="P184" s="3070" t="s">
        <v>14</v>
      </c>
      <c r="Q184" s="3070"/>
      <c r="R184" s="3070" t="s">
        <v>15</v>
      </c>
      <c r="S184" s="3070"/>
      <c r="T184" s="3070" t="s">
        <v>16</v>
      </c>
      <c r="U184" s="3070"/>
      <c r="V184" s="3070" t="s">
        <v>17</v>
      </c>
      <c r="W184" s="3070"/>
      <c r="X184" s="3070" t="s">
        <v>18</v>
      </c>
      <c r="Y184" s="3070"/>
      <c r="Z184" s="3070" t="s">
        <v>19</v>
      </c>
      <c r="AA184" s="3070"/>
      <c r="AB184" s="3070" t="s">
        <v>48</v>
      </c>
      <c r="AC184" s="3070"/>
      <c r="AD184" s="3070" t="s">
        <v>49</v>
      </c>
      <c r="AE184" s="3070"/>
      <c r="AF184" s="3070" t="s">
        <v>50</v>
      </c>
      <c r="AG184" s="3070"/>
      <c r="AH184" s="3070" t="s">
        <v>126</v>
      </c>
      <c r="AI184" s="3070"/>
      <c r="AJ184" s="3070" t="s">
        <v>127</v>
      </c>
      <c r="AK184" s="3070"/>
      <c r="AL184" s="3070" t="s">
        <v>128</v>
      </c>
      <c r="AM184" s="3076"/>
      <c r="AN184" s="3620" t="s">
        <v>181</v>
      </c>
      <c r="AO184" s="3619" t="s">
        <v>182</v>
      </c>
      <c r="AP184" s="3076" t="s">
        <v>7</v>
      </c>
      <c r="AQ184" s="3077"/>
      <c r="AR184" s="3074" t="s">
        <v>183</v>
      </c>
      <c r="AS184" s="3074" t="s">
        <v>184</v>
      </c>
      <c r="AT184" s="3076" t="s">
        <v>8</v>
      </c>
      <c r="AU184" s="3077"/>
      <c r="AV184" s="3100" t="s">
        <v>185</v>
      </c>
      <c r="AW184" s="3101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3489"/>
      <c r="B185" s="3073"/>
      <c r="C185" s="911" t="s">
        <v>96</v>
      </c>
      <c r="D185" s="1747" t="s">
        <v>65</v>
      </c>
      <c r="E185" s="1448" t="s">
        <v>97</v>
      </c>
      <c r="F185" s="911" t="s">
        <v>65</v>
      </c>
      <c r="G185" s="1448" t="s">
        <v>97</v>
      </c>
      <c r="H185" s="911" t="s">
        <v>65</v>
      </c>
      <c r="I185" s="1448" t="s">
        <v>97</v>
      </c>
      <c r="J185" s="911" t="s">
        <v>65</v>
      </c>
      <c r="K185" s="1448" t="s">
        <v>97</v>
      </c>
      <c r="L185" s="911" t="s">
        <v>65</v>
      </c>
      <c r="M185" s="1448" t="s">
        <v>97</v>
      </c>
      <c r="N185" s="911" t="s">
        <v>65</v>
      </c>
      <c r="O185" s="1448" t="s">
        <v>97</v>
      </c>
      <c r="P185" s="911" t="s">
        <v>65</v>
      </c>
      <c r="Q185" s="1448" t="s">
        <v>97</v>
      </c>
      <c r="R185" s="911" t="s">
        <v>65</v>
      </c>
      <c r="S185" s="1448" t="s">
        <v>97</v>
      </c>
      <c r="T185" s="911" t="s">
        <v>65</v>
      </c>
      <c r="U185" s="1448" t="s">
        <v>97</v>
      </c>
      <c r="V185" s="911" t="s">
        <v>65</v>
      </c>
      <c r="W185" s="1448" t="s">
        <v>97</v>
      </c>
      <c r="X185" s="911" t="s">
        <v>65</v>
      </c>
      <c r="Y185" s="1448" t="s">
        <v>97</v>
      </c>
      <c r="Z185" s="911" t="s">
        <v>65</v>
      </c>
      <c r="AA185" s="1448" t="s">
        <v>97</v>
      </c>
      <c r="AB185" s="911" t="s">
        <v>65</v>
      </c>
      <c r="AC185" s="1448" t="s">
        <v>97</v>
      </c>
      <c r="AD185" s="911" t="s">
        <v>65</v>
      </c>
      <c r="AE185" s="1448" t="s">
        <v>97</v>
      </c>
      <c r="AF185" s="911" t="s">
        <v>65</v>
      </c>
      <c r="AG185" s="1448" t="s">
        <v>97</v>
      </c>
      <c r="AH185" s="911" t="s">
        <v>65</v>
      </c>
      <c r="AI185" s="1448" t="s">
        <v>97</v>
      </c>
      <c r="AJ185" s="911" t="s">
        <v>65</v>
      </c>
      <c r="AK185" s="1448" t="s">
        <v>97</v>
      </c>
      <c r="AL185" s="911" t="s">
        <v>65</v>
      </c>
      <c r="AM185" s="1447" t="s">
        <v>97</v>
      </c>
      <c r="AN185" s="2969"/>
      <c r="AO185" s="2966"/>
      <c r="AP185" s="911" t="s">
        <v>65</v>
      </c>
      <c r="AQ185" s="1448" t="s">
        <v>97</v>
      </c>
      <c r="AR185" s="3283"/>
      <c r="AS185" s="3283"/>
      <c r="AT185" s="911" t="s">
        <v>65</v>
      </c>
      <c r="AU185" s="1448" t="s">
        <v>97</v>
      </c>
      <c r="AV185" s="1449" t="s">
        <v>187</v>
      </c>
      <c r="AW185" s="1438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3131" t="s">
        <v>189</v>
      </c>
      <c r="B186" s="3127"/>
      <c r="C186" s="913">
        <f>SUM(D186+E186)</f>
        <v>26</v>
      </c>
      <c r="D186" s="1748">
        <f>SUM(F186+H186+J186+L186+N186+P186+R186+T186+V186+X186+Z186+AB186+AD186+AF186+AH186+AJ186+AL186)</f>
        <v>9</v>
      </c>
      <c r="E186" s="308">
        <f>SUM(G186+I186+K186+M186+O186+Q186+S186+U186+W186+Y186+AA186+AC186+AE186+AG186+AI186+AK186+AM186)</f>
        <v>17</v>
      </c>
      <c r="F186" s="825">
        <v>0</v>
      </c>
      <c r="G186" s="75">
        <v>0</v>
      </c>
      <c r="H186" s="825">
        <v>0</v>
      </c>
      <c r="I186" s="75">
        <v>0</v>
      </c>
      <c r="J186" s="825">
        <v>2</v>
      </c>
      <c r="K186" s="75">
        <v>1</v>
      </c>
      <c r="L186" s="825">
        <v>2</v>
      </c>
      <c r="M186" s="75">
        <v>6</v>
      </c>
      <c r="N186" s="825">
        <v>0</v>
      </c>
      <c r="O186" s="75">
        <v>2</v>
      </c>
      <c r="P186" s="825">
        <v>1</v>
      </c>
      <c r="Q186" s="75">
        <v>2</v>
      </c>
      <c r="R186" s="825">
        <v>1</v>
      </c>
      <c r="S186" s="75">
        <v>0</v>
      </c>
      <c r="T186" s="825">
        <v>1</v>
      </c>
      <c r="U186" s="75">
        <v>1</v>
      </c>
      <c r="V186" s="825">
        <v>0</v>
      </c>
      <c r="W186" s="75">
        <v>2</v>
      </c>
      <c r="X186" s="825">
        <v>2</v>
      </c>
      <c r="Y186" s="75">
        <v>2</v>
      </c>
      <c r="Z186" s="825">
        <v>0</v>
      </c>
      <c r="AA186" s="75">
        <v>0</v>
      </c>
      <c r="AB186" s="825">
        <v>0</v>
      </c>
      <c r="AC186" s="75">
        <v>0</v>
      </c>
      <c r="AD186" s="210">
        <v>0</v>
      </c>
      <c r="AE186" s="75">
        <v>1</v>
      </c>
      <c r="AF186" s="210">
        <v>0</v>
      </c>
      <c r="AG186" s="75">
        <v>0</v>
      </c>
      <c r="AH186" s="210">
        <v>0</v>
      </c>
      <c r="AI186" s="75">
        <v>0</v>
      </c>
      <c r="AJ186" s="210">
        <v>0</v>
      </c>
      <c r="AK186" s="75">
        <v>0</v>
      </c>
      <c r="AL186" s="210">
        <v>0</v>
      </c>
      <c r="AM186" s="292">
        <v>0</v>
      </c>
      <c r="AN186" s="1749">
        <v>0</v>
      </c>
      <c r="AO186" s="309">
        <v>0</v>
      </c>
      <c r="AP186" s="210">
        <v>0</v>
      </c>
      <c r="AQ186" s="75">
        <v>0</v>
      </c>
      <c r="AR186" s="677">
        <v>0</v>
      </c>
      <c r="AS186" s="677">
        <v>2</v>
      </c>
      <c r="AT186" s="678">
        <v>0</v>
      </c>
      <c r="AU186" s="1750">
        <v>0</v>
      </c>
      <c r="AV186" s="678">
        <v>2</v>
      </c>
      <c r="AW186" s="1750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3122" t="s">
        <v>190</v>
      </c>
      <c r="B187" s="3123"/>
      <c r="C187" s="680"/>
      <c r="D187" s="681"/>
      <c r="E187" s="681"/>
      <c r="F187" s="681"/>
      <c r="G187" s="681"/>
      <c r="H187" s="681"/>
      <c r="I187" s="681"/>
      <c r="J187" s="681"/>
      <c r="K187" s="681"/>
      <c r="L187" s="681"/>
      <c r="M187" s="681"/>
      <c r="N187" s="681"/>
      <c r="O187" s="681"/>
      <c r="P187" s="681"/>
      <c r="Q187" s="681"/>
      <c r="R187" s="681"/>
      <c r="S187" s="681"/>
      <c r="T187" s="681"/>
      <c r="U187" s="681"/>
      <c r="V187" s="681"/>
      <c r="W187" s="681"/>
      <c r="X187" s="681"/>
      <c r="Y187" s="681"/>
      <c r="Z187" s="681"/>
      <c r="AA187" s="681"/>
      <c r="AB187" s="681"/>
      <c r="AC187" s="681"/>
      <c r="AD187" s="681"/>
      <c r="AE187" s="681"/>
      <c r="AF187" s="681"/>
      <c r="AG187" s="681"/>
      <c r="AH187" s="681"/>
      <c r="AI187" s="681"/>
      <c r="AJ187" s="681"/>
      <c r="AK187" s="681"/>
      <c r="AL187" s="681"/>
      <c r="AM187" s="681"/>
      <c r="AN187" s="681"/>
      <c r="AO187" s="681"/>
      <c r="AP187" s="681"/>
      <c r="AQ187" s="681"/>
      <c r="AR187" s="681"/>
      <c r="AS187" s="681"/>
      <c r="AT187" s="681"/>
      <c r="AU187" s="681"/>
      <c r="AV187" s="681"/>
      <c r="AW187" s="682"/>
    </row>
    <row r="188" spans="1:89" x14ac:dyDescent="0.25">
      <c r="A188" s="3083" t="s">
        <v>191</v>
      </c>
      <c r="B188" s="1751" t="s">
        <v>192</v>
      </c>
      <c r="C188" s="1752">
        <f>SUM(D188+E188)</f>
        <v>1</v>
      </c>
      <c r="D188" s="1753">
        <f t="shared" ref="D188:E196" si="106">SUM(F188+H188+J188+L188+N188+P188+R188+T188+V188+X188+Z188+AB188+AD188+AF188+AH188+AJ188+AL188)</f>
        <v>1</v>
      </c>
      <c r="E188" s="1751">
        <f t="shared" si="106"/>
        <v>0</v>
      </c>
      <c r="F188" s="1735">
        <v>0</v>
      </c>
      <c r="G188" s="1736">
        <v>0</v>
      </c>
      <c r="H188" s="1735">
        <v>0</v>
      </c>
      <c r="I188" s="1736">
        <v>0</v>
      </c>
      <c r="J188" s="1735">
        <v>1</v>
      </c>
      <c r="K188" s="1736">
        <v>0</v>
      </c>
      <c r="L188" s="1735">
        <v>0</v>
      </c>
      <c r="M188" s="1736">
        <v>0</v>
      </c>
      <c r="N188" s="1735">
        <v>0</v>
      </c>
      <c r="O188" s="1736">
        <v>0</v>
      </c>
      <c r="P188" s="1735">
        <v>0</v>
      </c>
      <c r="Q188" s="1736">
        <v>0</v>
      </c>
      <c r="R188" s="1735">
        <v>0</v>
      </c>
      <c r="S188" s="1736">
        <v>0</v>
      </c>
      <c r="T188" s="1735">
        <v>0</v>
      </c>
      <c r="U188" s="1736">
        <v>0</v>
      </c>
      <c r="V188" s="1735">
        <v>0</v>
      </c>
      <c r="W188" s="1736">
        <v>0</v>
      </c>
      <c r="X188" s="1735">
        <v>0</v>
      </c>
      <c r="Y188" s="1736">
        <v>0</v>
      </c>
      <c r="Z188" s="1735">
        <v>0</v>
      </c>
      <c r="AA188" s="1736">
        <v>0</v>
      </c>
      <c r="AB188" s="1735">
        <v>0</v>
      </c>
      <c r="AC188" s="1736">
        <v>0</v>
      </c>
      <c r="AD188" s="1735">
        <v>0</v>
      </c>
      <c r="AE188" s="1736">
        <v>0</v>
      </c>
      <c r="AF188" s="1735">
        <v>0</v>
      </c>
      <c r="AG188" s="1736">
        <v>0</v>
      </c>
      <c r="AH188" s="1735">
        <v>0</v>
      </c>
      <c r="AI188" s="1736">
        <v>0</v>
      </c>
      <c r="AJ188" s="1735">
        <v>0</v>
      </c>
      <c r="AK188" s="1736">
        <v>0</v>
      </c>
      <c r="AL188" s="1735">
        <v>0</v>
      </c>
      <c r="AM188" s="1737">
        <v>0</v>
      </c>
      <c r="AN188" s="1754">
        <v>0</v>
      </c>
      <c r="AO188" s="1755">
        <v>0</v>
      </c>
      <c r="AP188" s="1735">
        <v>0</v>
      </c>
      <c r="AQ188" s="1736">
        <v>0</v>
      </c>
      <c r="AR188" s="1736">
        <v>0</v>
      </c>
      <c r="AS188" s="1736">
        <v>0</v>
      </c>
      <c r="AT188" s="1737">
        <v>0</v>
      </c>
      <c r="AU188" s="1756">
        <v>0</v>
      </c>
      <c r="AV188" s="1737">
        <v>0</v>
      </c>
      <c r="AW188" s="1756">
        <v>0</v>
      </c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3284"/>
      <c r="B189" s="1432" t="s">
        <v>193</v>
      </c>
      <c r="C189" s="319">
        <f>SUM(D189+E189)</f>
        <v>0</v>
      </c>
      <c r="D189" s="320">
        <f t="shared" si="106"/>
        <v>0</v>
      </c>
      <c r="E189" s="541">
        <f t="shared" si="106"/>
        <v>0</v>
      </c>
      <c r="F189" s="210">
        <v>0</v>
      </c>
      <c r="G189" s="542">
        <v>0</v>
      </c>
      <c r="H189" s="210">
        <v>0</v>
      </c>
      <c r="I189" s="542">
        <v>0</v>
      </c>
      <c r="J189" s="210">
        <v>0</v>
      </c>
      <c r="K189" s="542">
        <v>0</v>
      </c>
      <c r="L189" s="210">
        <v>0</v>
      </c>
      <c r="M189" s="542">
        <v>0</v>
      </c>
      <c r="N189" s="210">
        <v>0</v>
      </c>
      <c r="O189" s="542">
        <v>0</v>
      </c>
      <c r="P189" s="210">
        <v>0</v>
      </c>
      <c r="Q189" s="542">
        <v>0</v>
      </c>
      <c r="R189" s="210">
        <v>0</v>
      </c>
      <c r="S189" s="542">
        <v>0</v>
      </c>
      <c r="T189" s="210">
        <v>0</v>
      </c>
      <c r="U189" s="542">
        <v>0</v>
      </c>
      <c r="V189" s="210">
        <v>0</v>
      </c>
      <c r="W189" s="542">
        <v>0</v>
      </c>
      <c r="X189" s="210">
        <v>0</v>
      </c>
      <c r="Y189" s="542">
        <v>0</v>
      </c>
      <c r="Z189" s="210">
        <v>0</v>
      </c>
      <c r="AA189" s="542">
        <v>0</v>
      </c>
      <c r="AB189" s="210">
        <v>0</v>
      </c>
      <c r="AC189" s="542">
        <v>0</v>
      </c>
      <c r="AD189" s="210">
        <v>0</v>
      </c>
      <c r="AE189" s="542">
        <v>0</v>
      </c>
      <c r="AF189" s="210">
        <v>0</v>
      </c>
      <c r="AG189" s="542">
        <v>0</v>
      </c>
      <c r="AH189" s="210">
        <v>0</v>
      </c>
      <c r="AI189" s="542">
        <v>0</v>
      </c>
      <c r="AJ189" s="210">
        <v>0</v>
      </c>
      <c r="AK189" s="542">
        <v>0</v>
      </c>
      <c r="AL189" s="210">
        <v>0</v>
      </c>
      <c r="AM189" s="526">
        <v>0</v>
      </c>
      <c r="AN189" s="212">
        <v>0</v>
      </c>
      <c r="AO189" s="1066">
        <v>0</v>
      </c>
      <c r="AP189" s="210">
        <v>0</v>
      </c>
      <c r="AQ189" s="542">
        <v>0</v>
      </c>
      <c r="AR189" s="542">
        <v>0</v>
      </c>
      <c r="AS189" s="542">
        <v>0</v>
      </c>
      <c r="AT189" s="526">
        <v>0</v>
      </c>
      <c r="AU189" s="323">
        <v>0</v>
      </c>
      <c r="AV189" s="526">
        <v>0</v>
      </c>
      <c r="AW189" s="323">
        <v>0</v>
      </c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3124" t="s">
        <v>194</v>
      </c>
      <c r="B190" s="3125"/>
      <c r="C190" s="913">
        <f t="shared" ref="C190:C230" si="126">SUM(D190+E190)</f>
        <v>2</v>
      </c>
      <c r="D190" s="1748">
        <f t="shared" si="106"/>
        <v>1</v>
      </c>
      <c r="E190" s="1451">
        <f t="shared" si="106"/>
        <v>1</v>
      </c>
      <c r="F190" s="825">
        <v>0</v>
      </c>
      <c r="G190" s="677">
        <v>0</v>
      </c>
      <c r="H190" s="825">
        <v>0</v>
      </c>
      <c r="I190" s="677">
        <v>0</v>
      </c>
      <c r="J190" s="825">
        <v>0</v>
      </c>
      <c r="K190" s="677">
        <v>0</v>
      </c>
      <c r="L190" s="825">
        <v>1</v>
      </c>
      <c r="M190" s="677">
        <v>1</v>
      </c>
      <c r="N190" s="825">
        <v>0</v>
      </c>
      <c r="O190" s="677">
        <v>0</v>
      </c>
      <c r="P190" s="825">
        <v>0</v>
      </c>
      <c r="Q190" s="677">
        <v>0</v>
      </c>
      <c r="R190" s="825">
        <v>0</v>
      </c>
      <c r="S190" s="677">
        <v>0</v>
      </c>
      <c r="T190" s="825">
        <v>0</v>
      </c>
      <c r="U190" s="677">
        <v>0</v>
      </c>
      <c r="V190" s="825">
        <v>0</v>
      </c>
      <c r="W190" s="677">
        <v>0</v>
      </c>
      <c r="X190" s="825">
        <v>0</v>
      </c>
      <c r="Y190" s="677">
        <v>0</v>
      </c>
      <c r="Z190" s="825">
        <v>0</v>
      </c>
      <c r="AA190" s="677">
        <v>0</v>
      </c>
      <c r="AB190" s="825">
        <v>0</v>
      </c>
      <c r="AC190" s="677">
        <v>0</v>
      </c>
      <c r="AD190" s="825">
        <v>0</v>
      </c>
      <c r="AE190" s="677">
        <v>0</v>
      </c>
      <c r="AF190" s="825">
        <v>0</v>
      </c>
      <c r="AG190" s="677">
        <v>0</v>
      </c>
      <c r="AH190" s="825">
        <v>0</v>
      </c>
      <c r="AI190" s="677">
        <v>0</v>
      </c>
      <c r="AJ190" s="825">
        <v>0</v>
      </c>
      <c r="AK190" s="677">
        <v>0</v>
      </c>
      <c r="AL190" s="825">
        <v>0</v>
      </c>
      <c r="AM190" s="678">
        <v>0</v>
      </c>
      <c r="AN190" s="1749">
        <v>0</v>
      </c>
      <c r="AO190" s="688">
        <v>0</v>
      </c>
      <c r="AP190" s="825">
        <v>0</v>
      </c>
      <c r="AQ190" s="677">
        <v>0</v>
      </c>
      <c r="AR190" s="677">
        <v>0</v>
      </c>
      <c r="AS190" s="677">
        <v>1</v>
      </c>
      <c r="AT190" s="678">
        <v>0</v>
      </c>
      <c r="AU190" s="1750">
        <v>0</v>
      </c>
      <c r="AV190" s="678">
        <v>0</v>
      </c>
      <c r="AW190" s="1750">
        <v>0</v>
      </c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3083" t="s">
        <v>195</v>
      </c>
      <c r="B191" s="1751" t="s">
        <v>196</v>
      </c>
      <c r="C191" s="1752">
        <f t="shared" si="126"/>
        <v>3</v>
      </c>
      <c r="D191" s="1753">
        <f>SUM(H191+J191+L191+N191+P191+R191+T191+V191+X191+Z191+AB191+AD191+AF191+AH191+AJ191+AL191)</f>
        <v>2</v>
      </c>
      <c r="E191" s="1751">
        <f>SUM(I191+K191+M191+O191+Q191+S191+U191+W191+Y191+AA191+AC191+AE191+AG191+AI191+AK191+AM191)</f>
        <v>1</v>
      </c>
      <c r="F191" s="1757"/>
      <c r="G191" s="1758"/>
      <c r="H191" s="1735">
        <v>0</v>
      </c>
      <c r="I191" s="1736">
        <v>0</v>
      </c>
      <c r="J191" s="1735">
        <v>1</v>
      </c>
      <c r="K191" s="1736">
        <v>0</v>
      </c>
      <c r="L191" s="1735">
        <v>1</v>
      </c>
      <c r="M191" s="1736">
        <v>1</v>
      </c>
      <c r="N191" s="1735">
        <v>0</v>
      </c>
      <c r="O191" s="1736">
        <v>0</v>
      </c>
      <c r="P191" s="1735">
        <v>0</v>
      </c>
      <c r="Q191" s="1736">
        <v>0</v>
      </c>
      <c r="R191" s="1735">
        <v>0</v>
      </c>
      <c r="S191" s="1736">
        <v>0</v>
      </c>
      <c r="T191" s="1735">
        <v>0</v>
      </c>
      <c r="U191" s="1736">
        <v>0</v>
      </c>
      <c r="V191" s="1735">
        <v>0</v>
      </c>
      <c r="W191" s="1736">
        <v>0</v>
      </c>
      <c r="X191" s="1735">
        <v>0</v>
      </c>
      <c r="Y191" s="1736">
        <v>0</v>
      </c>
      <c r="Z191" s="1735">
        <v>0</v>
      </c>
      <c r="AA191" s="1736">
        <v>0</v>
      </c>
      <c r="AB191" s="1735">
        <v>0</v>
      </c>
      <c r="AC191" s="1736">
        <v>0</v>
      </c>
      <c r="AD191" s="1735">
        <v>0</v>
      </c>
      <c r="AE191" s="1736">
        <v>0</v>
      </c>
      <c r="AF191" s="1735">
        <v>0</v>
      </c>
      <c r="AG191" s="1736">
        <v>0</v>
      </c>
      <c r="AH191" s="1735">
        <v>0</v>
      </c>
      <c r="AI191" s="1736">
        <v>0</v>
      </c>
      <c r="AJ191" s="1735">
        <v>0</v>
      </c>
      <c r="AK191" s="1736">
        <v>0</v>
      </c>
      <c r="AL191" s="1735">
        <v>0</v>
      </c>
      <c r="AM191" s="1737">
        <v>0</v>
      </c>
      <c r="AN191" s="1754">
        <v>0</v>
      </c>
      <c r="AO191" s="1755">
        <v>0</v>
      </c>
      <c r="AP191" s="1735">
        <v>0</v>
      </c>
      <c r="AQ191" s="1736">
        <v>0</v>
      </c>
      <c r="AR191" s="1736">
        <v>0</v>
      </c>
      <c r="AS191" s="1736">
        <v>0</v>
      </c>
      <c r="AT191" s="1737">
        <v>0</v>
      </c>
      <c r="AU191" s="1756">
        <v>0</v>
      </c>
      <c r="AV191" s="1737">
        <v>0</v>
      </c>
      <c r="AW191" s="1756">
        <v>0</v>
      </c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3284"/>
      <c r="B192" s="1432" t="s">
        <v>197</v>
      </c>
      <c r="C192" s="325">
        <f t="shared" si="126"/>
        <v>7</v>
      </c>
      <c r="D192" s="326">
        <f>SUM(H192+J192+L192+N192+P192+R192+T192+V192+X192+Z192+AB192+AD192+AF192+AH192+AJ192+AL192)</f>
        <v>3</v>
      </c>
      <c r="E192" s="308">
        <f>SUM(I192+K192+M192+O192+Q192+S192+U192+W192+Y192+AA192+AC192+AE192+AG192+AI192+AK192+AM192)</f>
        <v>4</v>
      </c>
      <c r="F192" s="327"/>
      <c r="G192" s="328"/>
      <c r="H192" s="329">
        <v>0</v>
      </c>
      <c r="I192" s="75">
        <v>0</v>
      </c>
      <c r="J192" s="329">
        <v>2</v>
      </c>
      <c r="K192" s="75">
        <v>1</v>
      </c>
      <c r="L192" s="210">
        <v>1</v>
      </c>
      <c r="M192" s="542">
        <v>3</v>
      </c>
      <c r="N192" s="329">
        <v>0</v>
      </c>
      <c r="O192" s="75">
        <v>0</v>
      </c>
      <c r="P192" s="329">
        <v>0</v>
      </c>
      <c r="Q192" s="75">
        <v>0</v>
      </c>
      <c r="R192" s="329">
        <v>0</v>
      </c>
      <c r="S192" s="75">
        <v>0</v>
      </c>
      <c r="T192" s="329">
        <v>0</v>
      </c>
      <c r="U192" s="75">
        <v>0</v>
      </c>
      <c r="V192" s="329">
        <v>0</v>
      </c>
      <c r="W192" s="75">
        <v>0</v>
      </c>
      <c r="X192" s="329">
        <v>0</v>
      </c>
      <c r="Y192" s="75">
        <v>0</v>
      </c>
      <c r="Z192" s="329">
        <v>0</v>
      </c>
      <c r="AA192" s="75">
        <v>0</v>
      </c>
      <c r="AB192" s="329">
        <v>0</v>
      </c>
      <c r="AC192" s="75">
        <v>0</v>
      </c>
      <c r="AD192" s="329">
        <v>0</v>
      </c>
      <c r="AE192" s="75">
        <v>0</v>
      </c>
      <c r="AF192" s="329">
        <v>0</v>
      </c>
      <c r="AG192" s="75">
        <v>0</v>
      </c>
      <c r="AH192" s="329">
        <v>0</v>
      </c>
      <c r="AI192" s="75">
        <v>0</v>
      </c>
      <c r="AJ192" s="329">
        <v>0</v>
      </c>
      <c r="AK192" s="75">
        <v>0</v>
      </c>
      <c r="AL192" s="329">
        <v>0</v>
      </c>
      <c r="AM192" s="292">
        <v>0</v>
      </c>
      <c r="AN192" s="212">
        <v>0</v>
      </c>
      <c r="AO192" s="1066">
        <v>0</v>
      </c>
      <c r="AP192" s="210">
        <v>0</v>
      </c>
      <c r="AQ192" s="542">
        <v>0</v>
      </c>
      <c r="AR192" s="542">
        <v>0</v>
      </c>
      <c r="AS192" s="542">
        <v>0</v>
      </c>
      <c r="AT192" s="526">
        <v>0</v>
      </c>
      <c r="AU192" s="323">
        <v>0</v>
      </c>
      <c r="AV192" s="526">
        <v>0</v>
      </c>
      <c r="AW192" s="323"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1452" t="s">
        <v>198</v>
      </c>
      <c r="B193" s="1453"/>
      <c r="C193" s="860">
        <f t="shared" si="126"/>
        <v>26</v>
      </c>
      <c r="D193" s="1759">
        <f t="shared" si="106"/>
        <v>9</v>
      </c>
      <c r="E193" s="1456">
        <f t="shared" si="106"/>
        <v>17</v>
      </c>
      <c r="F193" s="825">
        <v>0</v>
      </c>
      <c r="G193" s="677">
        <v>0</v>
      </c>
      <c r="H193" s="825">
        <v>0</v>
      </c>
      <c r="I193" s="677">
        <v>0</v>
      </c>
      <c r="J193" s="825">
        <v>2</v>
      </c>
      <c r="K193" s="677">
        <v>1</v>
      </c>
      <c r="L193" s="825">
        <v>2</v>
      </c>
      <c r="M193" s="677">
        <v>6</v>
      </c>
      <c r="N193" s="825">
        <v>0</v>
      </c>
      <c r="O193" s="677">
        <v>2</v>
      </c>
      <c r="P193" s="825">
        <v>1</v>
      </c>
      <c r="Q193" s="677">
        <v>2</v>
      </c>
      <c r="R193" s="825">
        <v>1</v>
      </c>
      <c r="S193" s="677">
        <v>0</v>
      </c>
      <c r="T193" s="825">
        <v>1</v>
      </c>
      <c r="U193" s="677">
        <v>1</v>
      </c>
      <c r="V193" s="825">
        <v>0</v>
      </c>
      <c r="W193" s="677">
        <v>2</v>
      </c>
      <c r="X193" s="825">
        <v>2</v>
      </c>
      <c r="Y193" s="677">
        <v>2</v>
      </c>
      <c r="Z193" s="825">
        <v>0</v>
      </c>
      <c r="AA193" s="677">
        <v>0</v>
      </c>
      <c r="AB193" s="825">
        <v>0</v>
      </c>
      <c r="AC193" s="677">
        <v>0</v>
      </c>
      <c r="AD193" s="825">
        <v>0</v>
      </c>
      <c r="AE193" s="677">
        <v>1</v>
      </c>
      <c r="AF193" s="825">
        <v>0</v>
      </c>
      <c r="AG193" s="677">
        <v>0</v>
      </c>
      <c r="AH193" s="825">
        <v>0</v>
      </c>
      <c r="AI193" s="677">
        <v>0</v>
      </c>
      <c r="AJ193" s="825">
        <v>0</v>
      </c>
      <c r="AK193" s="677">
        <v>0</v>
      </c>
      <c r="AL193" s="825">
        <v>0</v>
      </c>
      <c r="AM193" s="678">
        <v>0</v>
      </c>
      <c r="AN193" s="1749">
        <v>0</v>
      </c>
      <c r="AO193" s="688">
        <v>0</v>
      </c>
      <c r="AP193" s="210">
        <v>0</v>
      </c>
      <c r="AQ193" s="677">
        <v>0</v>
      </c>
      <c r="AR193" s="677">
        <v>0</v>
      </c>
      <c r="AS193" s="677">
        <v>2</v>
      </c>
      <c r="AT193" s="678">
        <v>0</v>
      </c>
      <c r="AU193" s="1750">
        <v>0</v>
      </c>
      <c r="AV193" s="678">
        <v>2</v>
      </c>
      <c r="AW193" s="1750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3083" t="s">
        <v>199</v>
      </c>
      <c r="B194" s="1431" t="s">
        <v>200</v>
      </c>
      <c r="C194" s="335">
        <f t="shared" si="126"/>
        <v>0</v>
      </c>
      <c r="D194" s="336">
        <f t="shared" si="106"/>
        <v>0</v>
      </c>
      <c r="E194" s="1431">
        <f t="shared" si="106"/>
        <v>0</v>
      </c>
      <c r="F194" s="32"/>
      <c r="G194" s="35"/>
      <c r="H194" s="32"/>
      <c r="I194" s="35"/>
      <c r="J194" s="32"/>
      <c r="K194" s="35"/>
      <c r="L194" s="32"/>
      <c r="M194" s="35"/>
      <c r="N194" s="32"/>
      <c r="O194" s="35"/>
      <c r="P194" s="32"/>
      <c r="Q194" s="35"/>
      <c r="R194" s="32"/>
      <c r="S194" s="35"/>
      <c r="T194" s="32"/>
      <c r="U194" s="35"/>
      <c r="V194" s="32"/>
      <c r="W194" s="35"/>
      <c r="X194" s="32"/>
      <c r="Y194" s="35"/>
      <c r="Z194" s="32"/>
      <c r="AA194" s="35"/>
      <c r="AB194" s="32"/>
      <c r="AC194" s="35"/>
      <c r="AD194" s="32"/>
      <c r="AE194" s="35"/>
      <c r="AF194" s="32"/>
      <c r="AG194" s="35"/>
      <c r="AH194" s="32"/>
      <c r="AI194" s="35"/>
      <c r="AJ194" s="32"/>
      <c r="AK194" s="35"/>
      <c r="AL194" s="32"/>
      <c r="AM194" s="271"/>
      <c r="AN194" s="227"/>
      <c r="AO194" s="337"/>
      <c r="AP194" s="32"/>
      <c r="AQ194" s="75"/>
      <c r="AR194" s="75"/>
      <c r="AS194" s="75"/>
      <c r="AT194" s="292"/>
      <c r="AU194" s="338"/>
      <c r="AV194" s="292"/>
      <c r="AW194" s="338"/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2860"/>
      <c r="B195" s="1434" t="s">
        <v>201</v>
      </c>
      <c r="C195" s="340">
        <f t="shared" si="126"/>
        <v>1</v>
      </c>
      <c r="D195" s="341">
        <f t="shared" si="106"/>
        <v>1</v>
      </c>
      <c r="E195" s="1434">
        <f t="shared" si="106"/>
        <v>0</v>
      </c>
      <c r="F195" s="16">
        <v>0</v>
      </c>
      <c r="G195" s="37">
        <v>0</v>
      </c>
      <c r="H195" s="16">
        <v>0</v>
      </c>
      <c r="I195" s="37">
        <v>0</v>
      </c>
      <c r="J195" s="16">
        <v>0</v>
      </c>
      <c r="K195" s="37">
        <v>0</v>
      </c>
      <c r="L195" s="16">
        <v>0</v>
      </c>
      <c r="M195" s="37">
        <v>0</v>
      </c>
      <c r="N195" s="16">
        <v>0</v>
      </c>
      <c r="O195" s="37">
        <v>0</v>
      </c>
      <c r="P195" s="16">
        <v>1</v>
      </c>
      <c r="Q195" s="37">
        <v>0</v>
      </c>
      <c r="R195" s="16">
        <v>0</v>
      </c>
      <c r="S195" s="37">
        <v>0</v>
      </c>
      <c r="T195" s="16">
        <v>0</v>
      </c>
      <c r="U195" s="37">
        <v>0</v>
      </c>
      <c r="V195" s="16">
        <v>0</v>
      </c>
      <c r="W195" s="37">
        <v>0</v>
      </c>
      <c r="X195" s="16">
        <v>0</v>
      </c>
      <c r="Y195" s="37">
        <v>0</v>
      </c>
      <c r="Z195" s="16">
        <v>0</v>
      </c>
      <c r="AA195" s="37">
        <v>0</v>
      </c>
      <c r="AB195" s="16">
        <v>0</v>
      </c>
      <c r="AC195" s="37">
        <v>0</v>
      </c>
      <c r="AD195" s="16">
        <v>0</v>
      </c>
      <c r="AE195" s="37">
        <v>0</v>
      </c>
      <c r="AF195" s="16">
        <v>0</v>
      </c>
      <c r="AG195" s="37">
        <v>0</v>
      </c>
      <c r="AH195" s="16">
        <v>0</v>
      </c>
      <c r="AI195" s="37">
        <v>0</v>
      </c>
      <c r="AJ195" s="16">
        <v>0</v>
      </c>
      <c r="AK195" s="37">
        <v>0</v>
      </c>
      <c r="AL195" s="16">
        <v>0</v>
      </c>
      <c r="AM195" s="134">
        <v>0</v>
      </c>
      <c r="AN195" s="195">
        <v>0</v>
      </c>
      <c r="AO195" s="137">
        <v>0</v>
      </c>
      <c r="AP195" s="16">
        <v>0</v>
      </c>
      <c r="AQ195" s="41">
        <v>0</v>
      </c>
      <c r="AR195" s="41">
        <v>0</v>
      </c>
      <c r="AS195" s="41">
        <v>0</v>
      </c>
      <c r="AT195" s="180">
        <v>0</v>
      </c>
      <c r="AU195" s="342">
        <v>0</v>
      </c>
      <c r="AV195" s="180">
        <v>0</v>
      </c>
      <c r="AW195" s="342"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2860"/>
      <c r="B196" s="1434" t="s">
        <v>202</v>
      </c>
      <c r="C196" s="340">
        <f t="shared" si="126"/>
        <v>6</v>
      </c>
      <c r="D196" s="343">
        <f t="shared" si="106"/>
        <v>2</v>
      </c>
      <c r="E196" s="1434">
        <f t="shared" si="106"/>
        <v>4</v>
      </c>
      <c r="F196" s="38">
        <v>0</v>
      </c>
      <c r="G196" s="41">
        <v>0</v>
      </c>
      <c r="H196" s="38">
        <v>0</v>
      </c>
      <c r="I196" s="41">
        <v>0</v>
      </c>
      <c r="J196" s="38">
        <v>0</v>
      </c>
      <c r="K196" s="41">
        <v>0</v>
      </c>
      <c r="L196" s="38">
        <v>1</v>
      </c>
      <c r="M196" s="41">
        <v>1</v>
      </c>
      <c r="N196" s="38">
        <v>0</v>
      </c>
      <c r="O196" s="41">
        <v>0</v>
      </c>
      <c r="P196" s="38">
        <v>0</v>
      </c>
      <c r="Q196" s="41">
        <v>0</v>
      </c>
      <c r="R196" s="38">
        <v>0</v>
      </c>
      <c r="S196" s="41">
        <v>0</v>
      </c>
      <c r="T196" s="38">
        <v>0</v>
      </c>
      <c r="U196" s="41">
        <v>0</v>
      </c>
      <c r="V196" s="38">
        <v>0</v>
      </c>
      <c r="W196" s="41">
        <v>1</v>
      </c>
      <c r="X196" s="38">
        <v>1</v>
      </c>
      <c r="Y196" s="41">
        <v>2</v>
      </c>
      <c r="Z196" s="38">
        <v>0</v>
      </c>
      <c r="AA196" s="41">
        <v>0</v>
      </c>
      <c r="AB196" s="38">
        <v>0</v>
      </c>
      <c r="AC196" s="41">
        <v>0</v>
      </c>
      <c r="AD196" s="38">
        <v>0</v>
      </c>
      <c r="AE196" s="41">
        <v>0</v>
      </c>
      <c r="AF196" s="38">
        <v>0</v>
      </c>
      <c r="AG196" s="41">
        <v>0</v>
      </c>
      <c r="AH196" s="38">
        <v>0</v>
      </c>
      <c r="AI196" s="41">
        <v>0</v>
      </c>
      <c r="AJ196" s="38">
        <v>0</v>
      </c>
      <c r="AK196" s="41">
        <v>0</v>
      </c>
      <c r="AL196" s="38">
        <v>0</v>
      </c>
      <c r="AM196" s="180">
        <v>0</v>
      </c>
      <c r="AN196" s="198">
        <v>0</v>
      </c>
      <c r="AO196" s="181">
        <v>0</v>
      </c>
      <c r="AP196" s="38">
        <v>0</v>
      </c>
      <c r="AQ196" s="41">
        <v>0</v>
      </c>
      <c r="AR196" s="41">
        <v>0</v>
      </c>
      <c r="AS196" s="41">
        <v>0</v>
      </c>
      <c r="AT196" s="180">
        <v>0</v>
      </c>
      <c r="AU196" s="342">
        <v>0</v>
      </c>
      <c r="AV196" s="180">
        <v>0</v>
      </c>
      <c r="AW196" s="342">
        <v>0</v>
      </c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2860"/>
      <c r="B197" s="344" t="s">
        <v>203</v>
      </c>
      <c r="C197" s="340">
        <f t="shared" si="126"/>
        <v>0</v>
      </c>
      <c r="D197" s="345"/>
      <c r="E197" s="1434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2860"/>
      <c r="B198" s="1434" t="s">
        <v>204</v>
      </c>
      <c r="C198" s="340">
        <f t="shared" si="126"/>
        <v>1</v>
      </c>
      <c r="D198" s="336">
        <f t="shared" ref="D198:E206" si="127">SUM(F198+H198+J198+L198+N198+P198+R198+T198+V198+X198+Z198+AB198+AD198+AF198+AH198+AJ198+AL198)</f>
        <v>1</v>
      </c>
      <c r="E198" s="1434">
        <f t="shared" si="127"/>
        <v>0</v>
      </c>
      <c r="F198" s="32">
        <v>0</v>
      </c>
      <c r="G198" s="35">
        <v>0</v>
      </c>
      <c r="H198" s="32">
        <v>0</v>
      </c>
      <c r="I198" s="35">
        <v>0</v>
      </c>
      <c r="J198" s="32">
        <v>0</v>
      </c>
      <c r="K198" s="35">
        <v>0</v>
      </c>
      <c r="L198" s="32">
        <v>0</v>
      </c>
      <c r="M198" s="35">
        <v>0</v>
      </c>
      <c r="N198" s="32">
        <v>0</v>
      </c>
      <c r="O198" s="35">
        <v>0</v>
      </c>
      <c r="P198" s="32">
        <v>0</v>
      </c>
      <c r="Q198" s="35">
        <v>0</v>
      </c>
      <c r="R198" s="32">
        <v>1</v>
      </c>
      <c r="S198" s="35">
        <v>0</v>
      </c>
      <c r="T198" s="32">
        <v>0</v>
      </c>
      <c r="U198" s="35">
        <v>0</v>
      </c>
      <c r="V198" s="32">
        <v>0</v>
      </c>
      <c r="W198" s="35">
        <v>0</v>
      </c>
      <c r="X198" s="32">
        <v>0</v>
      </c>
      <c r="Y198" s="35">
        <v>0</v>
      </c>
      <c r="Z198" s="32">
        <v>0</v>
      </c>
      <c r="AA198" s="35">
        <v>0</v>
      </c>
      <c r="AB198" s="32">
        <v>0</v>
      </c>
      <c r="AC198" s="35">
        <v>0</v>
      </c>
      <c r="AD198" s="32">
        <v>0</v>
      </c>
      <c r="AE198" s="35">
        <v>0</v>
      </c>
      <c r="AF198" s="32">
        <v>0</v>
      </c>
      <c r="AG198" s="35">
        <v>0</v>
      </c>
      <c r="AH198" s="32">
        <v>0</v>
      </c>
      <c r="AI198" s="35">
        <v>0</v>
      </c>
      <c r="AJ198" s="32">
        <v>0</v>
      </c>
      <c r="AK198" s="35">
        <v>0</v>
      </c>
      <c r="AL198" s="32">
        <v>0</v>
      </c>
      <c r="AM198" s="271">
        <v>0</v>
      </c>
      <c r="AN198" s="227">
        <v>0</v>
      </c>
      <c r="AO198" s="337">
        <v>0</v>
      </c>
      <c r="AP198" s="32">
        <v>0</v>
      </c>
      <c r="AQ198" s="35">
        <v>0</v>
      </c>
      <c r="AR198" s="35">
        <v>0</v>
      </c>
      <c r="AS198" s="35">
        <v>0</v>
      </c>
      <c r="AT198" s="271">
        <v>0</v>
      </c>
      <c r="AU198" s="291">
        <v>0</v>
      </c>
      <c r="AV198" s="271">
        <v>0</v>
      </c>
      <c r="AW198" s="291">
        <v>0</v>
      </c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2860"/>
      <c r="B199" s="347" t="s">
        <v>205</v>
      </c>
      <c r="C199" s="340">
        <f t="shared" si="126"/>
        <v>0</v>
      </c>
      <c r="D199" s="341">
        <f t="shared" si="127"/>
        <v>0</v>
      </c>
      <c r="E199" s="1434">
        <f t="shared" si="127"/>
        <v>0</v>
      </c>
      <c r="F199" s="16">
        <v>0</v>
      </c>
      <c r="G199" s="37">
        <v>0</v>
      </c>
      <c r="H199" s="16">
        <v>0</v>
      </c>
      <c r="I199" s="37">
        <v>0</v>
      </c>
      <c r="J199" s="16">
        <v>0</v>
      </c>
      <c r="K199" s="37">
        <v>0</v>
      </c>
      <c r="L199" s="16">
        <v>0</v>
      </c>
      <c r="M199" s="37">
        <v>0</v>
      </c>
      <c r="N199" s="16">
        <v>0</v>
      </c>
      <c r="O199" s="37">
        <v>0</v>
      </c>
      <c r="P199" s="16">
        <v>0</v>
      </c>
      <c r="Q199" s="37">
        <v>0</v>
      </c>
      <c r="R199" s="16">
        <v>0</v>
      </c>
      <c r="S199" s="37">
        <v>0</v>
      </c>
      <c r="T199" s="16">
        <v>0</v>
      </c>
      <c r="U199" s="37">
        <v>0</v>
      </c>
      <c r="V199" s="16">
        <v>0</v>
      </c>
      <c r="W199" s="37">
        <v>0</v>
      </c>
      <c r="X199" s="16">
        <v>0</v>
      </c>
      <c r="Y199" s="37">
        <v>0</v>
      </c>
      <c r="Z199" s="16">
        <v>0</v>
      </c>
      <c r="AA199" s="37">
        <v>0</v>
      </c>
      <c r="AB199" s="16">
        <v>0</v>
      </c>
      <c r="AC199" s="37">
        <v>0</v>
      </c>
      <c r="AD199" s="16">
        <v>0</v>
      </c>
      <c r="AE199" s="37">
        <v>0</v>
      </c>
      <c r="AF199" s="16">
        <v>0</v>
      </c>
      <c r="AG199" s="37">
        <v>0</v>
      </c>
      <c r="AH199" s="16">
        <v>0</v>
      </c>
      <c r="AI199" s="37">
        <v>0</v>
      </c>
      <c r="AJ199" s="16">
        <v>0</v>
      </c>
      <c r="AK199" s="37">
        <v>0</v>
      </c>
      <c r="AL199" s="16">
        <v>0</v>
      </c>
      <c r="AM199" s="134">
        <v>0</v>
      </c>
      <c r="AN199" s="195">
        <v>0</v>
      </c>
      <c r="AO199" s="137">
        <v>0</v>
      </c>
      <c r="AP199" s="16">
        <v>0</v>
      </c>
      <c r="AQ199" s="75">
        <v>0</v>
      </c>
      <c r="AR199" s="75">
        <v>0</v>
      </c>
      <c r="AS199" s="75">
        <v>0</v>
      </c>
      <c r="AT199" s="292">
        <v>0</v>
      </c>
      <c r="AU199" s="338">
        <v>0</v>
      </c>
      <c r="AV199" s="292">
        <v>0</v>
      </c>
      <c r="AW199" s="338">
        <v>0</v>
      </c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2860"/>
      <c r="B200" s="348" t="s">
        <v>206</v>
      </c>
      <c r="C200" s="340">
        <f t="shared" si="126"/>
        <v>1</v>
      </c>
      <c r="D200" s="341">
        <f t="shared" si="127"/>
        <v>0</v>
      </c>
      <c r="E200" s="1434">
        <f t="shared" si="127"/>
        <v>1</v>
      </c>
      <c r="F200" s="16">
        <v>0</v>
      </c>
      <c r="G200" s="37">
        <v>0</v>
      </c>
      <c r="H200" s="16">
        <v>0</v>
      </c>
      <c r="I200" s="37">
        <v>0</v>
      </c>
      <c r="J200" s="16">
        <v>0</v>
      </c>
      <c r="K200" s="37">
        <v>0</v>
      </c>
      <c r="L200" s="16">
        <v>0</v>
      </c>
      <c r="M200" s="37">
        <v>1</v>
      </c>
      <c r="N200" s="16">
        <v>0</v>
      </c>
      <c r="O200" s="37">
        <v>0</v>
      </c>
      <c r="P200" s="16">
        <v>0</v>
      </c>
      <c r="Q200" s="37">
        <v>0</v>
      </c>
      <c r="R200" s="16">
        <v>0</v>
      </c>
      <c r="S200" s="37">
        <v>0</v>
      </c>
      <c r="T200" s="16">
        <v>0</v>
      </c>
      <c r="U200" s="37">
        <v>0</v>
      </c>
      <c r="V200" s="16">
        <v>0</v>
      </c>
      <c r="W200" s="37">
        <v>0</v>
      </c>
      <c r="X200" s="16">
        <v>0</v>
      </c>
      <c r="Y200" s="37">
        <v>0</v>
      </c>
      <c r="Z200" s="16">
        <v>0</v>
      </c>
      <c r="AA200" s="37">
        <v>0</v>
      </c>
      <c r="AB200" s="16">
        <v>0</v>
      </c>
      <c r="AC200" s="37">
        <v>0</v>
      </c>
      <c r="AD200" s="16">
        <v>0</v>
      </c>
      <c r="AE200" s="37">
        <v>0</v>
      </c>
      <c r="AF200" s="16">
        <v>0</v>
      </c>
      <c r="AG200" s="37">
        <v>0</v>
      </c>
      <c r="AH200" s="16">
        <v>0</v>
      </c>
      <c r="AI200" s="37">
        <v>0</v>
      </c>
      <c r="AJ200" s="16">
        <v>0</v>
      </c>
      <c r="AK200" s="37">
        <v>0</v>
      </c>
      <c r="AL200" s="16">
        <v>0</v>
      </c>
      <c r="AM200" s="134">
        <v>0</v>
      </c>
      <c r="AN200" s="195">
        <v>0</v>
      </c>
      <c r="AO200" s="137">
        <v>0</v>
      </c>
      <c r="AP200" s="16">
        <v>0</v>
      </c>
      <c r="AQ200" s="41">
        <v>0</v>
      </c>
      <c r="AR200" s="41">
        <v>0</v>
      </c>
      <c r="AS200" s="41">
        <v>0</v>
      </c>
      <c r="AT200" s="180">
        <v>0</v>
      </c>
      <c r="AU200" s="342">
        <v>0</v>
      </c>
      <c r="AV200" s="180">
        <v>0</v>
      </c>
      <c r="AW200" s="342">
        <v>0</v>
      </c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3284"/>
      <c r="B201" s="349" t="s">
        <v>207</v>
      </c>
      <c r="C201" s="350">
        <f t="shared" si="126"/>
        <v>0</v>
      </c>
      <c r="D201" s="343">
        <f t="shared" si="127"/>
        <v>0</v>
      </c>
      <c r="E201" s="351">
        <f t="shared" si="127"/>
        <v>0</v>
      </c>
      <c r="F201" s="38"/>
      <c r="G201" s="41"/>
      <c r="H201" s="38"/>
      <c r="I201" s="41"/>
      <c r="J201" s="38"/>
      <c r="K201" s="41"/>
      <c r="L201" s="38"/>
      <c r="M201" s="41"/>
      <c r="N201" s="38"/>
      <c r="O201" s="41"/>
      <c r="P201" s="38"/>
      <c r="Q201" s="41"/>
      <c r="R201" s="38"/>
      <c r="S201" s="41"/>
      <c r="T201" s="38"/>
      <c r="U201" s="41"/>
      <c r="V201" s="38"/>
      <c r="W201" s="41"/>
      <c r="X201" s="38"/>
      <c r="Y201" s="41"/>
      <c r="Z201" s="38"/>
      <c r="AA201" s="41"/>
      <c r="AB201" s="38"/>
      <c r="AC201" s="41"/>
      <c r="AD201" s="38"/>
      <c r="AE201" s="41"/>
      <c r="AF201" s="38"/>
      <c r="AG201" s="41"/>
      <c r="AH201" s="38"/>
      <c r="AI201" s="41"/>
      <c r="AJ201" s="38"/>
      <c r="AK201" s="41"/>
      <c r="AL201" s="38"/>
      <c r="AM201" s="180"/>
      <c r="AN201" s="198"/>
      <c r="AO201" s="181"/>
      <c r="AP201" s="38"/>
      <c r="AQ201" s="43"/>
      <c r="AR201" s="43"/>
      <c r="AS201" s="43"/>
      <c r="AT201" s="141"/>
      <c r="AU201" s="26"/>
      <c r="AV201" s="141"/>
      <c r="AW201" s="26"/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3083" t="s">
        <v>208</v>
      </c>
      <c r="B202" s="1760" t="s">
        <v>209</v>
      </c>
      <c r="C202" s="1752">
        <f t="shared" si="126"/>
        <v>0</v>
      </c>
      <c r="D202" s="1753">
        <f t="shared" si="127"/>
        <v>0</v>
      </c>
      <c r="E202" s="1751">
        <f t="shared" si="127"/>
        <v>0</v>
      </c>
      <c r="F202" s="1735"/>
      <c r="G202" s="1736"/>
      <c r="H202" s="1735"/>
      <c r="I202" s="1736"/>
      <c r="J202" s="1735"/>
      <c r="K202" s="1736"/>
      <c r="L202" s="1735"/>
      <c r="M202" s="1736"/>
      <c r="N202" s="1735"/>
      <c r="O202" s="1736"/>
      <c r="P202" s="1735"/>
      <c r="Q202" s="1736"/>
      <c r="R202" s="1735"/>
      <c r="S202" s="1736"/>
      <c r="T202" s="1735"/>
      <c r="U202" s="1736"/>
      <c r="V202" s="1735"/>
      <c r="W202" s="1736"/>
      <c r="X202" s="1735"/>
      <c r="Y202" s="1736"/>
      <c r="Z202" s="1735"/>
      <c r="AA202" s="1736"/>
      <c r="AB202" s="1735"/>
      <c r="AC202" s="1736"/>
      <c r="AD202" s="1735"/>
      <c r="AE202" s="1736"/>
      <c r="AF202" s="1735"/>
      <c r="AG202" s="1736"/>
      <c r="AH202" s="1735"/>
      <c r="AI202" s="1736"/>
      <c r="AJ202" s="1735"/>
      <c r="AK202" s="1736"/>
      <c r="AL202" s="1735"/>
      <c r="AM202" s="1737"/>
      <c r="AN202" s="1754"/>
      <c r="AO202" s="1755"/>
      <c r="AP202" s="1735"/>
      <c r="AQ202" s="353"/>
      <c r="AR202" s="353"/>
      <c r="AS202" s="353"/>
      <c r="AT202" s="354"/>
      <c r="AU202" s="694"/>
      <c r="AV202" s="354"/>
      <c r="AW202" s="694"/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2860"/>
      <c r="B203" s="1434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1434">
        <f t="shared" si="127"/>
        <v>0</v>
      </c>
      <c r="F203" s="16"/>
      <c r="G203" s="37"/>
      <c r="H203" s="16"/>
      <c r="I203" s="37"/>
      <c r="J203" s="16"/>
      <c r="K203" s="37"/>
      <c r="L203" s="16"/>
      <c r="M203" s="37"/>
      <c r="N203" s="16"/>
      <c r="O203" s="37"/>
      <c r="P203" s="16"/>
      <c r="Q203" s="37"/>
      <c r="R203" s="16"/>
      <c r="S203" s="37"/>
      <c r="T203" s="16"/>
      <c r="U203" s="37"/>
      <c r="V203" s="16"/>
      <c r="W203" s="37"/>
      <c r="X203" s="16"/>
      <c r="Y203" s="37"/>
      <c r="Z203" s="16"/>
      <c r="AA203" s="37"/>
      <c r="AB203" s="16"/>
      <c r="AC203" s="37"/>
      <c r="AD203" s="16"/>
      <c r="AE203" s="37"/>
      <c r="AF203" s="16"/>
      <c r="AG203" s="37"/>
      <c r="AH203" s="16"/>
      <c r="AI203" s="37"/>
      <c r="AJ203" s="16"/>
      <c r="AK203" s="37"/>
      <c r="AL203" s="16"/>
      <c r="AM203" s="134"/>
      <c r="AN203" s="195"/>
      <c r="AO203" s="137"/>
      <c r="AP203" s="16"/>
      <c r="AQ203" s="41"/>
      <c r="AR203" s="41"/>
      <c r="AS203" s="41"/>
      <c r="AT203" s="180"/>
      <c r="AU203" s="342"/>
      <c r="AV203" s="180"/>
      <c r="AW203" s="342"/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2860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/>
      <c r="G204" s="41"/>
      <c r="H204" s="38"/>
      <c r="I204" s="41"/>
      <c r="J204" s="38"/>
      <c r="K204" s="41"/>
      <c r="L204" s="38"/>
      <c r="M204" s="41"/>
      <c r="N204" s="38"/>
      <c r="O204" s="41"/>
      <c r="P204" s="38"/>
      <c r="Q204" s="41"/>
      <c r="R204" s="38"/>
      <c r="S204" s="41"/>
      <c r="T204" s="38"/>
      <c r="U204" s="41"/>
      <c r="V204" s="38"/>
      <c r="W204" s="41"/>
      <c r="X204" s="38"/>
      <c r="Y204" s="41"/>
      <c r="Z204" s="38"/>
      <c r="AA204" s="41"/>
      <c r="AB204" s="38"/>
      <c r="AC204" s="41"/>
      <c r="AD204" s="38"/>
      <c r="AE204" s="41"/>
      <c r="AF204" s="38"/>
      <c r="AG204" s="41"/>
      <c r="AH204" s="38"/>
      <c r="AI204" s="41"/>
      <c r="AJ204" s="38"/>
      <c r="AK204" s="41"/>
      <c r="AL204" s="38"/>
      <c r="AM204" s="180"/>
      <c r="AN204" s="198"/>
      <c r="AO204" s="181"/>
      <c r="AP204" s="38"/>
      <c r="AQ204" s="41"/>
      <c r="AR204" s="41"/>
      <c r="AS204" s="41"/>
      <c r="AT204" s="180"/>
      <c r="AU204" s="342"/>
      <c r="AV204" s="180"/>
      <c r="AW204" s="342"/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2860"/>
      <c r="B205" s="351" t="s">
        <v>212</v>
      </c>
      <c r="C205" s="350">
        <f t="shared" si="126"/>
        <v>0</v>
      </c>
      <c r="D205" s="343">
        <f>SUM(F205+H205+J205+L205+N205+P205+R205+T205+V205+X205+Z205+AB205+AD205+AF205+AH205+AJ205+AL205)</f>
        <v>0</v>
      </c>
      <c r="E205" s="351">
        <f>SUM(G205+I205+K205+M205+O205+Q205+S205+U205+W205+Y205+AA205+AC205+AE205+AG205+AI205+AK205+AM205)</f>
        <v>0</v>
      </c>
      <c r="F205" s="38"/>
      <c r="G205" s="41"/>
      <c r="H205" s="38"/>
      <c r="I205" s="41"/>
      <c r="J205" s="38"/>
      <c r="K205" s="41"/>
      <c r="L205" s="38"/>
      <c r="M205" s="41"/>
      <c r="N205" s="38"/>
      <c r="O205" s="41"/>
      <c r="P205" s="38"/>
      <c r="Q205" s="41"/>
      <c r="R205" s="38"/>
      <c r="S205" s="41"/>
      <c r="T205" s="38"/>
      <c r="U205" s="41"/>
      <c r="V205" s="38"/>
      <c r="W205" s="41"/>
      <c r="X205" s="38"/>
      <c r="Y205" s="41"/>
      <c r="Z205" s="38"/>
      <c r="AA205" s="41"/>
      <c r="AB205" s="38"/>
      <c r="AC205" s="41"/>
      <c r="AD205" s="38"/>
      <c r="AE205" s="41"/>
      <c r="AF205" s="38"/>
      <c r="AG205" s="41"/>
      <c r="AH205" s="38"/>
      <c r="AI205" s="41"/>
      <c r="AJ205" s="38"/>
      <c r="AK205" s="41"/>
      <c r="AL205" s="38"/>
      <c r="AM205" s="180"/>
      <c r="AN205" s="198"/>
      <c r="AO205" s="181"/>
      <c r="AP205" s="38"/>
      <c r="AQ205" s="41"/>
      <c r="AR205" s="41"/>
      <c r="AS205" s="41"/>
      <c r="AT205" s="180"/>
      <c r="AU205" s="342"/>
      <c r="AV205" s="180"/>
      <c r="AW205" s="342"/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3284"/>
      <c r="B206" s="1432" t="s">
        <v>213</v>
      </c>
      <c r="C206" s="355">
        <f t="shared" si="126"/>
        <v>2</v>
      </c>
      <c r="D206" s="356">
        <f>SUM(F206+H206+J206+L206+N206+P206+R206+T206+V206+X206+Z206+AB206+AD206+AF206+AH206+AJ206+AL206)</f>
        <v>0</v>
      </c>
      <c r="E206" s="1432">
        <f t="shared" si="127"/>
        <v>2</v>
      </c>
      <c r="F206" s="22">
        <v>0</v>
      </c>
      <c r="G206" s="43">
        <v>0</v>
      </c>
      <c r="H206" s="22">
        <v>0</v>
      </c>
      <c r="I206" s="43">
        <v>0</v>
      </c>
      <c r="J206" s="22">
        <v>0</v>
      </c>
      <c r="K206" s="43">
        <v>0</v>
      </c>
      <c r="L206" s="22">
        <v>0</v>
      </c>
      <c r="M206" s="43">
        <v>2</v>
      </c>
      <c r="N206" s="22">
        <v>0</v>
      </c>
      <c r="O206" s="43">
        <v>0</v>
      </c>
      <c r="P206" s="22">
        <v>0</v>
      </c>
      <c r="Q206" s="43">
        <v>0</v>
      </c>
      <c r="R206" s="22">
        <v>0</v>
      </c>
      <c r="S206" s="43">
        <v>0</v>
      </c>
      <c r="T206" s="22">
        <v>0</v>
      </c>
      <c r="U206" s="43">
        <v>0</v>
      </c>
      <c r="V206" s="22">
        <v>0</v>
      </c>
      <c r="W206" s="43">
        <v>0</v>
      </c>
      <c r="X206" s="22">
        <v>0</v>
      </c>
      <c r="Y206" s="43">
        <v>0</v>
      </c>
      <c r="Z206" s="22">
        <v>0</v>
      </c>
      <c r="AA206" s="43">
        <v>0</v>
      </c>
      <c r="AB206" s="22">
        <v>0</v>
      </c>
      <c r="AC206" s="43">
        <v>0</v>
      </c>
      <c r="AD206" s="22">
        <v>0</v>
      </c>
      <c r="AE206" s="43">
        <v>0</v>
      </c>
      <c r="AF206" s="22">
        <v>0</v>
      </c>
      <c r="AG206" s="43">
        <v>0</v>
      </c>
      <c r="AH206" s="22">
        <v>0</v>
      </c>
      <c r="AI206" s="43">
        <v>0</v>
      </c>
      <c r="AJ206" s="22">
        <v>0</v>
      </c>
      <c r="AK206" s="43">
        <v>0</v>
      </c>
      <c r="AL206" s="22">
        <v>0</v>
      </c>
      <c r="AM206" s="141">
        <v>0</v>
      </c>
      <c r="AN206" s="200">
        <v>0</v>
      </c>
      <c r="AO206" s="186">
        <v>0</v>
      </c>
      <c r="AP206" s="22">
        <v>0</v>
      </c>
      <c r="AQ206" s="43">
        <v>0</v>
      </c>
      <c r="AR206" s="43">
        <v>0</v>
      </c>
      <c r="AS206" s="43">
        <v>1</v>
      </c>
      <c r="AT206" s="141">
        <v>0</v>
      </c>
      <c r="AU206" s="26">
        <v>0</v>
      </c>
      <c r="AV206" s="141">
        <v>1</v>
      </c>
      <c r="AW206" s="26">
        <v>0</v>
      </c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3083" t="s">
        <v>214</v>
      </c>
      <c r="B207" s="1751" t="s">
        <v>215</v>
      </c>
      <c r="C207" s="1752">
        <f t="shared" si="126"/>
        <v>0</v>
      </c>
      <c r="D207" s="1753">
        <f>SUM(F207+H207+J207+L207+N207)</f>
        <v>0</v>
      </c>
      <c r="E207" s="1751">
        <f t="shared" ref="D207:E210" si="130">SUM(G207+I207+K207+M207+O207)</f>
        <v>0</v>
      </c>
      <c r="F207" s="1735"/>
      <c r="G207" s="1736"/>
      <c r="H207" s="1735"/>
      <c r="I207" s="1736"/>
      <c r="J207" s="1735"/>
      <c r="K207" s="1736"/>
      <c r="L207" s="1735"/>
      <c r="M207" s="1736"/>
      <c r="N207" s="1735"/>
      <c r="O207" s="1736"/>
      <c r="P207" s="695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696"/>
      <c r="AN207" s="1754"/>
      <c r="AO207" s="697"/>
      <c r="AP207" s="1735"/>
      <c r="AQ207" s="353"/>
      <c r="AR207" s="353"/>
      <c r="AS207" s="353"/>
      <c r="AT207" s="354"/>
      <c r="AU207" s="694"/>
      <c r="AV207" s="354"/>
      <c r="AW207" s="694"/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2860"/>
      <c r="B208" s="1434" t="s">
        <v>216</v>
      </c>
      <c r="C208" s="340">
        <f t="shared" si="126"/>
        <v>0</v>
      </c>
      <c r="D208" s="341">
        <f>SUM(F208+H208+J208+L208+N208)</f>
        <v>0</v>
      </c>
      <c r="E208" s="1434">
        <f t="shared" si="130"/>
        <v>0</v>
      </c>
      <c r="F208" s="16"/>
      <c r="G208" s="37"/>
      <c r="H208" s="16"/>
      <c r="I208" s="37"/>
      <c r="J208" s="16"/>
      <c r="K208" s="37"/>
      <c r="L208" s="16"/>
      <c r="M208" s="37"/>
      <c r="N208" s="16"/>
      <c r="O208" s="37"/>
      <c r="P208" s="358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/>
      <c r="AO208" s="361"/>
      <c r="AP208" s="16"/>
      <c r="AQ208" s="41"/>
      <c r="AR208" s="41"/>
      <c r="AS208" s="41"/>
      <c r="AT208" s="180"/>
      <c r="AU208" s="342"/>
      <c r="AV208" s="180"/>
      <c r="AW208" s="342"/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2860"/>
      <c r="B209" s="1434" t="s">
        <v>217</v>
      </c>
      <c r="C209" s="340">
        <f t="shared" si="126"/>
        <v>0</v>
      </c>
      <c r="D209" s="341">
        <f t="shared" si="130"/>
        <v>0</v>
      </c>
      <c r="E209" s="1434">
        <f t="shared" si="130"/>
        <v>0</v>
      </c>
      <c r="F209" s="16"/>
      <c r="G209" s="37"/>
      <c r="H209" s="16"/>
      <c r="I209" s="37"/>
      <c r="J209" s="16"/>
      <c r="K209" s="37"/>
      <c r="L209" s="16"/>
      <c r="M209" s="37"/>
      <c r="N209" s="16"/>
      <c r="O209" s="37"/>
      <c r="P209" s="358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/>
      <c r="AO209" s="361"/>
      <c r="AP209" s="16"/>
      <c r="AQ209" s="41"/>
      <c r="AR209" s="41"/>
      <c r="AS209" s="41"/>
      <c r="AT209" s="180"/>
      <c r="AU209" s="342"/>
      <c r="AV209" s="180"/>
      <c r="AW209" s="342"/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3284"/>
      <c r="B210" s="1432" t="s">
        <v>218</v>
      </c>
      <c r="C210" s="355">
        <f t="shared" si="126"/>
        <v>2</v>
      </c>
      <c r="D210" s="356">
        <f t="shared" si="130"/>
        <v>1</v>
      </c>
      <c r="E210" s="1432">
        <f t="shared" si="130"/>
        <v>1</v>
      </c>
      <c r="F210" s="22">
        <v>0</v>
      </c>
      <c r="G210" s="43">
        <v>0</v>
      </c>
      <c r="H210" s="22">
        <v>0</v>
      </c>
      <c r="I210" s="43">
        <v>0</v>
      </c>
      <c r="J210" s="22">
        <v>1</v>
      </c>
      <c r="K210" s="43">
        <v>0</v>
      </c>
      <c r="L210" s="22">
        <v>0</v>
      </c>
      <c r="M210" s="43">
        <v>1</v>
      </c>
      <c r="N210" s="22">
        <v>0</v>
      </c>
      <c r="O210" s="43">
        <v>0</v>
      </c>
      <c r="P210" s="1761"/>
      <c r="Q210" s="699"/>
      <c r="R210" s="699"/>
      <c r="S210" s="699"/>
      <c r="T210" s="699"/>
      <c r="U210" s="699"/>
      <c r="V210" s="699"/>
      <c r="W210" s="699"/>
      <c r="X210" s="699"/>
      <c r="Y210" s="699"/>
      <c r="Z210" s="699"/>
      <c r="AA210" s="699"/>
      <c r="AB210" s="699"/>
      <c r="AC210" s="699"/>
      <c r="AD210" s="699"/>
      <c r="AE210" s="699"/>
      <c r="AF210" s="699"/>
      <c r="AG210" s="699"/>
      <c r="AH210" s="699"/>
      <c r="AI210" s="699"/>
      <c r="AJ210" s="699"/>
      <c r="AK210" s="699"/>
      <c r="AL210" s="699"/>
      <c r="AM210" s="550"/>
      <c r="AN210" s="200">
        <v>0</v>
      </c>
      <c r="AO210" s="1037"/>
      <c r="AP210" s="22">
        <v>0</v>
      </c>
      <c r="AQ210" s="43">
        <v>0</v>
      </c>
      <c r="AR210" s="43">
        <v>0</v>
      </c>
      <c r="AS210" s="43">
        <v>0</v>
      </c>
      <c r="AT210" s="141">
        <v>0</v>
      </c>
      <c r="AU210" s="26">
        <v>0</v>
      </c>
      <c r="AV210" s="141">
        <v>1</v>
      </c>
      <c r="AW210" s="26"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3222" t="s">
        <v>219</v>
      </c>
      <c r="B211" s="1762" t="s">
        <v>220</v>
      </c>
      <c r="C211" s="335">
        <f t="shared" si="126"/>
        <v>4</v>
      </c>
      <c r="D211" s="336">
        <f t="shared" ref="D211:E230" si="131">SUM(F211+H211+J211+L211+N211+P211+R211+T211+V211+X211+Z211+AB211+AD211+AF211+AH211+AJ211+AL211)</f>
        <v>1</v>
      </c>
      <c r="E211" s="1431">
        <f t="shared" si="131"/>
        <v>3</v>
      </c>
      <c r="F211" s="32">
        <v>0</v>
      </c>
      <c r="G211" s="35">
        <v>0</v>
      </c>
      <c r="H211" s="32">
        <v>0</v>
      </c>
      <c r="I211" s="35">
        <v>0</v>
      </c>
      <c r="J211" s="32">
        <v>0</v>
      </c>
      <c r="K211" s="35">
        <v>0</v>
      </c>
      <c r="L211" s="32">
        <v>1</v>
      </c>
      <c r="M211" s="35">
        <v>0</v>
      </c>
      <c r="N211" s="32">
        <v>0</v>
      </c>
      <c r="O211" s="35">
        <v>1</v>
      </c>
      <c r="P211" s="32">
        <v>0</v>
      </c>
      <c r="Q211" s="35">
        <v>1</v>
      </c>
      <c r="R211" s="32">
        <v>0</v>
      </c>
      <c r="S211" s="35">
        <v>0</v>
      </c>
      <c r="T211" s="32">
        <v>0</v>
      </c>
      <c r="U211" s="35">
        <v>0</v>
      </c>
      <c r="V211" s="32">
        <v>0</v>
      </c>
      <c r="W211" s="35">
        <v>1</v>
      </c>
      <c r="X211" s="32">
        <v>0</v>
      </c>
      <c r="Y211" s="35">
        <v>0</v>
      </c>
      <c r="Z211" s="32">
        <v>0</v>
      </c>
      <c r="AA211" s="35">
        <v>0</v>
      </c>
      <c r="AB211" s="32">
        <v>0</v>
      </c>
      <c r="AC211" s="35">
        <v>0</v>
      </c>
      <c r="AD211" s="32">
        <v>0</v>
      </c>
      <c r="AE211" s="35">
        <v>0</v>
      </c>
      <c r="AF211" s="32">
        <v>0</v>
      </c>
      <c r="AG211" s="35">
        <v>0</v>
      </c>
      <c r="AH211" s="32">
        <v>0</v>
      </c>
      <c r="AI211" s="35">
        <v>0</v>
      </c>
      <c r="AJ211" s="32">
        <v>0</v>
      </c>
      <c r="AK211" s="35">
        <v>0</v>
      </c>
      <c r="AL211" s="32">
        <v>0</v>
      </c>
      <c r="AM211" s="33">
        <v>0</v>
      </c>
      <c r="AN211" s="35">
        <v>0</v>
      </c>
      <c r="AO211" s="1755">
        <v>0</v>
      </c>
      <c r="AP211" s="1763">
        <v>0</v>
      </c>
      <c r="AQ211" s="35">
        <v>0</v>
      </c>
      <c r="AR211" s="35">
        <v>0</v>
      </c>
      <c r="AS211" s="35">
        <v>1</v>
      </c>
      <c r="AT211" s="271">
        <v>0</v>
      </c>
      <c r="AU211" s="291">
        <v>0</v>
      </c>
      <c r="AV211" s="290">
        <v>0</v>
      </c>
      <c r="AW211" s="291"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2950"/>
      <c r="B212" s="1430" t="s">
        <v>221</v>
      </c>
      <c r="C212" s="340">
        <f t="shared" si="126"/>
        <v>0</v>
      </c>
      <c r="D212" s="341">
        <f t="shared" si="131"/>
        <v>0</v>
      </c>
      <c r="E212" s="1434">
        <f t="shared" si="131"/>
        <v>0</v>
      </c>
      <c r="F212" s="16">
        <v>0</v>
      </c>
      <c r="G212" s="37">
        <v>0</v>
      </c>
      <c r="H212" s="16">
        <v>0</v>
      </c>
      <c r="I212" s="37">
        <v>0</v>
      </c>
      <c r="J212" s="16">
        <v>0</v>
      </c>
      <c r="K212" s="37">
        <v>0</v>
      </c>
      <c r="L212" s="16">
        <v>0</v>
      </c>
      <c r="M212" s="37">
        <v>0</v>
      </c>
      <c r="N212" s="16">
        <v>0</v>
      </c>
      <c r="O212" s="37">
        <v>0</v>
      </c>
      <c r="P212" s="16">
        <v>0</v>
      </c>
      <c r="Q212" s="37">
        <v>0</v>
      </c>
      <c r="R212" s="16">
        <v>0</v>
      </c>
      <c r="S212" s="37">
        <v>0</v>
      </c>
      <c r="T212" s="16">
        <v>0</v>
      </c>
      <c r="U212" s="37">
        <v>0</v>
      </c>
      <c r="V212" s="16">
        <v>0</v>
      </c>
      <c r="W212" s="37">
        <v>0</v>
      </c>
      <c r="X212" s="16">
        <v>0</v>
      </c>
      <c r="Y212" s="37">
        <v>0</v>
      </c>
      <c r="Z212" s="16">
        <v>0</v>
      </c>
      <c r="AA212" s="37">
        <v>0</v>
      </c>
      <c r="AB212" s="16">
        <v>0</v>
      </c>
      <c r="AC212" s="37">
        <v>0</v>
      </c>
      <c r="AD212" s="16">
        <v>0</v>
      </c>
      <c r="AE212" s="37">
        <v>0</v>
      </c>
      <c r="AF212" s="16">
        <v>0</v>
      </c>
      <c r="AG212" s="37">
        <v>0</v>
      </c>
      <c r="AH212" s="16">
        <v>0</v>
      </c>
      <c r="AI212" s="37">
        <v>0</v>
      </c>
      <c r="AJ212" s="16">
        <v>0</v>
      </c>
      <c r="AK212" s="37">
        <v>0</v>
      </c>
      <c r="AL212" s="16">
        <v>0</v>
      </c>
      <c r="AM212" s="19">
        <v>0</v>
      </c>
      <c r="AN212" s="37">
        <v>0</v>
      </c>
      <c r="AO212" s="137">
        <v>0</v>
      </c>
      <c r="AP212" s="36">
        <v>0</v>
      </c>
      <c r="AQ212" s="37">
        <v>0</v>
      </c>
      <c r="AR212" s="37">
        <v>0</v>
      </c>
      <c r="AS212" s="37">
        <v>0</v>
      </c>
      <c r="AT212" s="134">
        <v>0</v>
      </c>
      <c r="AU212" s="20">
        <v>0</v>
      </c>
      <c r="AV212" s="136">
        <v>0</v>
      </c>
      <c r="AW212" s="20">
        <v>0</v>
      </c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2950"/>
      <c r="B213" s="344" t="s">
        <v>222</v>
      </c>
      <c r="C213" s="340">
        <f t="shared" si="126"/>
        <v>0</v>
      </c>
      <c r="D213" s="341">
        <f t="shared" si="131"/>
        <v>0</v>
      </c>
      <c r="E213" s="1434">
        <f t="shared" si="131"/>
        <v>0</v>
      </c>
      <c r="F213" s="16">
        <v>0</v>
      </c>
      <c r="G213" s="37">
        <v>0</v>
      </c>
      <c r="H213" s="16">
        <v>0</v>
      </c>
      <c r="I213" s="37">
        <v>0</v>
      </c>
      <c r="J213" s="16">
        <v>0</v>
      </c>
      <c r="K213" s="37">
        <v>0</v>
      </c>
      <c r="L213" s="16">
        <v>0</v>
      </c>
      <c r="M213" s="37">
        <v>0</v>
      </c>
      <c r="N213" s="16">
        <v>0</v>
      </c>
      <c r="O213" s="37">
        <v>0</v>
      </c>
      <c r="P213" s="16">
        <v>0</v>
      </c>
      <c r="Q213" s="37">
        <v>0</v>
      </c>
      <c r="R213" s="16">
        <v>0</v>
      </c>
      <c r="S213" s="37">
        <v>0</v>
      </c>
      <c r="T213" s="16">
        <v>0</v>
      </c>
      <c r="U213" s="37">
        <v>0</v>
      </c>
      <c r="V213" s="16">
        <v>0</v>
      </c>
      <c r="W213" s="37">
        <v>0</v>
      </c>
      <c r="X213" s="16">
        <v>0</v>
      </c>
      <c r="Y213" s="37">
        <v>0</v>
      </c>
      <c r="Z213" s="16">
        <v>0</v>
      </c>
      <c r="AA213" s="37">
        <v>0</v>
      </c>
      <c r="AB213" s="16">
        <v>0</v>
      </c>
      <c r="AC213" s="37">
        <v>0</v>
      </c>
      <c r="AD213" s="16">
        <v>0</v>
      </c>
      <c r="AE213" s="37">
        <v>0</v>
      </c>
      <c r="AF213" s="16">
        <v>0</v>
      </c>
      <c r="AG213" s="37">
        <v>0</v>
      </c>
      <c r="AH213" s="16">
        <v>0</v>
      </c>
      <c r="AI213" s="37">
        <v>0</v>
      </c>
      <c r="AJ213" s="16">
        <v>0</v>
      </c>
      <c r="AK213" s="37">
        <v>0</v>
      </c>
      <c r="AL213" s="16">
        <v>0</v>
      </c>
      <c r="AM213" s="19">
        <v>0</v>
      </c>
      <c r="AN213" s="37">
        <v>0</v>
      </c>
      <c r="AO213" s="137">
        <v>0</v>
      </c>
      <c r="AP213" s="36">
        <v>0</v>
      </c>
      <c r="AQ213" s="37">
        <v>0</v>
      </c>
      <c r="AR213" s="37">
        <v>0</v>
      </c>
      <c r="AS213" s="37">
        <v>0</v>
      </c>
      <c r="AT213" s="134">
        <v>0</v>
      </c>
      <c r="AU213" s="20">
        <v>0</v>
      </c>
      <c r="AV213" s="136">
        <v>0</v>
      </c>
      <c r="AW213" s="20">
        <v>0</v>
      </c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2950"/>
      <c r="B214" s="344" t="s">
        <v>223</v>
      </c>
      <c r="C214" s="340">
        <f t="shared" si="126"/>
        <v>0</v>
      </c>
      <c r="D214" s="341">
        <f t="shared" si="131"/>
        <v>0</v>
      </c>
      <c r="E214" s="1434">
        <f t="shared" si="131"/>
        <v>0</v>
      </c>
      <c r="F214" s="16">
        <v>0</v>
      </c>
      <c r="G214" s="37">
        <v>0</v>
      </c>
      <c r="H214" s="16">
        <v>0</v>
      </c>
      <c r="I214" s="37">
        <v>0</v>
      </c>
      <c r="J214" s="16">
        <v>0</v>
      </c>
      <c r="K214" s="37">
        <v>0</v>
      </c>
      <c r="L214" s="16">
        <v>0</v>
      </c>
      <c r="M214" s="37">
        <v>0</v>
      </c>
      <c r="N214" s="16">
        <v>0</v>
      </c>
      <c r="O214" s="37">
        <v>0</v>
      </c>
      <c r="P214" s="16">
        <v>0</v>
      </c>
      <c r="Q214" s="37">
        <v>0</v>
      </c>
      <c r="R214" s="16">
        <v>0</v>
      </c>
      <c r="S214" s="37">
        <v>0</v>
      </c>
      <c r="T214" s="16">
        <v>0</v>
      </c>
      <c r="U214" s="37">
        <v>0</v>
      </c>
      <c r="V214" s="16">
        <v>0</v>
      </c>
      <c r="W214" s="37">
        <v>0</v>
      </c>
      <c r="X214" s="16">
        <v>0</v>
      </c>
      <c r="Y214" s="37">
        <v>0</v>
      </c>
      <c r="Z214" s="16">
        <v>0</v>
      </c>
      <c r="AA214" s="37">
        <v>0</v>
      </c>
      <c r="AB214" s="16">
        <v>0</v>
      </c>
      <c r="AC214" s="37">
        <v>0</v>
      </c>
      <c r="AD214" s="16">
        <v>0</v>
      </c>
      <c r="AE214" s="37">
        <v>0</v>
      </c>
      <c r="AF214" s="16">
        <v>0</v>
      </c>
      <c r="AG214" s="37">
        <v>0</v>
      </c>
      <c r="AH214" s="16">
        <v>0</v>
      </c>
      <c r="AI214" s="37">
        <v>0</v>
      </c>
      <c r="AJ214" s="16">
        <v>0</v>
      </c>
      <c r="AK214" s="37">
        <v>0</v>
      </c>
      <c r="AL214" s="16">
        <v>0</v>
      </c>
      <c r="AM214" s="19">
        <v>0</v>
      </c>
      <c r="AN214" s="37">
        <v>0</v>
      </c>
      <c r="AO214" s="137">
        <v>0</v>
      </c>
      <c r="AP214" s="36">
        <v>0</v>
      </c>
      <c r="AQ214" s="37">
        <v>0</v>
      </c>
      <c r="AR214" s="37">
        <v>0</v>
      </c>
      <c r="AS214" s="37">
        <v>0</v>
      </c>
      <c r="AT214" s="134">
        <v>0</v>
      </c>
      <c r="AU214" s="20">
        <v>0</v>
      </c>
      <c r="AV214" s="136">
        <v>0</v>
      </c>
      <c r="AW214" s="20">
        <v>0</v>
      </c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3303"/>
      <c r="B215" s="702" t="s">
        <v>224</v>
      </c>
      <c r="C215" s="325">
        <f t="shared" si="126"/>
        <v>2</v>
      </c>
      <c r="D215" s="326">
        <f t="shared" si="131"/>
        <v>0</v>
      </c>
      <c r="E215" s="308">
        <f t="shared" si="131"/>
        <v>2</v>
      </c>
      <c r="F215" s="16">
        <v>0</v>
      </c>
      <c r="G215" s="37">
        <v>0</v>
      </c>
      <c r="H215" s="16">
        <v>0</v>
      </c>
      <c r="I215" s="37">
        <v>0</v>
      </c>
      <c r="J215" s="16">
        <v>0</v>
      </c>
      <c r="K215" s="37">
        <v>0</v>
      </c>
      <c r="L215" s="16">
        <v>0</v>
      </c>
      <c r="M215" s="37">
        <v>1</v>
      </c>
      <c r="N215" s="16">
        <v>0</v>
      </c>
      <c r="O215" s="37">
        <v>0</v>
      </c>
      <c r="P215" s="16">
        <v>0</v>
      </c>
      <c r="Q215" s="37">
        <v>1</v>
      </c>
      <c r="R215" s="16">
        <v>0</v>
      </c>
      <c r="S215" s="37">
        <v>0</v>
      </c>
      <c r="T215" s="16">
        <v>0</v>
      </c>
      <c r="U215" s="37">
        <v>0</v>
      </c>
      <c r="V215" s="16">
        <v>0</v>
      </c>
      <c r="W215" s="37">
        <v>0</v>
      </c>
      <c r="X215" s="16">
        <v>0</v>
      </c>
      <c r="Y215" s="37">
        <v>0</v>
      </c>
      <c r="Z215" s="16">
        <v>0</v>
      </c>
      <c r="AA215" s="37">
        <v>0</v>
      </c>
      <c r="AB215" s="16">
        <v>0</v>
      </c>
      <c r="AC215" s="37">
        <v>0</v>
      </c>
      <c r="AD215" s="16">
        <v>0</v>
      </c>
      <c r="AE215" s="37">
        <v>0</v>
      </c>
      <c r="AF215" s="16">
        <v>0</v>
      </c>
      <c r="AG215" s="37">
        <v>0</v>
      </c>
      <c r="AH215" s="16">
        <v>0</v>
      </c>
      <c r="AI215" s="37">
        <v>0</v>
      </c>
      <c r="AJ215" s="16">
        <v>0</v>
      </c>
      <c r="AK215" s="37">
        <v>0</v>
      </c>
      <c r="AL215" s="22">
        <v>0</v>
      </c>
      <c r="AM215" s="25">
        <v>0</v>
      </c>
      <c r="AN215" s="43">
        <v>0</v>
      </c>
      <c r="AO215" s="186">
        <v>0</v>
      </c>
      <c r="AP215" s="42">
        <v>0</v>
      </c>
      <c r="AQ215" s="43">
        <v>0</v>
      </c>
      <c r="AR215" s="43">
        <v>0</v>
      </c>
      <c r="AS215" s="43">
        <v>0</v>
      </c>
      <c r="AT215" s="141">
        <v>0</v>
      </c>
      <c r="AU215" s="26">
        <v>0</v>
      </c>
      <c r="AV215" s="143">
        <v>0</v>
      </c>
      <c r="AW215" s="26">
        <v>0</v>
      </c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3083" t="s">
        <v>225</v>
      </c>
      <c r="B216" s="1760" t="s">
        <v>226</v>
      </c>
      <c r="C216" s="1752">
        <f t="shared" si="126"/>
        <v>0</v>
      </c>
      <c r="D216" s="1753">
        <f t="shared" si="131"/>
        <v>0</v>
      </c>
      <c r="E216" s="1751">
        <f t="shared" si="131"/>
        <v>0</v>
      </c>
      <c r="F216" s="1735"/>
      <c r="G216" s="1736"/>
      <c r="H216" s="1735"/>
      <c r="I216" s="1736"/>
      <c r="J216" s="1735"/>
      <c r="K216" s="1736"/>
      <c r="L216" s="1735"/>
      <c r="M216" s="1736"/>
      <c r="N216" s="1735"/>
      <c r="O216" s="1736"/>
      <c r="P216" s="1735"/>
      <c r="Q216" s="1736"/>
      <c r="R216" s="1735"/>
      <c r="S216" s="1736"/>
      <c r="T216" s="1735"/>
      <c r="U216" s="1736"/>
      <c r="V216" s="1735"/>
      <c r="W216" s="1736"/>
      <c r="X216" s="1735"/>
      <c r="Y216" s="1736"/>
      <c r="Z216" s="1735"/>
      <c r="AA216" s="1736"/>
      <c r="AB216" s="1735"/>
      <c r="AC216" s="1736"/>
      <c r="AD216" s="1735"/>
      <c r="AE216" s="1736"/>
      <c r="AF216" s="1735"/>
      <c r="AG216" s="1736"/>
      <c r="AH216" s="1735"/>
      <c r="AI216" s="1736"/>
      <c r="AJ216" s="1735"/>
      <c r="AK216" s="1736"/>
      <c r="AL216" s="1735"/>
      <c r="AM216" s="1746"/>
      <c r="AN216" s="703"/>
      <c r="AO216" s="367"/>
      <c r="AP216" s="1763"/>
      <c r="AQ216" s="353"/>
      <c r="AR216" s="353"/>
      <c r="AS216" s="353"/>
      <c r="AT216" s="354"/>
      <c r="AU216" s="694"/>
      <c r="AV216" s="354"/>
      <c r="AW216" s="694"/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2860"/>
      <c r="B217" s="344" t="s">
        <v>227</v>
      </c>
      <c r="C217" s="340">
        <f t="shared" si="126"/>
        <v>0</v>
      </c>
      <c r="D217" s="341">
        <f>SUM(F217+H217+J217+L217+N217+P217+R217+T217+V217+X217+Z217+AB217+AD217+AF217+AH217+AJ217+AL217)</f>
        <v>0</v>
      </c>
      <c r="E217" s="1434">
        <f t="shared" si="131"/>
        <v>0</v>
      </c>
      <c r="F217" s="16"/>
      <c r="G217" s="37"/>
      <c r="H217" s="16"/>
      <c r="I217" s="37"/>
      <c r="J217" s="16"/>
      <c r="K217" s="37"/>
      <c r="L217" s="16"/>
      <c r="M217" s="37"/>
      <c r="N217" s="16"/>
      <c r="O217" s="37"/>
      <c r="P217" s="16"/>
      <c r="Q217" s="37"/>
      <c r="R217" s="16"/>
      <c r="S217" s="37"/>
      <c r="T217" s="16"/>
      <c r="U217" s="37"/>
      <c r="V217" s="16"/>
      <c r="W217" s="37"/>
      <c r="X217" s="16"/>
      <c r="Y217" s="37"/>
      <c r="Z217" s="16"/>
      <c r="AA217" s="37"/>
      <c r="AB217" s="16"/>
      <c r="AC217" s="37"/>
      <c r="AD217" s="16"/>
      <c r="AE217" s="37"/>
      <c r="AF217" s="16"/>
      <c r="AG217" s="37"/>
      <c r="AH217" s="16"/>
      <c r="AI217" s="37"/>
      <c r="AJ217" s="16"/>
      <c r="AK217" s="37"/>
      <c r="AL217" s="16"/>
      <c r="AM217" s="19"/>
      <c r="AN217" s="368"/>
      <c r="AO217" s="369"/>
      <c r="AP217" s="16"/>
      <c r="AQ217" s="41"/>
      <c r="AR217" s="41"/>
      <c r="AS217" s="41"/>
      <c r="AT217" s="180"/>
      <c r="AU217" s="342"/>
      <c r="AV217" s="180"/>
      <c r="AW217" s="342"/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3284"/>
      <c r="B218" s="370" t="s">
        <v>228</v>
      </c>
      <c r="C218" s="355">
        <f t="shared" si="126"/>
        <v>0</v>
      </c>
      <c r="D218" s="356">
        <f t="shared" si="131"/>
        <v>0</v>
      </c>
      <c r="E218" s="1432">
        <f t="shared" si="131"/>
        <v>0</v>
      </c>
      <c r="F218" s="22"/>
      <c r="G218" s="43"/>
      <c r="H218" s="22"/>
      <c r="I218" s="43"/>
      <c r="J218" s="22"/>
      <c r="K218" s="43"/>
      <c r="L218" s="22"/>
      <c r="M218" s="43"/>
      <c r="N218" s="22"/>
      <c r="O218" s="43"/>
      <c r="P218" s="22"/>
      <c r="Q218" s="43"/>
      <c r="R218" s="22"/>
      <c r="S218" s="43"/>
      <c r="T218" s="22"/>
      <c r="U218" s="43"/>
      <c r="V218" s="22"/>
      <c r="W218" s="43"/>
      <c r="X218" s="22"/>
      <c r="Y218" s="43"/>
      <c r="Z218" s="22"/>
      <c r="AA218" s="43"/>
      <c r="AB218" s="22"/>
      <c r="AC218" s="43"/>
      <c r="AD218" s="22"/>
      <c r="AE218" s="43"/>
      <c r="AF218" s="22"/>
      <c r="AG218" s="43"/>
      <c r="AH218" s="22"/>
      <c r="AI218" s="43"/>
      <c r="AJ218" s="22"/>
      <c r="AK218" s="43"/>
      <c r="AL218" s="22"/>
      <c r="AM218" s="25"/>
      <c r="AN218" s="371"/>
      <c r="AO218" s="551"/>
      <c r="AP218" s="22"/>
      <c r="AQ218" s="43"/>
      <c r="AR218" s="43"/>
      <c r="AS218" s="43"/>
      <c r="AT218" s="141"/>
      <c r="AU218" s="26"/>
      <c r="AV218" s="141"/>
      <c r="AW218" s="26"/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3615" t="s">
        <v>229</v>
      </c>
      <c r="B219" s="3616"/>
      <c r="C219" s="1752">
        <f>SUM(D219+E219)</f>
        <v>0</v>
      </c>
      <c r="D219" s="1753">
        <f>SUM(F219+H219+J219+L219+N219+P219+R219+T219+V219+X219+Z219+AB219+AD219+AF219+AH219+AJ219+AL219)</f>
        <v>0</v>
      </c>
      <c r="E219" s="1751">
        <f>SUM(G219+I219+K219+M219+O219+Q219+S219+U219+W219+Y219+AA219+AC219+AE219+AG219+AI219+AK219+AM219)</f>
        <v>0</v>
      </c>
      <c r="F219" s="1735"/>
      <c r="G219" s="1736"/>
      <c r="H219" s="1735"/>
      <c r="I219" s="1736"/>
      <c r="J219" s="1735"/>
      <c r="K219" s="1736"/>
      <c r="L219" s="1735"/>
      <c r="M219" s="1736"/>
      <c r="N219" s="1735"/>
      <c r="O219" s="1736"/>
      <c r="P219" s="1735"/>
      <c r="Q219" s="1736"/>
      <c r="R219" s="1735"/>
      <c r="S219" s="1736"/>
      <c r="T219" s="1735"/>
      <c r="U219" s="1736"/>
      <c r="V219" s="1735"/>
      <c r="W219" s="1736"/>
      <c r="X219" s="1735"/>
      <c r="Y219" s="1736"/>
      <c r="Z219" s="1735"/>
      <c r="AA219" s="1736"/>
      <c r="AB219" s="1735"/>
      <c r="AC219" s="1736"/>
      <c r="AD219" s="1735"/>
      <c r="AE219" s="1736"/>
      <c r="AF219" s="1735"/>
      <c r="AG219" s="1736"/>
      <c r="AH219" s="1735"/>
      <c r="AI219" s="1736"/>
      <c r="AJ219" s="1735"/>
      <c r="AK219" s="1736"/>
      <c r="AL219" s="1735"/>
      <c r="AM219" s="1746"/>
      <c r="AN219" s="195"/>
      <c r="AO219" s="137"/>
      <c r="AP219" s="1735"/>
      <c r="AQ219" s="1736"/>
      <c r="AR219" s="1736"/>
      <c r="AS219" s="1736"/>
      <c r="AT219" s="1737"/>
      <c r="AU219" s="1756"/>
      <c r="AV219" s="1737"/>
      <c r="AW219" s="1756"/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0</v>
      </c>
      <c r="D220" s="336">
        <f>SUM(F220+H220+J220+L220+N220+P220+R220+T220+V220+X220+Z220+AB220+AD220+AF220+AH220+AJ220+AL220)</f>
        <v>0</v>
      </c>
      <c r="E220" s="1431">
        <f>SUM(G220+I220+K220+M220+O220+Q220+S220+U220+W220+Y220+AA220+AC220+AE220+AG220+AI220+AK220+AM220)</f>
        <v>0</v>
      </c>
      <c r="F220" s="32"/>
      <c r="G220" s="35"/>
      <c r="H220" s="32"/>
      <c r="I220" s="35"/>
      <c r="J220" s="32"/>
      <c r="K220" s="35"/>
      <c r="L220" s="32"/>
      <c r="M220" s="35"/>
      <c r="N220" s="32"/>
      <c r="O220" s="35"/>
      <c r="P220" s="32"/>
      <c r="Q220" s="35"/>
      <c r="R220" s="32"/>
      <c r="S220" s="35"/>
      <c r="T220" s="32"/>
      <c r="U220" s="35"/>
      <c r="V220" s="32"/>
      <c r="W220" s="35"/>
      <c r="X220" s="32"/>
      <c r="Y220" s="35"/>
      <c r="Z220" s="32"/>
      <c r="AA220" s="35"/>
      <c r="AB220" s="32"/>
      <c r="AC220" s="35"/>
      <c r="AD220" s="32"/>
      <c r="AE220" s="35"/>
      <c r="AF220" s="32"/>
      <c r="AG220" s="35"/>
      <c r="AH220" s="32"/>
      <c r="AI220" s="35"/>
      <c r="AJ220" s="32"/>
      <c r="AK220" s="35"/>
      <c r="AL220" s="32"/>
      <c r="AM220" s="271"/>
      <c r="AN220" s="195"/>
      <c r="AO220" s="137"/>
      <c r="AP220" s="16"/>
      <c r="AQ220" s="37"/>
      <c r="AR220" s="37"/>
      <c r="AS220" s="37"/>
      <c r="AT220" s="134"/>
      <c r="AU220" s="20"/>
      <c r="AV220" s="134"/>
      <c r="AW220" s="20"/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1</v>
      </c>
      <c r="D221" s="341">
        <f t="shared" si="131"/>
        <v>0</v>
      </c>
      <c r="E221" s="1434">
        <f t="shared" si="131"/>
        <v>1</v>
      </c>
      <c r="F221" s="16">
        <v>0</v>
      </c>
      <c r="G221" s="37">
        <v>0</v>
      </c>
      <c r="H221" s="16">
        <v>0</v>
      </c>
      <c r="I221" s="37">
        <v>0</v>
      </c>
      <c r="J221" s="16">
        <v>0</v>
      </c>
      <c r="K221" s="37">
        <v>0</v>
      </c>
      <c r="L221" s="16">
        <v>0</v>
      </c>
      <c r="M221" s="37">
        <v>0</v>
      </c>
      <c r="N221" s="16">
        <v>0</v>
      </c>
      <c r="O221" s="37">
        <v>1</v>
      </c>
      <c r="P221" s="16">
        <v>0</v>
      </c>
      <c r="Q221" s="37">
        <v>0</v>
      </c>
      <c r="R221" s="16">
        <v>0</v>
      </c>
      <c r="S221" s="37">
        <v>0</v>
      </c>
      <c r="T221" s="16">
        <v>0</v>
      </c>
      <c r="U221" s="37">
        <v>0</v>
      </c>
      <c r="V221" s="16">
        <v>0</v>
      </c>
      <c r="W221" s="37">
        <v>0</v>
      </c>
      <c r="X221" s="16">
        <v>0</v>
      </c>
      <c r="Y221" s="37">
        <v>0</v>
      </c>
      <c r="Z221" s="16">
        <v>0</v>
      </c>
      <c r="AA221" s="37">
        <v>0</v>
      </c>
      <c r="AB221" s="16">
        <v>0</v>
      </c>
      <c r="AC221" s="37">
        <v>0</v>
      </c>
      <c r="AD221" s="16">
        <v>0</v>
      </c>
      <c r="AE221" s="37">
        <v>0</v>
      </c>
      <c r="AF221" s="16">
        <v>0</v>
      </c>
      <c r="AG221" s="37">
        <v>0</v>
      </c>
      <c r="AH221" s="16">
        <v>0</v>
      </c>
      <c r="AI221" s="37">
        <v>0</v>
      </c>
      <c r="AJ221" s="16">
        <v>0</v>
      </c>
      <c r="AK221" s="37">
        <v>0</v>
      </c>
      <c r="AL221" s="16">
        <v>0</v>
      </c>
      <c r="AM221" s="134">
        <v>0</v>
      </c>
      <c r="AN221" s="195">
        <v>0</v>
      </c>
      <c r="AO221" s="137">
        <v>0</v>
      </c>
      <c r="AP221" s="16">
        <v>0</v>
      </c>
      <c r="AQ221" s="37">
        <v>0</v>
      </c>
      <c r="AR221" s="37">
        <v>0</v>
      </c>
      <c r="AS221" s="37">
        <v>0</v>
      </c>
      <c r="AT221" s="134">
        <v>0</v>
      </c>
      <c r="AU221" s="20">
        <v>0</v>
      </c>
      <c r="AV221" s="134">
        <v>0</v>
      </c>
      <c r="AW221" s="20"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0</v>
      </c>
      <c r="D222" s="341">
        <f t="shared" si="131"/>
        <v>0</v>
      </c>
      <c r="E222" s="1434">
        <f t="shared" si="131"/>
        <v>0</v>
      </c>
      <c r="F222" s="16">
        <v>0</v>
      </c>
      <c r="G222" s="37">
        <v>0</v>
      </c>
      <c r="H222" s="16">
        <v>0</v>
      </c>
      <c r="I222" s="37">
        <v>0</v>
      </c>
      <c r="J222" s="16">
        <v>0</v>
      </c>
      <c r="K222" s="37">
        <v>0</v>
      </c>
      <c r="L222" s="16">
        <v>0</v>
      </c>
      <c r="M222" s="37">
        <v>0</v>
      </c>
      <c r="N222" s="16">
        <v>0</v>
      </c>
      <c r="O222" s="37">
        <v>0</v>
      </c>
      <c r="P222" s="16">
        <v>0</v>
      </c>
      <c r="Q222" s="37">
        <v>0</v>
      </c>
      <c r="R222" s="16">
        <v>0</v>
      </c>
      <c r="S222" s="37">
        <v>0</v>
      </c>
      <c r="T222" s="16">
        <v>0</v>
      </c>
      <c r="U222" s="37">
        <v>0</v>
      </c>
      <c r="V222" s="16">
        <v>0</v>
      </c>
      <c r="W222" s="37">
        <v>0</v>
      </c>
      <c r="X222" s="16">
        <v>0</v>
      </c>
      <c r="Y222" s="37">
        <v>0</v>
      </c>
      <c r="Z222" s="16">
        <v>0</v>
      </c>
      <c r="AA222" s="37">
        <v>0</v>
      </c>
      <c r="AB222" s="16">
        <v>0</v>
      </c>
      <c r="AC222" s="37">
        <v>0</v>
      </c>
      <c r="AD222" s="16">
        <v>0</v>
      </c>
      <c r="AE222" s="37">
        <v>0</v>
      </c>
      <c r="AF222" s="16">
        <v>0</v>
      </c>
      <c r="AG222" s="37">
        <v>0</v>
      </c>
      <c r="AH222" s="16">
        <v>0</v>
      </c>
      <c r="AI222" s="37">
        <v>0</v>
      </c>
      <c r="AJ222" s="16">
        <v>0</v>
      </c>
      <c r="AK222" s="37">
        <v>0</v>
      </c>
      <c r="AL222" s="16">
        <v>0</v>
      </c>
      <c r="AM222" s="134">
        <v>0</v>
      </c>
      <c r="AN222" s="195">
        <v>0</v>
      </c>
      <c r="AO222" s="137">
        <v>0</v>
      </c>
      <c r="AP222" s="16">
        <v>0</v>
      </c>
      <c r="AQ222" s="37">
        <v>0</v>
      </c>
      <c r="AR222" s="37">
        <v>0</v>
      </c>
      <c r="AS222" s="37">
        <v>0</v>
      </c>
      <c r="AT222" s="134">
        <v>0</v>
      </c>
      <c r="AU222" s="20">
        <v>0</v>
      </c>
      <c r="AV222" s="134">
        <v>0</v>
      </c>
      <c r="AW222" s="20"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1</v>
      </c>
      <c r="D223" s="343">
        <f t="shared" si="131"/>
        <v>0</v>
      </c>
      <c r="E223" s="351">
        <f t="shared" si="131"/>
        <v>1</v>
      </c>
      <c r="F223" s="22">
        <v>0</v>
      </c>
      <c r="G223" s="43">
        <v>0</v>
      </c>
      <c r="H223" s="22">
        <v>0</v>
      </c>
      <c r="I223" s="43">
        <v>0</v>
      </c>
      <c r="J223" s="22">
        <v>0</v>
      </c>
      <c r="K223" s="43">
        <v>0</v>
      </c>
      <c r="L223" s="22">
        <v>0</v>
      </c>
      <c r="M223" s="43">
        <v>0</v>
      </c>
      <c r="N223" s="22">
        <v>0</v>
      </c>
      <c r="O223" s="43">
        <v>0</v>
      </c>
      <c r="P223" s="22">
        <v>0</v>
      </c>
      <c r="Q223" s="43">
        <v>0</v>
      </c>
      <c r="R223" s="22">
        <v>0</v>
      </c>
      <c r="S223" s="43">
        <v>0</v>
      </c>
      <c r="T223" s="22">
        <v>0</v>
      </c>
      <c r="U223" s="43">
        <v>0</v>
      </c>
      <c r="V223" s="22">
        <v>0</v>
      </c>
      <c r="W223" s="43">
        <v>0</v>
      </c>
      <c r="X223" s="22">
        <v>0</v>
      </c>
      <c r="Y223" s="43">
        <v>0</v>
      </c>
      <c r="Z223" s="22">
        <v>0</v>
      </c>
      <c r="AA223" s="43">
        <v>0</v>
      </c>
      <c r="AB223" s="22">
        <v>0</v>
      </c>
      <c r="AC223" s="43">
        <v>0</v>
      </c>
      <c r="AD223" s="22">
        <v>0</v>
      </c>
      <c r="AE223" s="43">
        <v>1</v>
      </c>
      <c r="AF223" s="22">
        <v>0</v>
      </c>
      <c r="AG223" s="43">
        <v>0</v>
      </c>
      <c r="AH223" s="22">
        <v>0</v>
      </c>
      <c r="AI223" s="43">
        <v>0</v>
      </c>
      <c r="AJ223" s="22">
        <v>0</v>
      </c>
      <c r="AK223" s="43">
        <v>0</v>
      </c>
      <c r="AL223" s="22">
        <v>0</v>
      </c>
      <c r="AM223" s="141">
        <v>0</v>
      </c>
      <c r="AN223" s="200">
        <v>0</v>
      </c>
      <c r="AO223" s="186">
        <v>0</v>
      </c>
      <c r="AP223" s="22">
        <v>0</v>
      </c>
      <c r="AQ223" s="43">
        <v>0</v>
      </c>
      <c r="AR223" s="43">
        <v>0</v>
      </c>
      <c r="AS223" s="43">
        <v>0</v>
      </c>
      <c r="AT223" s="141">
        <v>0</v>
      </c>
      <c r="AU223" s="26">
        <v>0</v>
      </c>
      <c r="AV223" s="141">
        <v>0</v>
      </c>
      <c r="AW223" s="26">
        <v>0</v>
      </c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3083" t="s">
        <v>234</v>
      </c>
      <c r="B224" s="1762" t="s">
        <v>235</v>
      </c>
      <c r="C224" s="1752">
        <f t="shared" si="126"/>
        <v>2</v>
      </c>
      <c r="D224" s="1753">
        <f t="shared" si="131"/>
        <v>1</v>
      </c>
      <c r="E224" s="1764">
        <f t="shared" si="131"/>
        <v>1</v>
      </c>
      <c r="F224" s="329">
        <v>0</v>
      </c>
      <c r="G224" s="75">
        <v>0</v>
      </c>
      <c r="H224" s="329">
        <v>0</v>
      </c>
      <c r="I224" s="75">
        <v>0</v>
      </c>
      <c r="J224" s="329">
        <v>1</v>
      </c>
      <c r="K224" s="75">
        <v>1</v>
      </c>
      <c r="L224" s="329">
        <v>0</v>
      </c>
      <c r="M224" s="75">
        <v>0</v>
      </c>
      <c r="N224" s="329">
        <v>0</v>
      </c>
      <c r="O224" s="75">
        <v>0</v>
      </c>
      <c r="P224" s="329">
        <v>0</v>
      </c>
      <c r="Q224" s="75">
        <v>0</v>
      </c>
      <c r="R224" s="329">
        <v>0</v>
      </c>
      <c r="S224" s="75">
        <v>0</v>
      </c>
      <c r="T224" s="329">
        <v>0</v>
      </c>
      <c r="U224" s="75">
        <v>0</v>
      </c>
      <c r="V224" s="329">
        <v>0</v>
      </c>
      <c r="W224" s="75">
        <v>0</v>
      </c>
      <c r="X224" s="329">
        <v>0</v>
      </c>
      <c r="Y224" s="75">
        <v>0</v>
      </c>
      <c r="Z224" s="329">
        <v>0</v>
      </c>
      <c r="AA224" s="75">
        <v>0</v>
      </c>
      <c r="AB224" s="329">
        <v>0</v>
      </c>
      <c r="AC224" s="75">
        <v>0</v>
      </c>
      <c r="AD224" s="329">
        <v>0</v>
      </c>
      <c r="AE224" s="75">
        <v>0</v>
      </c>
      <c r="AF224" s="329">
        <v>0</v>
      </c>
      <c r="AG224" s="75">
        <v>0</v>
      </c>
      <c r="AH224" s="329">
        <v>0</v>
      </c>
      <c r="AI224" s="75">
        <v>0</v>
      </c>
      <c r="AJ224" s="329">
        <v>0</v>
      </c>
      <c r="AK224" s="75">
        <v>0</v>
      </c>
      <c r="AL224" s="329">
        <v>0</v>
      </c>
      <c r="AM224" s="292">
        <v>0</v>
      </c>
      <c r="AN224" s="373">
        <v>0</v>
      </c>
      <c r="AO224" s="309">
        <v>0</v>
      </c>
      <c r="AP224" s="329">
        <v>0</v>
      </c>
      <c r="AQ224" s="75">
        <v>0</v>
      </c>
      <c r="AR224" s="75">
        <v>0</v>
      </c>
      <c r="AS224" s="75">
        <v>0</v>
      </c>
      <c r="AT224" s="292">
        <v>0</v>
      </c>
      <c r="AU224" s="338">
        <v>0</v>
      </c>
      <c r="AV224" s="292">
        <v>0</v>
      </c>
      <c r="AW224" s="338">
        <v>0</v>
      </c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2860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>
        <v>0</v>
      </c>
      <c r="G225" s="41">
        <v>0</v>
      </c>
      <c r="H225" s="38">
        <v>0</v>
      </c>
      <c r="I225" s="41">
        <v>0</v>
      </c>
      <c r="J225" s="38">
        <v>0</v>
      </c>
      <c r="K225" s="41">
        <v>0</v>
      </c>
      <c r="L225" s="38">
        <v>0</v>
      </c>
      <c r="M225" s="41">
        <v>0</v>
      </c>
      <c r="N225" s="38">
        <v>0</v>
      </c>
      <c r="O225" s="41">
        <v>0</v>
      </c>
      <c r="P225" s="38">
        <v>0</v>
      </c>
      <c r="Q225" s="41">
        <v>0</v>
      </c>
      <c r="R225" s="38">
        <v>0</v>
      </c>
      <c r="S225" s="41">
        <v>0</v>
      </c>
      <c r="T225" s="38">
        <v>0</v>
      </c>
      <c r="U225" s="41">
        <v>0</v>
      </c>
      <c r="V225" s="38">
        <v>0</v>
      </c>
      <c r="W225" s="41">
        <v>0</v>
      </c>
      <c r="X225" s="38">
        <v>0</v>
      </c>
      <c r="Y225" s="41">
        <v>0</v>
      </c>
      <c r="Z225" s="38">
        <v>0</v>
      </c>
      <c r="AA225" s="41">
        <v>0</v>
      </c>
      <c r="AB225" s="38">
        <v>0</v>
      </c>
      <c r="AC225" s="41">
        <v>0</v>
      </c>
      <c r="AD225" s="38">
        <v>0</v>
      </c>
      <c r="AE225" s="41">
        <v>0</v>
      </c>
      <c r="AF225" s="38">
        <v>0</v>
      </c>
      <c r="AG225" s="41">
        <v>0</v>
      </c>
      <c r="AH225" s="38">
        <v>0</v>
      </c>
      <c r="AI225" s="41">
        <v>0</v>
      </c>
      <c r="AJ225" s="38">
        <v>0</v>
      </c>
      <c r="AK225" s="41">
        <v>0</v>
      </c>
      <c r="AL225" s="38">
        <v>0</v>
      </c>
      <c r="AM225" s="180">
        <v>0</v>
      </c>
      <c r="AN225" s="198">
        <v>0</v>
      </c>
      <c r="AO225" s="181">
        <v>0</v>
      </c>
      <c r="AP225" s="38">
        <v>0</v>
      </c>
      <c r="AQ225" s="41">
        <v>0</v>
      </c>
      <c r="AR225" s="41">
        <v>0</v>
      </c>
      <c r="AS225" s="41">
        <v>0</v>
      </c>
      <c r="AT225" s="180">
        <v>0</v>
      </c>
      <c r="AU225" s="342">
        <v>0</v>
      </c>
      <c r="AV225" s="180">
        <v>0</v>
      </c>
      <c r="AW225" s="342">
        <v>0</v>
      </c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2860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>
        <v>0</v>
      </c>
      <c r="G226" s="41">
        <v>0</v>
      </c>
      <c r="H226" s="38">
        <v>0</v>
      </c>
      <c r="I226" s="41">
        <v>0</v>
      </c>
      <c r="J226" s="38">
        <v>0</v>
      </c>
      <c r="K226" s="41">
        <v>0</v>
      </c>
      <c r="L226" s="38">
        <v>0</v>
      </c>
      <c r="M226" s="41">
        <v>0</v>
      </c>
      <c r="N226" s="38">
        <v>0</v>
      </c>
      <c r="O226" s="41">
        <v>0</v>
      </c>
      <c r="P226" s="38">
        <v>0</v>
      </c>
      <c r="Q226" s="41">
        <v>0</v>
      </c>
      <c r="R226" s="38">
        <v>0</v>
      </c>
      <c r="S226" s="41">
        <v>0</v>
      </c>
      <c r="T226" s="38">
        <v>0</v>
      </c>
      <c r="U226" s="41">
        <v>0</v>
      </c>
      <c r="V226" s="38">
        <v>0</v>
      </c>
      <c r="W226" s="41">
        <v>0</v>
      </c>
      <c r="X226" s="38">
        <v>0</v>
      </c>
      <c r="Y226" s="41">
        <v>0</v>
      </c>
      <c r="Z226" s="38">
        <v>0</v>
      </c>
      <c r="AA226" s="41">
        <v>0</v>
      </c>
      <c r="AB226" s="38">
        <v>0</v>
      </c>
      <c r="AC226" s="41">
        <v>0</v>
      </c>
      <c r="AD226" s="38">
        <v>0</v>
      </c>
      <c r="AE226" s="41">
        <v>0</v>
      </c>
      <c r="AF226" s="38">
        <v>0</v>
      </c>
      <c r="AG226" s="41">
        <v>0</v>
      </c>
      <c r="AH226" s="38">
        <v>0</v>
      </c>
      <c r="AI226" s="41">
        <v>0</v>
      </c>
      <c r="AJ226" s="38">
        <v>0</v>
      </c>
      <c r="AK226" s="41">
        <v>0</v>
      </c>
      <c r="AL226" s="38">
        <v>0</v>
      </c>
      <c r="AM226" s="180">
        <v>0</v>
      </c>
      <c r="AN226" s="198">
        <v>0</v>
      </c>
      <c r="AO226" s="181">
        <v>0</v>
      </c>
      <c r="AP226" s="38">
        <v>0</v>
      </c>
      <c r="AQ226" s="41">
        <v>0</v>
      </c>
      <c r="AR226" s="41">
        <v>0</v>
      </c>
      <c r="AS226" s="41">
        <v>0</v>
      </c>
      <c r="AT226" s="180">
        <v>0</v>
      </c>
      <c r="AU226" s="342">
        <v>0</v>
      </c>
      <c r="AV226" s="180">
        <v>0</v>
      </c>
      <c r="AW226" s="342">
        <v>0</v>
      </c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2860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>
        <v>0</v>
      </c>
      <c r="G227" s="41">
        <v>0</v>
      </c>
      <c r="H227" s="38">
        <v>0</v>
      </c>
      <c r="I227" s="41">
        <v>0</v>
      </c>
      <c r="J227" s="38">
        <v>0</v>
      </c>
      <c r="K227" s="41">
        <v>0</v>
      </c>
      <c r="L227" s="38">
        <v>0</v>
      </c>
      <c r="M227" s="41">
        <v>0</v>
      </c>
      <c r="N227" s="38">
        <v>0</v>
      </c>
      <c r="O227" s="41">
        <v>0</v>
      </c>
      <c r="P227" s="38">
        <v>0</v>
      </c>
      <c r="Q227" s="41">
        <v>0</v>
      </c>
      <c r="R227" s="38">
        <v>0</v>
      </c>
      <c r="S227" s="41">
        <v>0</v>
      </c>
      <c r="T227" s="38">
        <v>0</v>
      </c>
      <c r="U227" s="41">
        <v>0</v>
      </c>
      <c r="V227" s="38">
        <v>0</v>
      </c>
      <c r="W227" s="41">
        <v>0</v>
      </c>
      <c r="X227" s="38">
        <v>0</v>
      </c>
      <c r="Y227" s="41">
        <v>0</v>
      </c>
      <c r="Z227" s="38">
        <v>0</v>
      </c>
      <c r="AA227" s="41">
        <v>0</v>
      </c>
      <c r="AB227" s="38">
        <v>0</v>
      </c>
      <c r="AC227" s="41">
        <v>0</v>
      </c>
      <c r="AD227" s="38">
        <v>0</v>
      </c>
      <c r="AE227" s="41">
        <v>0</v>
      </c>
      <c r="AF227" s="38">
        <v>0</v>
      </c>
      <c r="AG227" s="41">
        <v>0</v>
      </c>
      <c r="AH227" s="38">
        <v>0</v>
      </c>
      <c r="AI227" s="41">
        <v>0</v>
      </c>
      <c r="AJ227" s="38">
        <v>0</v>
      </c>
      <c r="AK227" s="41">
        <v>0</v>
      </c>
      <c r="AL227" s="38">
        <v>0</v>
      </c>
      <c r="AM227" s="180">
        <v>0</v>
      </c>
      <c r="AN227" s="198">
        <v>0</v>
      </c>
      <c r="AO227" s="181">
        <v>0</v>
      </c>
      <c r="AP227" s="38">
        <v>0</v>
      </c>
      <c r="AQ227" s="41">
        <v>0</v>
      </c>
      <c r="AR227" s="41">
        <v>0</v>
      </c>
      <c r="AS227" s="41">
        <v>0</v>
      </c>
      <c r="AT227" s="180">
        <v>0</v>
      </c>
      <c r="AU227" s="342">
        <v>0</v>
      </c>
      <c r="AV227" s="180">
        <v>0</v>
      </c>
      <c r="AW227" s="342">
        <v>0</v>
      </c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3284"/>
      <c r="B228" s="375" t="s">
        <v>239</v>
      </c>
      <c r="C228" s="355">
        <f t="shared" si="126"/>
        <v>0</v>
      </c>
      <c r="D228" s="356">
        <f t="shared" si="131"/>
        <v>0</v>
      </c>
      <c r="E228" s="376">
        <f t="shared" si="131"/>
        <v>0</v>
      </c>
      <c r="F228" s="22">
        <v>0</v>
      </c>
      <c r="G228" s="43">
        <v>0</v>
      </c>
      <c r="H228" s="22">
        <v>0</v>
      </c>
      <c r="I228" s="43">
        <v>0</v>
      </c>
      <c r="J228" s="22">
        <v>0</v>
      </c>
      <c r="K228" s="43">
        <v>0</v>
      </c>
      <c r="L228" s="22">
        <v>0</v>
      </c>
      <c r="M228" s="43">
        <v>0</v>
      </c>
      <c r="N228" s="22">
        <v>0</v>
      </c>
      <c r="O228" s="43">
        <v>0</v>
      </c>
      <c r="P228" s="22">
        <v>0</v>
      </c>
      <c r="Q228" s="43">
        <v>0</v>
      </c>
      <c r="R228" s="22">
        <v>0</v>
      </c>
      <c r="S228" s="43">
        <v>0</v>
      </c>
      <c r="T228" s="22">
        <v>0</v>
      </c>
      <c r="U228" s="43">
        <v>0</v>
      </c>
      <c r="V228" s="22">
        <v>0</v>
      </c>
      <c r="W228" s="43">
        <v>0</v>
      </c>
      <c r="X228" s="22">
        <v>0</v>
      </c>
      <c r="Y228" s="43">
        <v>0</v>
      </c>
      <c r="Z228" s="22">
        <v>0</v>
      </c>
      <c r="AA228" s="43">
        <v>0</v>
      </c>
      <c r="AB228" s="22">
        <v>0</v>
      </c>
      <c r="AC228" s="43">
        <v>0</v>
      </c>
      <c r="AD228" s="22">
        <v>0</v>
      </c>
      <c r="AE228" s="43">
        <v>0</v>
      </c>
      <c r="AF228" s="22">
        <v>0</v>
      </c>
      <c r="AG228" s="43">
        <v>0</v>
      </c>
      <c r="AH228" s="22">
        <v>0</v>
      </c>
      <c r="AI228" s="43">
        <v>0</v>
      </c>
      <c r="AJ228" s="22">
        <v>0</v>
      </c>
      <c r="AK228" s="43">
        <v>0</v>
      </c>
      <c r="AL228" s="22">
        <v>0</v>
      </c>
      <c r="AM228" s="141">
        <v>0</v>
      </c>
      <c r="AN228" s="200">
        <v>0</v>
      </c>
      <c r="AO228" s="186">
        <v>0</v>
      </c>
      <c r="AP228" s="22">
        <v>0</v>
      </c>
      <c r="AQ228" s="43">
        <v>0</v>
      </c>
      <c r="AR228" s="43">
        <v>0</v>
      </c>
      <c r="AS228" s="43">
        <v>0</v>
      </c>
      <c r="AT228" s="141">
        <v>0</v>
      </c>
      <c r="AU228" s="26">
        <v>0</v>
      </c>
      <c r="AV228" s="141">
        <v>0</v>
      </c>
      <c r="AW228" s="26">
        <v>0</v>
      </c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325">
        <f t="shared" si="126"/>
        <v>0</v>
      </c>
      <c r="D229" s="326">
        <f t="shared" si="131"/>
        <v>0</v>
      </c>
      <c r="E229" s="308">
        <f t="shared" si="131"/>
        <v>0</v>
      </c>
      <c r="F229" s="329">
        <v>0</v>
      </c>
      <c r="G229" s="75">
        <v>0</v>
      </c>
      <c r="H229" s="329">
        <v>0</v>
      </c>
      <c r="I229" s="75">
        <v>0</v>
      </c>
      <c r="J229" s="329">
        <v>0</v>
      </c>
      <c r="K229" s="75">
        <v>0</v>
      </c>
      <c r="L229" s="329">
        <v>0</v>
      </c>
      <c r="M229" s="75">
        <v>0</v>
      </c>
      <c r="N229" s="329">
        <v>0</v>
      </c>
      <c r="O229" s="75">
        <v>0</v>
      </c>
      <c r="P229" s="329">
        <v>0</v>
      </c>
      <c r="Q229" s="75">
        <v>0</v>
      </c>
      <c r="R229" s="329">
        <v>0</v>
      </c>
      <c r="S229" s="75">
        <v>0</v>
      </c>
      <c r="T229" s="329">
        <v>0</v>
      </c>
      <c r="U229" s="75">
        <v>0</v>
      </c>
      <c r="V229" s="329">
        <v>0</v>
      </c>
      <c r="W229" s="75">
        <v>0</v>
      </c>
      <c r="X229" s="329">
        <v>0</v>
      </c>
      <c r="Y229" s="75">
        <v>0</v>
      </c>
      <c r="Z229" s="329">
        <v>0</v>
      </c>
      <c r="AA229" s="75">
        <v>0</v>
      </c>
      <c r="AB229" s="329">
        <v>0</v>
      </c>
      <c r="AC229" s="75">
        <v>0</v>
      </c>
      <c r="AD229" s="329">
        <v>0</v>
      </c>
      <c r="AE229" s="75">
        <v>0</v>
      </c>
      <c r="AF229" s="329">
        <v>0</v>
      </c>
      <c r="AG229" s="75">
        <v>0</v>
      </c>
      <c r="AH229" s="329">
        <v>0</v>
      </c>
      <c r="AI229" s="75">
        <v>0</v>
      </c>
      <c r="AJ229" s="329">
        <v>0</v>
      </c>
      <c r="AK229" s="75">
        <v>0</v>
      </c>
      <c r="AL229" s="329">
        <v>0</v>
      </c>
      <c r="AM229" s="292">
        <v>0</v>
      </c>
      <c r="AN229" s="373">
        <v>0</v>
      </c>
      <c r="AO229" s="309">
        <v>0</v>
      </c>
      <c r="AP229" s="329">
        <v>0</v>
      </c>
      <c r="AQ229" s="75">
        <v>0</v>
      </c>
      <c r="AR229" s="75">
        <v>0</v>
      </c>
      <c r="AS229" s="75">
        <v>0</v>
      </c>
      <c r="AT229" s="292">
        <v>0</v>
      </c>
      <c r="AU229" s="338">
        <v>0</v>
      </c>
      <c r="AV229" s="292">
        <v>0</v>
      </c>
      <c r="AW229" s="338">
        <v>0</v>
      </c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3</v>
      </c>
      <c r="D230" s="356">
        <f t="shared" si="131"/>
        <v>2</v>
      </c>
      <c r="E230" s="1432">
        <f t="shared" si="131"/>
        <v>1</v>
      </c>
      <c r="F230" s="22">
        <v>0</v>
      </c>
      <c r="G230" s="43">
        <v>0</v>
      </c>
      <c r="H230" s="22">
        <v>0</v>
      </c>
      <c r="I230" s="43">
        <v>0</v>
      </c>
      <c r="J230" s="22">
        <v>0</v>
      </c>
      <c r="K230" s="43">
        <v>0</v>
      </c>
      <c r="L230" s="22">
        <v>0</v>
      </c>
      <c r="M230" s="43">
        <v>0</v>
      </c>
      <c r="N230" s="22">
        <v>0</v>
      </c>
      <c r="O230" s="43">
        <v>0</v>
      </c>
      <c r="P230" s="22">
        <v>0</v>
      </c>
      <c r="Q230" s="43">
        <v>0</v>
      </c>
      <c r="R230" s="22">
        <v>0</v>
      </c>
      <c r="S230" s="43">
        <v>0</v>
      </c>
      <c r="T230" s="22">
        <v>1</v>
      </c>
      <c r="U230" s="43">
        <v>1</v>
      </c>
      <c r="V230" s="22">
        <v>0</v>
      </c>
      <c r="W230" s="43">
        <v>0</v>
      </c>
      <c r="X230" s="22">
        <v>1</v>
      </c>
      <c r="Y230" s="43">
        <v>0</v>
      </c>
      <c r="Z230" s="22">
        <v>0</v>
      </c>
      <c r="AA230" s="43">
        <v>0</v>
      </c>
      <c r="AB230" s="22">
        <v>0</v>
      </c>
      <c r="AC230" s="43">
        <v>0</v>
      </c>
      <c r="AD230" s="22">
        <v>0</v>
      </c>
      <c r="AE230" s="43">
        <v>0</v>
      </c>
      <c r="AF230" s="22">
        <v>0</v>
      </c>
      <c r="AG230" s="43">
        <v>0</v>
      </c>
      <c r="AH230" s="22">
        <v>0</v>
      </c>
      <c r="AI230" s="43">
        <v>0</v>
      </c>
      <c r="AJ230" s="22">
        <v>0</v>
      </c>
      <c r="AK230" s="43">
        <v>0</v>
      </c>
      <c r="AL230" s="22">
        <v>0</v>
      </c>
      <c r="AM230" s="141">
        <v>0</v>
      </c>
      <c r="AN230" s="380">
        <v>0</v>
      </c>
      <c r="AO230" s="381">
        <v>0</v>
      </c>
      <c r="AP230" s="22">
        <v>0</v>
      </c>
      <c r="AQ230" s="43">
        <v>0</v>
      </c>
      <c r="AR230" s="43">
        <v>0</v>
      </c>
      <c r="AS230" s="43">
        <v>0</v>
      </c>
      <c r="AT230" s="141">
        <v>0</v>
      </c>
      <c r="AU230" s="26">
        <v>0</v>
      </c>
      <c r="AV230" s="141">
        <v>0</v>
      </c>
      <c r="AW230" s="26">
        <v>0</v>
      </c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3088" t="s">
        <v>243</v>
      </c>
      <c r="B232" s="2847"/>
      <c r="C232" s="3095" t="s">
        <v>76</v>
      </c>
      <c r="D232" s="3095"/>
      <c r="E232" s="3095"/>
      <c r="F232" s="3095" t="s">
        <v>178</v>
      </c>
      <c r="G232" s="3095"/>
      <c r="H232" s="3095" t="s">
        <v>179</v>
      </c>
      <c r="I232" s="3095"/>
      <c r="J232" s="3095" t="s">
        <v>180</v>
      </c>
      <c r="K232" s="3095"/>
      <c r="L232" s="3095" t="s">
        <v>12</v>
      </c>
      <c r="M232" s="3095"/>
      <c r="N232" s="3100" t="s">
        <v>13</v>
      </c>
      <c r="O232" s="3101"/>
      <c r="P232" s="3070" t="s">
        <v>14</v>
      </c>
      <c r="Q232" s="3070"/>
      <c r="R232" s="3070" t="s">
        <v>15</v>
      </c>
      <c r="S232" s="3070"/>
      <c r="T232" s="3070" t="s">
        <v>16</v>
      </c>
      <c r="U232" s="3070"/>
      <c r="V232" s="3070" t="s">
        <v>17</v>
      </c>
      <c r="W232" s="3070"/>
      <c r="X232" s="3070" t="s">
        <v>18</v>
      </c>
      <c r="Y232" s="3070"/>
      <c r="Z232" s="3070" t="s">
        <v>19</v>
      </c>
      <c r="AA232" s="3070"/>
      <c r="AB232" s="3070" t="s">
        <v>48</v>
      </c>
      <c r="AC232" s="3070"/>
      <c r="AD232" s="3070" t="s">
        <v>49</v>
      </c>
      <c r="AE232" s="3070"/>
      <c r="AF232" s="3070" t="s">
        <v>50</v>
      </c>
      <c r="AG232" s="3070"/>
      <c r="AH232" s="3070" t="s">
        <v>126</v>
      </c>
      <c r="AI232" s="3070"/>
      <c r="AJ232" s="3070" t="s">
        <v>127</v>
      </c>
      <c r="AK232" s="3070"/>
      <c r="AL232" s="3070" t="s">
        <v>128</v>
      </c>
      <c r="AM232" s="3076"/>
      <c r="AN232" s="3617" t="s">
        <v>244</v>
      </c>
      <c r="AO232" s="3078"/>
      <c r="AP232" s="3094"/>
      <c r="AQ232" s="3618" t="s">
        <v>181</v>
      </c>
      <c r="AR232" s="3619" t="s">
        <v>182</v>
      </c>
      <c r="AS232" s="3070" t="s">
        <v>7</v>
      </c>
      <c r="AT232" s="3070"/>
      <c r="AU232" s="3074" t="s">
        <v>183</v>
      </c>
      <c r="AV232" s="3074" t="s">
        <v>245</v>
      </c>
      <c r="AW232" s="3074" t="s">
        <v>8</v>
      </c>
      <c r="AX232" s="3074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3489"/>
      <c r="B233" s="3073"/>
      <c r="C233" s="816" t="s">
        <v>96</v>
      </c>
      <c r="D233" s="705" t="s">
        <v>65</v>
      </c>
      <c r="E233" s="1448" t="s">
        <v>97</v>
      </c>
      <c r="F233" s="911" t="s">
        <v>65</v>
      </c>
      <c r="G233" s="1448" t="s">
        <v>97</v>
      </c>
      <c r="H233" s="911" t="s">
        <v>65</v>
      </c>
      <c r="I233" s="1448" t="s">
        <v>97</v>
      </c>
      <c r="J233" s="911" t="s">
        <v>65</v>
      </c>
      <c r="K233" s="1448" t="s">
        <v>97</v>
      </c>
      <c r="L233" s="911" t="s">
        <v>65</v>
      </c>
      <c r="M233" s="1448" t="s">
        <v>97</v>
      </c>
      <c r="N233" s="911" t="s">
        <v>65</v>
      </c>
      <c r="O233" s="1448" t="s">
        <v>97</v>
      </c>
      <c r="P233" s="911" t="s">
        <v>65</v>
      </c>
      <c r="Q233" s="1448" t="s">
        <v>97</v>
      </c>
      <c r="R233" s="911" t="s">
        <v>65</v>
      </c>
      <c r="S233" s="1448" t="s">
        <v>97</v>
      </c>
      <c r="T233" s="911" t="s">
        <v>65</v>
      </c>
      <c r="U233" s="1448" t="s">
        <v>97</v>
      </c>
      <c r="V233" s="911" t="s">
        <v>65</v>
      </c>
      <c r="W233" s="1448" t="s">
        <v>97</v>
      </c>
      <c r="X233" s="911" t="s">
        <v>65</v>
      </c>
      <c r="Y233" s="1448" t="s">
        <v>97</v>
      </c>
      <c r="Z233" s="911" t="s">
        <v>65</v>
      </c>
      <c r="AA233" s="1448" t="s">
        <v>97</v>
      </c>
      <c r="AB233" s="911" t="s">
        <v>65</v>
      </c>
      <c r="AC233" s="1448" t="s">
        <v>97</v>
      </c>
      <c r="AD233" s="911" t="s">
        <v>65</v>
      </c>
      <c r="AE233" s="1448" t="s">
        <v>97</v>
      </c>
      <c r="AF233" s="911" t="s">
        <v>65</v>
      </c>
      <c r="AG233" s="1448" t="s">
        <v>97</v>
      </c>
      <c r="AH233" s="911" t="s">
        <v>65</v>
      </c>
      <c r="AI233" s="1448" t="s">
        <v>97</v>
      </c>
      <c r="AJ233" s="911" t="s">
        <v>65</v>
      </c>
      <c r="AK233" s="1448" t="s">
        <v>97</v>
      </c>
      <c r="AL233" s="911" t="s">
        <v>65</v>
      </c>
      <c r="AM233" s="1447" t="s">
        <v>97</v>
      </c>
      <c r="AN233" s="1730" t="s">
        <v>141</v>
      </c>
      <c r="AO233" s="706" t="s">
        <v>143</v>
      </c>
      <c r="AP233" s="1442" t="s">
        <v>247</v>
      </c>
      <c r="AQ233" s="2964"/>
      <c r="AR233" s="2966"/>
      <c r="AS233" s="911" t="s">
        <v>65</v>
      </c>
      <c r="AT233" s="1448" t="s">
        <v>97</v>
      </c>
      <c r="AU233" s="3283"/>
      <c r="AV233" s="3283"/>
      <c r="AW233" s="3283"/>
      <c r="AX233" s="3283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3126" t="s">
        <v>248</v>
      </c>
      <c r="B234" s="3127"/>
      <c r="C234" s="913">
        <f>SUM(D234+E234)</f>
        <v>17</v>
      </c>
      <c r="D234" s="1748">
        <f>SUM(F234+H234+J234+L234+N234+P234+R234+T234+V234+X234+Z234+AB234+AD234+AF234+AH234+AJ234+AL234)</f>
        <v>5</v>
      </c>
      <c r="E234" s="308">
        <f>SUM(G234+I234+K234+M234+O234+Q234+S234+U234+W234+Y234+AA234+AC234+AE234+AG234+AI234+AK234+AM234)</f>
        <v>12</v>
      </c>
      <c r="F234" s="825">
        <v>0</v>
      </c>
      <c r="G234" s="677">
        <v>0</v>
      </c>
      <c r="H234" s="825">
        <v>1</v>
      </c>
      <c r="I234" s="677">
        <v>0</v>
      </c>
      <c r="J234" s="825">
        <v>0</v>
      </c>
      <c r="K234" s="677">
        <v>3</v>
      </c>
      <c r="L234" s="825">
        <v>1</v>
      </c>
      <c r="M234" s="677">
        <v>6</v>
      </c>
      <c r="N234" s="825">
        <v>1</v>
      </c>
      <c r="O234" s="677">
        <v>1</v>
      </c>
      <c r="P234" s="825">
        <v>0</v>
      </c>
      <c r="Q234" s="677">
        <v>0</v>
      </c>
      <c r="R234" s="825">
        <v>0</v>
      </c>
      <c r="S234" s="677">
        <v>0</v>
      </c>
      <c r="T234" s="825">
        <v>0</v>
      </c>
      <c r="U234" s="677">
        <v>0</v>
      </c>
      <c r="V234" s="825">
        <v>2</v>
      </c>
      <c r="W234" s="677">
        <v>0</v>
      </c>
      <c r="X234" s="825">
        <v>0</v>
      </c>
      <c r="Y234" s="677">
        <v>0</v>
      </c>
      <c r="Z234" s="825">
        <v>0</v>
      </c>
      <c r="AA234" s="677">
        <v>1</v>
      </c>
      <c r="AB234" s="825">
        <v>0</v>
      </c>
      <c r="AC234" s="677">
        <v>0</v>
      </c>
      <c r="AD234" s="825">
        <v>0</v>
      </c>
      <c r="AE234" s="677">
        <v>1</v>
      </c>
      <c r="AF234" s="825">
        <v>0</v>
      </c>
      <c r="AG234" s="677">
        <v>0</v>
      </c>
      <c r="AH234" s="825">
        <v>0</v>
      </c>
      <c r="AI234" s="677">
        <v>0</v>
      </c>
      <c r="AJ234" s="825">
        <v>0</v>
      </c>
      <c r="AK234" s="677">
        <v>0</v>
      </c>
      <c r="AL234" s="825">
        <v>0</v>
      </c>
      <c r="AM234" s="678">
        <v>0</v>
      </c>
      <c r="AN234" s="384">
        <v>0</v>
      </c>
      <c r="AO234" s="591">
        <v>0</v>
      </c>
      <c r="AP234" s="142">
        <v>0</v>
      </c>
      <c r="AQ234" s="677">
        <v>0</v>
      </c>
      <c r="AR234" s="688">
        <v>0</v>
      </c>
      <c r="AS234" s="825">
        <v>0</v>
      </c>
      <c r="AT234" s="677">
        <v>3</v>
      </c>
      <c r="AU234" s="677">
        <v>0</v>
      </c>
      <c r="AV234" s="677">
        <v>0</v>
      </c>
      <c r="AW234" s="677">
        <v>0</v>
      </c>
      <c r="AX234" s="677">
        <v>1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3122" t="s">
        <v>190</v>
      </c>
      <c r="B235" s="3123"/>
      <c r="C235" s="708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709"/>
      <c r="AN235" s="709"/>
      <c r="AO235" s="709"/>
      <c r="AP235" s="710"/>
      <c r="AQ235" s="709"/>
      <c r="AR235" s="709"/>
      <c r="AS235" s="709"/>
      <c r="AT235" s="709"/>
      <c r="AU235" s="709"/>
      <c r="AV235" s="709"/>
      <c r="AW235" s="709"/>
      <c r="AX235" s="711"/>
    </row>
    <row r="236" spans="1:89" x14ac:dyDescent="0.25">
      <c r="A236" s="3083" t="s">
        <v>191</v>
      </c>
      <c r="B236" s="1751" t="s">
        <v>192</v>
      </c>
      <c r="C236" s="1752">
        <f>SUM(D236+E236)</f>
        <v>2</v>
      </c>
      <c r="D236" s="1753">
        <f t="shared" ref="D236:E244" si="135">SUM(F236+H236+J236+L236+N236+P236+R236+T236+V236+X236+Z236+AB236+AD236+AF236+AH236+AJ236+AL236)</f>
        <v>0</v>
      </c>
      <c r="E236" s="1751">
        <f t="shared" si="135"/>
        <v>2</v>
      </c>
      <c r="F236" s="1735">
        <v>0</v>
      </c>
      <c r="G236" s="1736">
        <v>0</v>
      </c>
      <c r="H236" s="1735">
        <v>0</v>
      </c>
      <c r="I236" s="1736">
        <v>0</v>
      </c>
      <c r="J236" s="1735">
        <v>0</v>
      </c>
      <c r="K236" s="1736">
        <v>1</v>
      </c>
      <c r="L236" s="1735">
        <v>0</v>
      </c>
      <c r="M236" s="1736">
        <v>1</v>
      </c>
      <c r="N236" s="1735">
        <v>0</v>
      </c>
      <c r="O236" s="1736">
        <v>0</v>
      </c>
      <c r="P236" s="1735">
        <v>0</v>
      </c>
      <c r="Q236" s="1736">
        <v>0</v>
      </c>
      <c r="R236" s="1735">
        <v>0</v>
      </c>
      <c r="S236" s="1736">
        <v>0</v>
      </c>
      <c r="T236" s="1735">
        <v>0</v>
      </c>
      <c r="U236" s="1736">
        <v>0</v>
      </c>
      <c r="V236" s="1735">
        <v>0</v>
      </c>
      <c r="W236" s="1736">
        <v>0</v>
      </c>
      <c r="X236" s="1735">
        <v>0</v>
      </c>
      <c r="Y236" s="1736">
        <v>0</v>
      </c>
      <c r="Z236" s="1735">
        <v>0</v>
      </c>
      <c r="AA236" s="1736">
        <v>0</v>
      </c>
      <c r="AB236" s="1735">
        <v>0</v>
      </c>
      <c r="AC236" s="1736">
        <v>0</v>
      </c>
      <c r="AD236" s="1735">
        <v>0</v>
      </c>
      <c r="AE236" s="1736">
        <v>0</v>
      </c>
      <c r="AF236" s="1735">
        <v>0</v>
      </c>
      <c r="AG236" s="1736">
        <v>0</v>
      </c>
      <c r="AH236" s="1735">
        <v>0</v>
      </c>
      <c r="AI236" s="1736">
        <v>0</v>
      </c>
      <c r="AJ236" s="1735">
        <v>0</v>
      </c>
      <c r="AK236" s="1736">
        <v>0</v>
      </c>
      <c r="AL236" s="1735">
        <v>0</v>
      </c>
      <c r="AM236" s="1737">
        <v>0</v>
      </c>
      <c r="AN236" s="1738">
        <v>0</v>
      </c>
      <c r="AO236" s="1763">
        <v>0</v>
      </c>
      <c r="AP236" s="1740">
        <v>0</v>
      </c>
      <c r="AQ236" s="677">
        <v>0</v>
      </c>
      <c r="AR236" s="688">
        <v>0</v>
      </c>
      <c r="AS236" s="825">
        <v>0</v>
      </c>
      <c r="AT236" s="677">
        <v>0</v>
      </c>
      <c r="AU236" s="677">
        <v>0</v>
      </c>
      <c r="AV236" s="677">
        <v>2</v>
      </c>
      <c r="AW236" s="677">
        <v>0</v>
      </c>
      <c r="AX236" s="677">
        <v>0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3284"/>
      <c r="B237" s="1432" t="s">
        <v>193</v>
      </c>
      <c r="C237" s="355">
        <f>SUM(D237+E237)</f>
        <v>0</v>
      </c>
      <c r="D237" s="356">
        <f t="shared" si="135"/>
        <v>0</v>
      </c>
      <c r="E237" s="1432">
        <f t="shared" si="135"/>
        <v>0</v>
      </c>
      <c r="F237" s="22"/>
      <c r="G237" s="43"/>
      <c r="H237" s="22"/>
      <c r="I237" s="43"/>
      <c r="J237" s="22"/>
      <c r="K237" s="43"/>
      <c r="L237" s="22"/>
      <c r="M237" s="43"/>
      <c r="N237" s="22"/>
      <c r="O237" s="43"/>
      <c r="P237" s="22"/>
      <c r="Q237" s="43"/>
      <c r="R237" s="22"/>
      <c r="S237" s="43"/>
      <c r="T237" s="22"/>
      <c r="U237" s="43"/>
      <c r="V237" s="22"/>
      <c r="W237" s="43"/>
      <c r="X237" s="22"/>
      <c r="Y237" s="43"/>
      <c r="Z237" s="22"/>
      <c r="AA237" s="43"/>
      <c r="AB237" s="22"/>
      <c r="AC237" s="43"/>
      <c r="AD237" s="22"/>
      <c r="AE237" s="43"/>
      <c r="AF237" s="22"/>
      <c r="AG237" s="43"/>
      <c r="AH237" s="22"/>
      <c r="AI237" s="43"/>
      <c r="AJ237" s="38"/>
      <c r="AK237" s="41"/>
      <c r="AL237" s="1735"/>
      <c r="AM237" s="1737"/>
      <c r="AN237" s="1738"/>
      <c r="AO237" s="1763"/>
      <c r="AP237" s="1740"/>
      <c r="AQ237" s="677"/>
      <c r="AR237" s="688"/>
      <c r="AS237" s="825"/>
      <c r="AT237" s="677"/>
      <c r="AU237" s="677"/>
      <c r="AV237" s="677"/>
      <c r="AW237" s="677"/>
      <c r="AX237" s="677"/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3124" t="s">
        <v>194</v>
      </c>
      <c r="B238" s="3125"/>
      <c r="C238" s="713">
        <f t="shared" ref="C238:C277" si="152">SUM(D238+E238)</f>
        <v>3</v>
      </c>
      <c r="D238" s="1748">
        <f t="shared" si="135"/>
        <v>0</v>
      </c>
      <c r="E238" s="1451">
        <f t="shared" si="135"/>
        <v>3</v>
      </c>
      <c r="F238" s="825"/>
      <c r="G238" s="677"/>
      <c r="H238" s="825">
        <v>0</v>
      </c>
      <c r="I238" s="677">
        <v>0</v>
      </c>
      <c r="J238" s="825">
        <v>0</v>
      </c>
      <c r="K238" s="677">
        <v>1</v>
      </c>
      <c r="L238" s="825">
        <v>0</v>
      </c>
      <c r="M238" s="677">
        <v>2</v>
      </c>
      <c r="N238" s="825">
        <v>0</v>
      </c>
      <c r="O238" s="677">
        <v>0</v>
      </c>
      <c r="P238" s="825">
        <v>0</v>
      </c>
      <c r="Q238" s="677">
        <v>0</v>
      </c>
      <c r="R238" s="825">
        <v>0</v>
      </c>
      <c r="S238" s="677">
        <v>0</v>
      </c>
      <c r="T238" s="825">
        <v>0</v>
      </c>
      <c r="U238" s="677">
        <v>0</v>
      </c>
      <c r="V238" s="825">
        <v>0</v>
      </c>
      <c r="W238" s="677">
        <v>0</v>
      </c>
      <c r="X238" s="825">
        <v>0</v>
      </c>
      <c r="Y238" s="677">
        <v>0</v>
      </c>
      <c r="Z238" s="825">
        <v>0</v>
      </c>
      <c r="AA238" s="677">
        <v>0</v>
      </c>
      <c r="AB238" s="825">
        <v>0</v>
      </c>
      <c r="AC238" s="677">
        <v>0</v>
      </c>
      <c r="AD238" s="825">
        <v>0</v>
      </c>
      <c r="AE238" s="677">
        <v>0</v>
      </c>
      <c r="AF238" s="825">
        <v>0</v>
      </c>
      <c r="AG238" s="677">
        <v>0</v>
      </c>
      <c r="AH238" s="825">
        <v>0</v>
      </c>
      <c r="AI238" s="677">
        <v>0</v>
      </c>
      <c r="AJ238" s="825">
        <v>0</v>
      </c>
      <c r="AK238" s="677">
        <v>0</v>
      </c>
      <c r="AL238" s="1735">
        <v>0</v>
      </c>
      <c r="AM238" s="1737">
        <v>0</v>
      </c>
      <c r="AN238" s="1738">
        <v>0</v>
      </c>
      <c r="AO238" s="1763">
        <v>0</v>
      </c>
      <c r="AP238" s="1740">
        <v>0</v>
      </c>
      <c r="AQ238" s="677">
        <v>0</v>
      </c>
      <c r="AR238" s="688">
        <v>0</v>
      </c>
      <c r="AS238" s="825">
        <v>0</v>
      </c>
      <c r="AT238" s="677">
        <v>0</v>
      </c>
      <c r="AU238" s="677">
        <v>0</v>
      </c>
      <c r="AV238" s="677">
        <v>3</v>
      </c>
      <c r="AW238" s="677">
        <v>0</v>
      </c>
      <c r="AX238" s="677">
        <v>1</v>
      </c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3083" t="s">
        <v>195</v>
      </c>
      <c r="B239" s="1751" t="s">
        <v>196</v>
      </c>
      <c r="C239" s="1752">
        <f t="shared" si="152"/>
        <v>2</v>
      </c>
      <c r="D239" s="1753">
        <f>SUM(H239+J239+L239+N239+P239+R239+T239+V239+X239+Z239+AB239+AD239+AF239+AH239+AJ239+AL239)</f>
        <v>1</v>
      </c>
      <c r="E239" s="1751">
        <f>SUM(I239+K239+M239+O239+Q239+S239+U239+W239+Y239+AA239+AC239+AE239+AG239+AI239+AK239+AM239)</f>
        <v>1</v>
      </c>
      <c r="F239" s="1757"/>
      <c r="G239" s="1758"/>
      <c r="H239" s="1735">
        <v>0</v>
      </c>
      <c r="I239" s="1736">
        <v>0</v>
      </c>
      <c r="J239" s="1735">
        <v>0</v>
      </c>
      <c r="K239" s="1736">
        <v>0</v>
      </c>
      <c r="L239" s="1735">
        <v>1</v>
      </c>
      <c r="M239" s="1736">
        <v>1</v>
      </c>
      <c r="N239" s="1735">
        <v>0</v>
      </c>
      <c r="O239" s="1736">
        <v>0</v>
      </c>
      <c r="P239" s="1735">
        <v>0</v>
      </c>
      <c r="Q239" s="1736">
        <v>0</v>
      </c>
      <c r="R239" s="1735">
        <v>0</v>
      </c>
      <c r="S239" s="1736">
        <v>0</v>
      </c>
      <c r="T239" s="1735">
        <v>0</v>
      </c>
      <c r="U239" s="1736">
        <v>0</v>
      </c>
      <c r="V239" s="1735">
        <v>0</v>
      </c>
      <c r="W239" s="1736">
        <v>0</v>
      </c>
      <c r="X239" s="1735">
        <v>0</v>
      </c>
      <c r="Y239" s="1736">
        <v>0</v>
      </c>
      <c r="Z239" s="1735">
        <v>0</v>
      </c>
      <c r="AA239" s="1736">
        <v>0</v>
      </c>
      <c r="AB239" s="1735">
        <v>0</v>
      </c>
      <c r="AC239" s="1736">
        <v>0</v>
      </c>
      <c r="AD239" s="1735">
        <v>0</v>
      </c>
      <c r="AE239" s="1736">
        <v>0</v>
      </c>
      <c r="AF239" s="1735">
        <v>0</v>
      </c>
      <c r="AG239" s="1736">
        <v>0</v>
      </c>
      <c r="AH239" s="1735">
        <v>0</v>
      </c>
      <c r="AI239" s="1736">
        <v>0</v>
      </c>
      <c r="AJ239" s="1735">
        <v>0</v>
      </c>
      <c r="AK239" s="1736">
        <v>0</v>
      </c>
      <c r="AL239" s="1735">
        <v>0</v>
      </c>
      <c r="AM239" s="1737">
        <v>0</v>
      </c>
      <c r="AN239" s="1738">
        <v>0</v>
      </c>
      <c r="AO239" s="1763">
        <v>0</v>
      </c>
      <c r="AP239" s="1740">
        <v>0</v>
      </c>
      <c r="AQ239" s="677">
        <v>0</v>
      </c>
      <c r="AR239" s="688">
        <v>0</v>
      </c>
      <c r="AS239" s="825">
        <v>0</v>
      </c>
      <c r="AT239" s="677">
        <v>0</v>
      </c>
      <c r="AU239" s="677">
        <v>0</v>
      </c>
      <c r="AV239" s="677">
        <v>0</v>
      </c>
      <c r="AW239" s="677">
        <v>0</v>
      </c>
      <c r="AX239" s="677">
        <v>0</v>
      </c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3284"/>
      <c r="B240" s="1432" t="s">
        <v>197</v>
      </c>
      <c r="C240" s="325">
        <f t="shared" si="152"/>
        <v>5</v>
      </c>
      <c r="D240" s="326">
        <f>SUM(H240+J240+L240+N240+P240+R240+T240+V240+X240+Z240+AB240+AD240+AF240+AH240+AJ240+AL240)</f>
        <v>1</v>
      </c>
      <c r="E240" s="308">
        <f>SUM(I240+K240+M240+O240+Q240+S240+U240+W240+Y240+AA240+AC240+AE240+AG240+AI240+AK240+AM240)</f>
        <v>4</v>
      </c>
      <c r="F240" s="327"/>
      <c r="G240" s="328"/>
      <c r="H240" s="329">
        <v>0</v>
      </c>
      <c r="I240" s="75">
        <v>0</v>
      </c>
      <c r="J240" s="329">
        <v>0</v>
      </c>
      <c r="K240" s="75">
        <v>1</v>
      </c>
      <c r="L240" s="329">
        <v>1</v>
      </c>
      <c r="M240" s="75">
        <v>3</v>
      </c>
      <c r="N240" s="329">
        <v>0</v>
      </c>
      <c r="O240" s="75">
        <v>0</v>
      </c>
      <c r="P240" s="329">
        <v>0</v>
      </c>
      <c r="Q240" s="75">
        <v>0</v>
      </c>
      <c r="R240" s="329">
        <v>0</v>
      </c>
      <c r="S240" s="75">
        <v>0</v>
      </c>
      <c r="T240" s="329">
        <v>0</v>
      </c>
      <c r="U240" s="75">
        <v>0</v>
      </c>
      <c r="V240" s="329">
        <v>0</v>
      </c>
      <c r="W240" s="75">
        <v>0</v>
      </c>
      <c r="X240" s="329">
        <v>0</v>
      </c>
      <c r="Y240" s="75">
        <v>0</v>
      </c>
      <c r="Z240" s="329">
        <v>0</v>
      </c>
      <c r="AA240" s="75">
        <v>0</v>
      </c>
      <c r="AB240" s="329">
        <v>0</v>
      </c>
      <c r="AC240" s="75">
        <v>0</v>
      </c>
      <c r="AD240" s="329">
        <v>0</v>
      </c>
      <c r="AE240" s="75">
        <v>0</v>
      </c>
      <c r="AF240" s="329">
        <v>0</v>
      </c>
      <c r="AG240" s="75">
        <v>0</v>
      </c>
      <c r="AH240" s="329">
        <v>0</v>
      </c>
      <c r="AI240" s="75">
        <v>0</v>
      </c>
      <c r="AJ240" s="210">
        <v>0</v>
      </c>
      <c r="AK240" s="542">
        <v>0</v>
      </c>
      <c r="AL240" s="1735">
        <v>0</v>
      </c>
      <c r="AM240" s="1737">
        <v>0</v>
      </c>
      <c r="AN240" s="1738">
        <v>0</v>
      </c>
      <c r="AO240" s="1763">
        <v>0</v>
      </c>
      <c r="AP240" s="1740">
        <v>0</v>
      </c>
      <c r="AQ240" s="677">
        <v>0</v>
      </c>
      <c r="AR240" s="688">
        <v>0</v>
      </c>
      <c r="AS240" s="825">
        <v>0</v>
      </c>
      <c r="AT240" s="677">
        <v>0</v>
      </c>
      <c r="AU240" s="677">
        <v>0</v>
      </c>
      <c r="AV240" s="677">
        <v>3</v>
      </c>
      <c r="AW240" s="677">
        <v>0</v>
      </c>
      <c r="AX240" s="677">
        <v>0</v>
      </c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1452" t="s">
        <v>198</v>
      </c>
      <c r="B241" s="1453"/>
      <c r="C241" s="860">
        <f t="shared" si="152"/>
        <v>17</v>
      </c>
      <c r="D241" s="1759">
        <f t="shared" si="135"/>
        <v>5</v>
      </c>
      <c r="E241" s="1456">
        <f t="shared" si="135"/>
        <v>12</v>
      </c>
      <c r="F241" s="935">
        <v>0</v>
      </c>
      <c r="G241" s="718">
        <v>0</v>
      </c>
      <c r="H241" s="935">
        <v>1</v>
      </c>
      <c r="I241" s="718">
        <v>0</v>
      </c>
      <c r="J241" s="935">
        <v>0</v>
      </c>
      <c r="K241" s="718">
        <v>3</v>
      </c>
      <c r="L241" s="935">
        <v>1</v>
      </c>
      <c r="M241" s="718">
        <v>6</v>
      </c>
      <c r="N241" s="935">
        <v>1</v>
      </c>
      <c r="O241" s="718">
        <v>1</v>
      </c>
      <c r="P241" s="935">
        <v>0</v>
      </c>
      <c r="Q241" s="718">
        <v>0</v>
      </c>
      <c r="R241" s="935">
        <v>0</v>
      </c>
      <c r="S241" s="718">
        <v>0</v>
      </c>
      <c r="T241" s="935">
        <v>0</v>
      </c>
      <c r="U241" s="718">
        <v>0</v>
      </c>
      <c r="V241" s="935">
        <v>2</v>
      </c>
      <c r="W241" s="718">
        <v>0</v>
      </c>
      <c r="X241" s="935">
        <v>0</v>
      </c>
      <c r="Y241" s="718">
        <v>0</v>
      </c>
      <c r="Z241" s="935">
        <v>0</v>
      </c>
      <c r="AA241" s="718">
        <v>1</v>
      </c>
      <c r="AB241" s="935">
        <v>0</v>
      </c>
      <c r="AC241" s="718">
        <v>0</v>
      </c>
      <c r="AD241" s="935">
        <v>0</v>
      </c>
      <c r="AE241" s="718">
        <v>1</v>
      </c>
      <c r="AF241" s="935">
        <v>0</v>
      </c>
      <c r="AG241" s="718">
        <v>0</v>
      </c>
      <c r="AH241" s="935">
        <v>0</v>
      </c>
      <c r="AI241" s="718">
        <v>0</v>
      </c>
      <c r="AJ241" s="935">
        <v>0</v>
      </c>
      <c r="AK241" s="718">
        <v>0</v>
      </c>
      <c r="AL241" s="1735">
        <v>0</v>
      </c>
      <c r="AM241" s="1737">
        <v>0</v>
      </c>
      <c r="AN241" s="1738">
        <v>0</v>
      </c>
      <c r="AO241" s="1763">
        <v>0</v>
      </c>
      <c r="AP241" s="1740">
        <v>0</v>
      </c>
      <c r="AQ241" s="677">
        <v>0</v>
      </c>
      <c r="AR241" s="688">
        <v>0</v>
      </c>
      <c r="AS241" s="825">
        <v>0</v>
      </c>
      <c r="AT241" s="677">
        <v>3</v>
      </c>
      <c r="AU241" s="677">
        <v>0</v>
      </c>
      <c r="AV241" s="677">
        <v>0</v>
      </c>
      <c r="AW241" s="677">
        <v>0</v>
      </c>
      <c r="AX241" s="677">
        <v>1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3083" t="s">
        <v>199</v>
      </c>
      <c r="B242" s="1431" t="s">
        <v>200</v>
      </c>
      <c r="C242" s="335">
        <f t="shared" si="152"/>
        <v>0</v>
      </c>
      <c r="D242" s="336">
        <f t="shared" si="135"/>
        <v>0</v>
      </c>
      <c r="E242" s="1431">
        <f t="shared" si="135"/>
        <v>0</v>
      </c>
      <c r="F242" s="32"/>
      <c r="G242" s="35"/>
      <c r="H242" s="32"/>
      <c r="I242" s="35"/>
      <c r="J242" s="32"/>
      <c r="K242" s="35"/>
      <c r="L242" s="32"/>
      <c r="M242" s="35"/>
      <c r="N242" s="32"/>
      <c r="O242" s="35"/>
      <c r="P242" s="32"/>
      <c r="Q242" s="35"/>
      <c r="R242" s="32"/>
      <c r="S242" s="35"/>
      <c r="T242" s="32"/>
      <c r="U242" s="35"/>
      <c r="V242" s="32"/>
      <c r="W242" s="35"/>
      <c r="X242" s="32"/>
      <c r="Y242" s="35"/>
      <c r="Z242" s="32"/>
      <c r="AA242" s="35"/>
      <c r="AB242" s="32"/>
      <c r="AC242" s="35"/>
      <c r="AD242" s="32"/>
      <c r="AE242" s="35"/>
      <c r="AF242" s="32"/>
      <c r="AG242" s="35"/>
      <c r="AH242" s="32"/>
      <c r="AI242" s="35"/>
      <c r="AJ242" s="32"/>
      <c r="AK242" s="35"/>
      <c r="AL242" s="1735"/>
      <c r="AM242" s="1737"/>
      <c r="AN242" s="1738"/>
      <c r="AO242" s="1763"/>
      <c r="AP242" s="1740"/>
      <c r="AQ242" s="677"/>
      <c r="AR242" s="688"/>
      <c r="AS242" s="825"/>
      <c r="AT242" s="677"/>
      <c r="AU242" s="677"/>
      <c r="AV242" s="677"/>
      <c r="AW242" s="677"/>
      <c r="AX242" s="677"/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1434" t="s">
        <v>201</v>
      </c>
      <c r="C243" s="340">
        <f t="shared" si="152"/>
        <v>0</v>
      </c>
      <c r="D243" s="341">
        <f t="shared" si="135"/>
        <v>0</v>
      </c>
      <c r="E243" s="1434">
        <f t="shared" si="135"/>
        <v>0</v>
      </c>
      <c r="F243" s="16"/>
      <c r="G243" s="37"/>
      <c r="H243" s="16"/>
      <c r="I243" s="37"/>
      <c r="J243" s="16"/>
      <c r="K243" s="37"/>
      <c r="L243" s="16"/>
      <c r="M243" s="37"/>
      <c r="N243" s="16"/>
      <c r="O243" s="37"/>
      <c r="P243" s="16"/>
      <c r="Q243" s="37"/>
      <c r="R243" s="16"/>
      <c r="S243" s="37"/>
      <c r="T243" s="16"/>
      <c r="U243" s="37"/>
      <c r="V243" s="16"/>
      <c r="W243" s="37"/>
      <c r="X243" s="16"/>
      <c r="Y243" s="37"/>
      <c r="Z243" s="16"/>
      <c r="AA243" s="37"/>
      <c r="AB243" s="16"/>
      <c r="AC243" s="37"/>
      <c r="AD243" s="16"/>
      <c r="AE243" s="37"/>
      <c r="AF243" s="16"/>
      <c r="AG243" s="37"/>
      <c r="AH243" s="16"/>
      <c r="AI243" s="37"/>
      <c r="AJ243" s="16"/>
      <c r="AK243" s="37"/>
      <c r="AL243" s="1735"/>
      <c r="AM243" s="1737"/>
      <c r="AN243" s="1738"/>
      <c r="AO243" s="1763"/>
      <c r="AP243" s="1740"/>
      <c r="AQ243" s="677"/>
      <c r="AR243" s="688"/>
      <c r="AS243" s="825"/>
      <c r="AT243" s="677"/>
      <c r="AU243" s="677"/>
      <c r="AV243" s="677"/>
      <c r="AW243" s="677"/>
      <c r="AX243" s="677"/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1434" t="s">
        <v>202</v>
      </c>
      <c r="C244" s="340">
        <f t="shared" si="152"/>
        <v>0</v>
      </c>
      <c r="D244" s="341">
        <f t="shared" si="135"/>
        <v>0</v>
      </c>
      <c r="E244" s="1434">
        <f>SUM(G244+I244+K244+M244+O244+Q244+S244+U244+W244+Y244+AA244+AC244+AE244+AG244+AI244+AK244+AM244)</f>
        <v>0</v>
      </c>
      <c r="F244" s="16"/>
      <c r="G244" s="37"/>
      <c r="H244" s="16"/>
      <c r="I244" s="37"/>
      <c r="J244" s="16"/>
      <c r="K244" s="37"/>
      <c r="L244" s="16"/>
      <c r="M244" s="37"/>
      <c r="N244" s="16"/>
      <c r="O244" s="37"/>
      <c r="P244" s="16"/>
      <c r="Q244" s="37"/>
      <c r="R244" s="16"/>
      <c r="S244" s="37"/>
      <c r="T244" s="16"/>
      <c r="U244" s="37"/>
      <c r="V244" s="16"/>
      <c r="W244" s="37"/>
      <c r="X244" s="16"/>
      <c r="Y244" s="37"/>
      <c r="Z244" s="16"/>
      <c r="AA244" s="37"/>
      <c r="AB244" s="16"/>
      <c r="AC244" s="37"/>
      <c r="AD244" s="16"/>
      <c r="AE244" s="37"/>
      <c r="AF244" s="16"/>
      <c r="AG244" s="37"/>
      <c r="AH244" s="16"/>
      <c r="AI244" s="37"/>
      <c r="AJ244" s="16"/>
      <c r="AK244" s="37"/>
      <c r="AL244" s="1735"/>
      <c r="AM244" s="1737"/>
      <c r="AN244" s="1738"/>
      <c r="AO244" s="1763"/>
      <c r="AP244" s="1740"/>
      <c r="AQ244" s="677"/>
      <c r="AR244" s="688"/>
      <c r="AS244" s="825"/>
      <c r="AT244" s="677"/>
      <c r="AU244" s="677"/>
      <c r="AV244" s="677"/>
      <c r="AW244" s="677"/>
      <c r="AX244" s="677"/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1434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/>
      <c r="AO245" s="34"/>
      <c r="AP245" s="226"/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1434" t="s">
        <v>204</v>
      </c>
      <c r="C246" s="340">
        <f t="shared" si="152"/>
        <v>0</v>
      </c>
      <c r="D246" s="341">
        <f t="shared" ref="D246:E254" si="153">SUM(F246+H246+J246+L246+N246+P246+R246+T246+V246+X246+Z246+AB246+AD246+AF246+AH246+AJ246+AL246)</f>
        <v>0</v>
      </c>
      <c r="E246" s="1434">
        <f t="shared" si="153"/>
        <v>0</v>
      </c>
      <c r="F246" s="16"/>
      <c r="G246" s="37"/>
      <c r="H246" s="16"/>
      <c r="I246" s="37"/>
      <c r="J246" s="16"/>
      <c r="K246" s="37"/>
      <c r="L246" s="16"/>
      <c r="M246" s="37"/>
      <c r="N246" s="16"/>
      <c r="O246" s="37"/>
      <c r="P246" s="16"/>
      <c r="Q246" s="37"/>
      <c r="R246" s="16"/>
      <c r="S246" s="37"/>
      <c r="T246" s="16"/>
      <c r="U246" s="37"/>
      <c r="V246" s="16"/>
      <c r="W246" s="37"/>
      <c r="X246" s="16"/>
      <c r="Y246" s="37"/>
      <c r="Z246" s="16"/>
      <c r="AA246" s="37"/>
      <c r="AB246" s="16"/>
      <c r="AC246" s="37"/>
      <c r="AD246" s="16"/>
      <c r="AE246" s="37"/>
      <c r="AF246" s="16"/>
      <c r="AG246" s="37"/>
      <c r="AH246" s="16"/>
      <c r="AI246" s="37"/>
      <c r="AJ246" s="16"/>
      <c r="AK246" s="37"/>
      <c r="AL246" s="16"/>
      <c r="AM246" s="134"/>
      <c r="AN246" s="272"/>
      <c r="AO246" s="34"/>
      <c r="AP246" s="226"/>
      <c r="AQ246" s="37"/>
      <c r="AR246" s="137"/>
      <c r="AS246" s="16"/>
      <c r="AT246" s="37"/>
      <c r="AU246" s="37"/>
      <c r="AV246" s="37"/>
      <c r="AW246" s="37"/>
      <c r="AX246" s="37"/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1434">
        <f t="shared" si="153"/>
        <v>0</v>
      </c>
      <c r="F247" s="16"/>
      <c r="G247" s="37"/>
      <c r="H247" s="16"/>
      <c r="I247" s="37"/>
      <c r="J247" s="16"/>
      <c r="K247" s="37"/>
      <c r="L247" s="16"/>
      <c r="M247" s="37"/>
      <c r="N247" s="16"/>
      <c r="O247" s="37"/>
      <c r="P247" s="16"/>
      <c r="Q247" s="37"/>
      <c r="R247" s="16"/>
      <c r="S247" s="37"/>
      <c r="T247" s="16"/>
      <c r="U247" s="37"/>
      <c r="V247" s="16"/>
      <c r="W247" s="37"/>
      <c r="X247" s="16"/>
      <c r="Y247" s="37"/>
      <c r="Z247" s="16"/>
      <c r="AA247" s="37"/>
      <c r="AB247" s="16"/>
      <c r="AC247" s="37"/>
      <c r="AD247" s="16"/>
      <c r="AE247" s="37"/>
      <c r="AF247" s="16"/>
      <c r="AG247" s="37"/>
      <c r="AH247" s="16"/>
      <c r="AI247" s="37"/>
      <c r="AJ247" s="16"/>
      <c r="AK247" s="37"/>
      <c r="AL247" s="16"/>
      <c r="AM247" s="134"/>
      <c r="AN247" s="272"/>
      <c r="AO247" s="34"/>
      <c r="AP247" s="226"/>
      <c r="AQ247" s="37"/>
      <c r="AR247" s="137"/>
      <c r="AS247" s="16"/>
      <c r="AT247" s="37"/>
      <c r="AU247" s="37"/>
      <c r="AV247" s="37"/>
      <c r="AW247" s="37"/>
      <c r="AX247" s="37"/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0</v>
      </c>
      <c r="D248" s="341">
        <f t="shared" si="153"/>
        <v>0</v>
      </c>
      <c r="E248" s="1434">
        <f t="shared" si="153"/>
        <v>0</v>
      </c>
      <c r="F248" s="16"/>
      <c r="G248" s="37"/>
      <c r="H248" s="16"/>
      <c r="I248" s="37"/>
      <c r="J248" s="16"/>
      <c r="K248" s="37"/>
      <c r="L248" s="16"/>
      <c r="M248" s="37"/>
      <c r="N248" s="16"/>
      <c r="O248" s="37"/>
      <c r="P248" s="16"/>
      <c r="Q248" s="37"/>
      <c r="R248" s="16"/>
      <c r="S248" s="37"/>
      <c r="T248" s="16"/>
      <c r="U248" s="37"/>
      <c r="V248" s="16"/>
      <c r="W248" s="37"/>
      <c r="X248" s="16"/>
      <c r="Y248" s="37"/>
      <c r="Z248" s="16"/>
      <c r="AA248" s="37"/>
      <c r="AB248" s="16"/>
      <c r="AC248" s="37"/>
      <c r="AD248" s="16"/>
      <c r="AE248" s="37"/>
      <c r="AF248" s="16"/>
      <c r="AG248" s="37"/>
      <c r="AH248" s="16"/>
      <c r="AI248" s="37"/>
      <c r="AJ248" s="16"/>
      <c r="AK248" s="37"/>
      <c r="AL248" s="16"/>
      <c r="AM248" s="134"/>
      <c r="AN248" s="272"/>
      <c r="AO248" s="34"/>
      <c r="AP248" s="226"/>
      <c r="AQ248" s="37"/>
      <c r="AR248" s="137"/>
      <c r="AS248" s="16"/>
      <c r="AT248" s="37"/>
      <c r="AU248" s="37"/>
      <c r="AV248" s="37"/>
      <c r="AW248" s="37"/>
      <c r="AX248" s="37"/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3284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/>
      <c r="G249" s="41"/>
      <c r="H249" s="38"/>
      <c r="I249" s="41"/>
      <c r="J249" s="38"/>
      <c r="K249" s="41"/>
      <c r="L249" s="38"/>
      <c r="M249" s="41"/>
      <c r="N249" s="38"/>
      <c r="O249" s="41"/>
      <c r="P249" s="38"/>
      <c r="Q249" s="41"/>
      <c r="R249" s="38"/>
      <c r="S249" s="41"/>
      <c r="T249" s="38"/>
      <c r="U249" s="41"/>
      <c r="V249" s="38"/>
      <c r="W249" s="41"/>
      <c r="X249" s="38"/>
      <c r="Y249" s="41"/>
      <c r="Z249" s="38"/>
      <c r="AA249" s="41"/>
      <c r="AB249" s="38"/>
      <c r="AC249" s="41"/>
      <c r="AD249" s="38"/>
      <c r="AE249" s="41"/>
      <c r="AF249" s="38"/>
      <c r="AG249" s="41"/>
      <c r="AH249" s="38"/>
      <c r="AI249" s="41"/>
      <c r="AJ249" s="38"/>
      <c r="AK249" s="41"/>
      <c r="AL249" s="38"/>
      <c r="AM249" s="180"/>
      <c r="AN249" s="391"/>
      <c r="AO249" s="42"/>
      <c r="AP249" s="142"/>
      <c r="AQ249" s="41"/>
      <c r="AR249" s="181"/>
      <c r="AS249" s="38"/>
      <c r="AT249" s="41"/>
      <c r="AU249" s="41"/>
      <c r="AV249" s="41"/>
      <c r="AW249" s="41"/>
      <c r="AX249" s="41"/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3083" t="s">
        <v>208</v>
      </c>
      <c r="B250" s="1760" t="s">
        <v>209</v>
      </c>
      <c r="C250" s="1752">
        <f t="shared" si="152"/>
        <v>0</v>
      </c>
      <c r="D250" s="1753">
        <f t="shared" si="153"/>
        <v>0</v>
      </c>
      <c r="E250" s="1751">
        <f t="shared" si="153"/>
        <v>0</v>
      </c>
      <c r="F250" s="1735"/>
      <c r="G250" s="1736"/>
      <c r="H250" s="1735"/>
      <c r="I250" s="1736"/>
      <c r="J250" s="1735"/>
      <c r="K250" s="1736"/>
      <c r="L250" s="1735"/>
      <c r="M250" s="1736"/>
      <c r="N250" s="1735"/>
      <c r="O250" s="1736"/>
      <c r="P250" s="1735"/>
      <c r="Q250" s="1736"/>
      <c r="R250" s="1735"/>
      <c r="S250" s="1736"/>
      <c r="T250" s="1735"/>
      <c r="U250" s="1736"/>
      <c r="V250" s="1735"/>
      <c r="W250" s="1736"/>
      <c r="X250" s="1735"/>
      <c r="Y250" s="1736"/>
      <c r="Z250" s="1735"/>
      <c r="AA250" s="1736"/>
      <c r="AB250" s="1735"/>
      <c r="AC250" s="1736"/>
      <c r="AD250" s="1735"/>
      <c r="AE250" s="1736"/>
      <c r="AF250" s="1735"/>
      <c r="AG250" s="1736"/>
      <c r="AH250" s="1735"/>
      <c r="AI250" s="1736"/>
      <c r="AJ250" s="724"/>
      <c r="AK250" s="353"/>
      <c r="AL250" s="1735"/>
      <c r="AM250" s="1737"/>
      <c r="AN250" s="272"/>
      <c r="AO250" s="34"/>
      <c r="AP250" s="226"/>
      <c r="AQ250" s="1736"/>
      <c r="AR250" s="1755"/>
      <c r="AS250" s="1735"/>
      <c r="AT250" s="1736"/>
      <c r="AU250" s="1736"/>
      <c r="AV250" s="1736"/>
      <c r="AW250" s="1736"/>
      <c r="AX250" s="1736"/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1434" t="s">
        <v>210</v>
      </c>
      <c r="C251" s="340">
        <f t="shared" si="152"/>
        <v>0</v>
      </c>
      <c r="D251" s="341">
        <f t="shared" si="153"/>
        <v>0</v>
      </c>
      <c r="E251" s="1434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/>
      <c r="AR251" s="137"/>
      <c r="AS251" s="16"/>
      <c r="AT251" s="37"/>
      <c r="AU251" s="37"/>
      <c r="AV251" s="37"/>
      <c r="AW251" s="37"/>
      <c r="AX251" s="37"/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/>
      <c r="AR252" s="181"/>
      <c r="AS252" s="38"/>
      <c r="AT252" s="41"/>
      <c r="AU252" s="41"/>
      <c r="AV252" s="41"/>
      <c r="AW252" s="41"/>
      <c r="AX252" s="41"/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1</v>
      </c>
      <c r="D253" s="343">
        <f>SUM(F253+H253+J253+L253+N253+P253+R253+T253+V253+X253+Z253+AB253+AD253+AF253+AH253+AJ253+AL253)</f>
        <v>1</v>
      </c>
      <c r="E253" s="351">
        <f>SUM(G253+I253+K253+M253+O253+Q253+S253+U253+W253+Y253+AA253+AC253+AE253+AG253+AI253+AK253+AM253)</f>
        <v>0</v>
      </c>
      <c r="F253" s="38">
        <v>0</v>
      </c>
      <c r="G253" s="41">
        <v>0</v>
      </c>
      <c r="H253" s="38">
        <v>0</v>
      </c>
      <c r="I253" s="41">
        <v>0</v>
      </c>
      <c r="J253" s="38">
        <v>0</v>
      </c>
      <c r="K253" s="41">
        <v>0</v>
      </c>
      <c r="L253" s="38">
        <v>0</v>
      </c>
      <c r="M253" s="41">
        <v>0</v>
      </c>
      <c r="N253" s="38">
        <v>0</v>
      </c>
      <c r="O253" s="41">
        <v>0</v>
      </c>
      <c r="P253" s="38">
        <v>0</v>
      </c>
      <c r="Q253" s="41">
        <v>0</v>
      </c>
      <c r="R253" s="38">
        <v>0</v>
      </c>
      <c r="S253" s="41">
        <v>0</v>
      </c>
      <c r="T253" s="38">
        <v>0</v>
      </c>
      <c r="U253" s="41">
        <v>0</v>
      </c>
      <c r="V253" s="38">
        <v>1</v>
      </c>
      <c r="W253" s="41">
        <v>0</v>
      </c>
      <c r="X253" s="38">
        <v>0</v>
      </c>
      <c r="Y253" s="41">
        <v>0</v>
      </c>
      <c r="Z253" s="38">
        <v>0</v>
      </c>
      <c r="AA253" s="41">
        <v>0</v>
      </c>
      <c r="AB253" s="38">
        <v>0</v>
      </c>
      <c r="AC253" s="41">
        <v>0</v>
      </c>
      <c r="AD253" s="38">
        <v>0</v>
      </c>
      <c r="AE253" s="41">
        <v>0</v>
      </c>
      <c r="AF253" s="38">
        <v>0</v>
      </c>
      <c r="AG253" s="41">
        <v>0</v>
      </c>
      <c r="AH253" s="38">
        <v>0</v>
      </c>
      <c r="AI253" s="41">
        <v>0</v>
      </c>
      <c r="AJ253" s="38">
        <v>0</v>
      </c>
      <c r="AK253" s="41">
        <v>0</v>
      </c>
      <c r="AL253" s="38">
        <v>0</v>
      </c>
      <c r="AM253" s="180">
        <v>0</v>
      </c>
      <c r="AN253" s="392">
        <v>0</v>
      </c>
      <c r="AO253" s="393">
        <v>0</v>
      </c>
      <c r="AP253" s="394">
        <v>0</v>
      </c>
      <c r="AQ253" s="41">
        <v>0</v>
      </c>
      <c r="AR253" s="181">
        <v>0</v>
      </c>
      <c r="AS253" s="38">
        <v>0</v>
      </c>
      <c r="AT253" s="41">
        <v>0</v>
      </c>
      <c r="AU253" s="41">
        <v>0</v>
      </c>
      <c r="AV253" s="41">
        <v>0</v>
      </c>
      <c r="AW253" s="41">
        <v>0</v>
      </c>
      <c r="AX253" s="41">
        <v>0</v>
      </c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3284"/>
      <c r="B254" s="1432" t="s">
        <v>213</v>
      </c>
      <c r="C254" s="355">
        <f t="shared" si="152"/>
        <v>2</v>
      </c>
      <c r="D254" s="356">
        <f t="shared" si="153"/>
        <v>0</v>
      </c>
      <c r="E254" s="1432">
        <f t="shared" si="153"/>
        <v>2</v>
      </c>
      <c r="F254" s="22">
        <v>0</v>
      </c>
      <c r="G254" s="43">
        <v>0</v>
      </c>
      <c r="H254" s="22">
        <v>0</v>
      </c>
      <c r="I254" s="43">
        <v>0</v>
      </c>
      <c r="J254" s="22">
        <v>0</v>
      </c>
      <c r="K254" s="43">
        <v>0</v>
      </c>
      <c r="L254" s="22">
        <v>0</v>
      </c>
      <c r="M254" s="43">
        <v>2</v>
      </c>
      <c r="N254" s="22">
        <v>0</v>
      </c>
      <c r="O254" s="43">
        <v>0</v>
      </c>
      <c r="P254" s="22">
        <v>0</v>
      </c>
      <c r="Q254" s="43">
        <v>0</v>
      </c>
      <c r="R254" s="22">
        <v>0</v>
      </c>
      <c r="S254" s="43">
        <v>0</v>
      </c>
      <c r="T254" s="22">
        <v>0</v>
      </c>
      <c r="U254" s="43">
        <v>0</v>
      </c>
      <c r="V254" s="22">
        <v>0</v>
      </c>
      <c r="W254" s="43">
        <v>0</v>
      </c>
      <c r="X254" s="22">
        <v>0</v>
      </c>
      <c r="Y254" s="43">
        <v>0</v>
      </c>
      <c r="Z254" s="22">
        <v>0</v>
      </c>
      <c r="AA254" s="43">
        <v>0</v>
      </c>
      <c r="AB254" s="22">
        <v>0</v>
      </c>
      <c r="AC254" s="43">
        <v>0</v>
      </c>
      <c r="AD254" s="22">
        <v>0</v>
      </c>
      <c r="AE254" s="43">
        <v>0</v>
      </c>
      <c r="AF254" s="22">
        <v>0</v>
      </c>
      <c r="AG254" s="43">
        <v>0</v>
      </c>
      <c r="AH254" s="22">
        <v>0</v>
      </c>
      <c r="AI254" s="43">
        <v>0</v>
      </c>
      <c r="AJ254" s="22">
        <v>0</v>
      </c>
      <c r="AK254" s="43">
        <v>0</v>
      </c>
      <c r="AL254" s="22">
        <v>0</v>
      </c>
      <c r="AM254" s="141">
        <v>0</v>
      </c>
      <c r="AN254" s="391">
        <v>0</v>
      </c>
      <c r="AO254" s="42">
        <v>0</v>
      </c>
      <c r="AP254" s="142">
        <v>0</v>
      </c>
      <c r="AQ254" s="43">
        <v>0</v>
      </c>
      <c r="AR254" s="186">
        <v>0</v>
      </c>
      <c r="AS254" s="22">
        <v>0</v>
      </c>
      <c r="AT254" s="43">
        <v>1</v>
      </c>
      <c r="AU254" s="43">
        <v>0</v>
      </c>
      <c r="AV254" s="43">
        <v>0</v>
      </c>
      <c r="AW254" s="43">
        <v>0</v>
      </c>
      <c r="AX254" s="43">
        <v>0</v>
      </c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3083" t="s">
        <v>250</v>
      </c>
      <c r="B255" s="1751" t="s">
        <v>215</v>
      </c>
      <c r="C255" s="1752">
        <f t="shared" si="152"/>
        <v>0</v>
      </c>
      <c r="D255" s="1753">
        <f>SUM(F255+H255+J255+L255+N255)</f>
        <v>0</v>
      </c>
      <c r="E255" s="1751">
        <f>SUM(G255+I255+K255+M255+O255)</f>
        <v>0</v>
      </c>
      <c r="F255" s="1735"/>
      <c r="G255" s="1736"/>
      <c r="H255" s="1735"/>
      <c r="I255" s="1736"/>
      <c r="J255" s="1735"/>
      <c r="K255" s="1736"/>
      <c r="L255" s="1735"/>
      <c r="M255" s="1736"/>
      <c r="N255" s="1735"/>
      <c r="O255" s="1736"/>
      <c r="P255" s="695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696"/>
      <c r="AN255" s="1738"/>
      <c r="AO255" s="1763"/>
      <c r="AP255" s="1740"/>
      <c r="AQ255" s="1736"/>
      <c r="AR255" s="697"/>
      <c r="AS255" s="1735"/>
      <c r="AT255" s="1736"/>
      <c r="AU255" s="1736"/>
      <c r="AV255" s="1736"/>
      <c r="AW255" s="1736"/>
      <c r="AX255" s="1736"/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1434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1434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/>
      <c r="AR256" s="361"/>
      <c r="AS256" s="16"/>
      <c r="AT256" s="37"/>
      <c r="AU256" s="37"/>
      <c r="AV256" s="37"/>
      <c r="AW256" s="37"/>
      <c r="AX256" s="37"/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1434" t="s">
        <v>217</v>
      </c>
      <c r="C257" s="340">
        <f t="shared" si="152"/>
        <v>0</v>
      </c>
      <c r="D257" s="341">
        <f t="shared" si="154"/>
        <v>0</v>
      </c>
      <c r="E257" s="1434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/>
      <c r="AR257" s="361"/>
      <c r="AS257" s="16"/>
      <c r="AT257" s="37"/>
      <c r="AU257" s="37"/>
      <c r="AV257" s="37"/>
      <c r="AW257" s="37"/>
      <c r="AX257" s="37"/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3284"/>
      <c r="B258" s="1432" t="s">
        <v>218</v>
      </c>
      <c r="C258" s="355">
        <f t="shared" si="152"/>
        <v>2</v>
      </c>
      <c r="D258" s="356">
        <f t="shared" si="154"/>
        <v>2</v>
      </c>
      <c r="E258" s="1432">
        <f t="shared" si="154"/>
        <v>0</v>
      </c>
      <c r="F258" s="22">
        <v>0</v>
      </c>
      <c r="G258" s="43">
        <v>0</v>
      </c>
      <c r="H258" s="22">
        <v>1</v>
      </c>
      <c r="I258" s="43">
        <v>0</v>
      </c>
      <c r="J258" s="22">
        <v>0</v>
      </c>
      <c r="K258" s="43">
        <v>0</v>
      </c>
      <c r="L258" s="22">
        <v>1</v>
      </c>
      <c r="M258" s="43">
        <v>0</v>
      </c>
      <c r="N258" s="22">
        <v>0</v>
      </c>
      <c r="O258" s="43">
        <v>0</v>
      </c>
      <c r="P258" s="1761"/>
      <c r="Q258" s="699"/>
      <c r="R258" s="699"/>
      <c r="S258" s="699"/>
      <c r="T258" s="699"/>
      <c r="U258" s="699"/>
      <c r="V258" s="699"/>
      <c r="W258" s="699"/>
      <c r="X258" s="699"/>
      <c r="Y258" s="699"/>
      <c r="Z258" s="699"/>
      <c r="AA258" s="699"/>
      <c r="AB258" s="699"/>
      <c r="AC258" s="699"/>
      <c r="AD258" s="699"/>
      <c r="AE258" s="699"/>
      <c r="AF258" s="699"/>
      <c r="AG258" s="699"/>
      <c r="AH258" s="699"/>
      <c r="AI258" s="699"/>
      <c r="AJ258" s="699"/>
      <c r="AK258" s="699"/>
      <c r="AL258" s="699"/>
      <c r="AM258" s="550"/>
      <c r="AN258" s="272">
        <v>0</v>
      </c>
      <c r="AO258" s="34">
        <v>0</v>
      </c>
      <c r="AP258" s="25">
        <v>0</v>
      </c>
      <c r="AQ258" s="42">
        <v>0</v>
      </c>
      <c r="AR258" s="1037"/>
      <c r="AS258" s="22">
        <v>0</v>
      </c>
      <c r="AT258" s="43">
        <v>0</v>
      </c>
      <c r="AU258" s="43">
        <v>0</v>
      </c>
      <c r="AV258" s="43">
        <v>0</v>
      </c>
      <c r="AW258" s="43">
        <v>0</v>
      </c>
      <c r="AX258" s="43">
        <v>0</v>
      </c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3222" t="s">
        <v>251</v>
      </c>
      <c r="B259" s="1762" t="s">
        <v>220</v>
      </c>
      <c r="C259" s="335">
        <f t="shared" si="152"/>
        <v>2</v>
      </c>
      <c r="D259" s="336">
        <f t="shared" ref="D259:E277" si="155">SUM(F259+H259+J259+L259+N259+P259+R259+T259+V259+X259+Z259+AB259+AD259+AF259+AH259+AJ259+AL259)</f>
        <v>0</v>
      </c>
      <c r="E259" s="1431">
        <f>SUM(G259+I259+K259+M259+O259+Q259+S259+U259+W259+Y259+AA259+AC259+AE259+AG259+AI259+AK259+AM259)</f>
        <v>2</v>
      </c>
      <c r="F259" s="32">
        <v>0</v>
      </c>
      <c r="G259" s="35">
        <v>0</v>
      </c>
      <c r="H259" s="32">
        <v>0</v>
      </c>
      <c r="I259" s="35">
        <v>0</v>
      </c>
      <c r="J259" s="32">
        <v>0</v>
      </c>
      <c r="K259" s="35">
        <v>0</v>
      </c>
      <c r="L259" s="32">
        <v>0</v>
      </c>
      <c r="M259" s="35">
        <v>2</v>
      </c>
      <c r="N259" s="32">
        <v>0</v>
      </c>
      <c r="O259" s="35">
        <v>0</v>
      </c>
      <c r="P259" s="32">
        <v>0</v>
      </c>
      <c r="Q259" s="35">
        <v>0</v>
      </c>
      <c r="R259" s="32">
        <v>0</v>
      </c>
      <c r="S259" s="35">
        <v>0</v>
      </c>
      <c r="T259" s="32">
        <v>0</v>
      </c>
      <c r="U259" s="35">
        <v>0</v>
      </c>
      <c r="V259" s="32">
        <v>0</v>
      </c>
      <c r="W259" s="35">
        <v>0</v>
      </c>
      <c r="X259" s="32">
        <v>0</v>
      </c>
      <c r="Y259" s="35">
        <v>0</v>
      </c>
      <c r="Z259" s="32">
        <v>0</v>
      </c>
      <c r="AA259" s="35">
        <v>0</v>
      </c>
      <c r="AB259" s="32">
        <v>0</v>
      </c>
      <c r="AC259" s="35">
        <v>0</v>
      </c>
      <c r="AD259" s="32">
        <v>0</v>
      </c>
      <c r="AE259" s="35">
        <v>0</v>
      </c>
      <c r="AF259" s="32">
        <v>0</v>
      </c>
      <c r="AG259" s="35">
        <v>0</v>
      </c>
      <c r="AH259" s="32">
        <v>0</v>
      </c>
      <c r="AI259" s="35">
        <v>0</v>
      </c>
      <c r="AJ259" s="32">
        <v>0</v>
      </c>
      <c r="AK259" s="35">
        <v>0</v>
      </c>
      <c r="AL259" s="32">
        <v>0</v>
      </c>
      <c r="AM259" s="1746">
        <v>0</v>
      </c>
      <c r="AN259" s="1763">
        <v>0</v>
      </c>
      <c r="AO259" s="1739">
        <v>0</v>
      </c>
      <c r="AP259" s="1746">
        <v>0</v>
      </c>
      <c r="AQ259" s="35">
        <v>0</v>
      </c>
      <c r="AR259" s="35">
        <v>0</v>
      </c>
      <c r="AS259" s="1735">
        <v>0</v>
      </c>
      <c r="AT259" s="37">
        <v>2</v>
      </c>
      <c r="AU259" s="37">
        <v>0</v>
      </c>
      <c r="AV259" s="37">
        <v>0</v>
      </c>
      <c r="AW259" s="37">
        <v>0</v>
      </c>
      <c r="AX259" s="37">
        <v>1</v>
      </c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1430" t="s">
        <v>221</v>
      </c>
      <c r="C260" s="340">
        <f t="shared" si="152"/>
        <v>0</v>
      </c>
      <c r="D260" s="341">
        <f t="shared" si="155"/>
        <v>0</v>
      </c>
      <c r="E260" s="1434">
        <f t="shared" si="155"/>
        <v>0</v>
      </c>
      <c r="F260" s="16">
        <v>0</v>
      </c>
      <c r="G260" s="37">
        <v>0</v>
      </c>
      <c r="H260" s="16">
        <v>0</v>
      </c>
      <c r="I260" s="37">
        <v>0</v>
      </c>
      <c r="J260" s="16">
        <v>0</v>
      </c>
      <c r="K260" s="37">
        <v>0</v>
      </c>
      <c r="L260" s="16">
        <v>0</v>
      </c>
      <c r="M260" s="37">
        <v>0</v>
      </c>
      <c r="N260" s="16">
        <v>0</v>
      </c>
      <c r="O260" s="37">
        <v>0</v>
      </c>
      <c r="P260" s="16">
        <v>0</v>
      </c>
      <c r="Q260" s="37">
        <v>0</v>
      </c>
      <c r="R260" s="16">
        <v>0</v>
      </c>
      <c r="S260" s="37">
        <v>0</v>
      </c>
      <c r="T260" s="16">
        <v>0</v>
      </c>
      <c r="U260" s="37">
        <v>0</v>
      </c>
      <c r="V260" s="16">
        <v>0</v>
      </c>
      <c r="W260" s="37">
        <v>0</v>
      </c>
      <c r="X260" s="16">
        <v>0</v>
      </c>
      <c r="Y260" s="37">
        <v>0</v>
      </c>
      <c r="Z260" s="16">
        <v>0</v>
      </c>
      <c r="AA260" s="37">
        <v>0</v>
      </c>
      <c r="AB260" s="16">
        <v>0</v>
      </c>
      <c r="AC260" s="37">
        <v>0</v>
      </c>
      <c r="AD260" s="16">
        <v>0</v>
      </c>
      <c r="AE260" s="37">
        <v>0</v>
      </c>
      <c r="AF260" s="16">
        <v>0</v>
      </c>
      <c r="AG260" s="37">
        <v>0</v>
      </c>
      <c r="AH260" s="16">
        <v>0</v>
      </c>
      <c r="AI260" s="37">
        <v>0</v>
      </c>
      <c r="AJ260" s="16">
        <v>0</v>
      </c>
      <c r="AK260" s="37">
        <v>0</v>
      </c>
      <c r="AL260" s="16">
        <v>0</v>
      </c>
      <c r="AM260" s="19">
        <v>0</v>
      </c>
      <c r="AN260" s="36">
        <v>0</v>
      </c>
      <c r="AO260" s="17">
        <v>0</v>
      </c>
      <c r="AP260" s="19">
        <v>0</v>
      </c>
      <c r="AQ260" s="37">
        <v>0</v>
      </c>
      <c r="AR260" s="37">
        <v>0</v>
      </c>
      <c r="AS260" s="16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1434">
        <f t="shared" si="155"/>
        <v>0</v>
      </c>
      <c r="F261" s="16">
        <v>0</v>
      </c>
      <c r="G261" s="37">
        <v>0</v>
      </c>
      <c r="H261" s="16">
        <v>0</v>
      </c>
      <c r="I261" s="37">
        <v>0</v>
      </c>
      <c r="J261" s="16">
        <v>0</v>
      </c>
      <c r="K261" s="37">
        <v>0</v>
      </c>
      <c r="L261" s="16">
        <v>0</v>
      </c>
      <c r="M261" s="37">
        <v>0</v>
      </c>
      <c r="N261" s="16">
        <v>0</v>
      </c>
      <c r="O261" s="37">
        <v>0</v>
      </c>
      <c r="P261" s="16">
        <v>0</v>
      </c>
      <c r="Q261" s="37">
        <v>0</v>
      </c>
      <c r="R261" s="16">
        <v>0</v>
      </c>
      <c r="S261" s="37">
        <v>0</v>
      </c>
      <c r="T261" s="16">
        <v>0</v>
      </c>
      <c r="U261" s="37">
        <v>0</v>
      </c>
      <c r="V261" s="16">
        <v>0</v>
      </c>
      <c r="W261" s="37">
        <v>0</v>
      </c>
      <c r="X261" s="16">
        <v>0</v>
      </c>
      <c r="Y261" s="37">
        <v>0</v>
      </c>
      <c r="Z261" s="16">
        <v>0</v>
      </c>
      <c r="AA261" s="37">
        <v>0</v>
      </c>
      <c r="AB261" s="16">
        <v>0</v>
      </c>
      <c r="AC261" s="37">
        <v>0</v>
      </c>
      <c r="AD261" s="16">
        <v>0</v>
      </c>
      <c r="AE261" s="37">
        <v>0</v>
      </c>
      <c r="AF261" s="16">
        <v>0</v>
      </c>
      <c r="AG261" s="37">
        <v>0</v>
      </c>
      <c r="AH261" s="16">
        <v>0</v>
      </c>
      <c r="AI261" s="37">
        <v>0</v>
      </c>
      <c r="AJ261" s="16">
        <v>0</v>
      </c>
      <c r="AK261" s="37">
        <v>0</v>
      </c>
      <c r="AL261" s="16">
        <v>0</v>
      </c>
      <c r="AM261" s="19">
        <v>0</v>
      </c>
      <c r="AN261" s="36">
        <v>0</v>
      </c>
      <c r="AO261" s="17">
        <v>0</v>
      </c>
      <c r="AP261" s="19">
        <v>0</v>
      </c>
      <c r="AQ261" s="37">
        <v>0</v>
      </c>
      <c r="AR261" s="37">
        <v>0</v>
      </c>
      <c r="AS261" s="16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2</v>
      </c>
      <c r="D262" s="336">
        <f t="shared" si="155"/>
        <v>0</v>
      </c>
      <c r="E262" s="1431">
        <f t="shared" si="155"/>
        <v>2</v>
      </c>
      <c r="F262" s="16">
        <v>0</v>
      </c>
      <c r="G262" s="37">
        <v>0</v>
      </c>
      <c r="H262" s="16">
        <v>0</v>
      </c>
      <c r="I262" s="37">
        <v>0</v>
      </c>
      <c r="J262" s="16">
        <v>0</v>
      </c>
      <c r="K262" s="37">
        <v>2</v>
      </c>
      <c r="L262" s="16">
        <v>0</v>
      </c>
      <c r="M262" s="37">
        <v>0</v>
      </c>
      <c r="N262" s="16">
        <v>0</v>
      </c>
      <c r="O262" s="37">
        <v>0</v>
      </c>
      <c r="P262" s="16">
        <v>0</v>
      </c>
      <c r="Q262" s="37">
        <v>0</v>
      </c>
      <c r="R262" s="16">
        <v>0</v>
      </c>
      <c r="S262" s="37">
        <v>0</v>
      </c>
      <c r="T262" s="16">
        <v>0</v>
      </c>
      <c r="U262" s="37">
        <v>0</v>
      </c>
      <c r="V262" s="16">
        <v>0</v>
      </c>
      <c r="W262" s="37">
        <v>0</v>
      </c>
      <c r="X262" s="16">
        <v>0</v>
      </c>
      <c r="Y262" s="37">
        <v>0</v>
      </c>
      <c r="Z262" s="16">
        <v>0</v>
      </c>
      <c r="AA262" s="37">
        <v>0</v>
      </c>
      <c r="AB262" s="16">
        <v>0</v>
      </c>
      <c r="AC262" s="37">
        <v>0</v>
      </c>
      <c r="AD262" s="16">
        <v>0</v>
      </c>
      <c r="AE262" s="37">
        <v>0</v>
      </c>
      <c r="AF262" s="16">
        <v>0</v>
      </c>
      <c r="AG262" s="37">
        <v>0</v>
      </c>
      <c r="AH262" s="16">
        <v>0</v>
      </c>
      <c r="AI262" s="37">
        <v>0</v>
      </c>
      <c r="AJ262" s="16">
        <v>0</v>
      </c>
      <c r="AK262" s="37">
        <v>0</v>
      </c>
      <c r="AL262" s="16">
        <v>0</v>
      </c>
      <c r="AM262" s="19">
        <v>0</v>
      </c>
      <c r="AN262" s="36">
        <v>0</v>
      </c>
      <c r="AO262" s="17">
        <v>0</v>
      </c>
      <c r="AP262" s="19">
        <v>0</v>
      </c>
      <c r="AQ262" s="37">
        <v>0</v>
      </c>
      <c r="AR262" s="37">
        <v>0</v>
      </c>
      <c r="AS262" s="16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3303"/>
      <c r="B263" s="702" t="s">
        <v>224</v>
      </c>
      <c r="C263" s="325">
        <f t="shared" si="152"/>
        <v>1</v>
      </c>
      <c r="D263" s="326">
        <f t="shared" si="155"/>
        <v>0</v>
      </c>
      <c r="E263" s="308">
        <f t="shared" si="155"/>
        <v>1</v>
      </c>
      <c r="F263" s="16">
        <v>0</v>
      </c>
      <c r="G263" s="37">
        <v>0</v>
      </c>
      <c r="H263" s="16">
        <v>0</v>
      </c>
      <c r="I263" s="37">
        <v>0</v>
      </c>
      <c r="J263" s="16">
        <v>0</v>
      </c>
      <c r="K263" s="37">
        <v>0</v>
      </c>
      <c r="L263" s="16">
        <v>0</v>
      </c>
      <c r="M263" s="37">
        <v>0</v>
      </c>
      <c r="N263" s="16">
        <v>0</v>
      </c>
      <c r="O263" s="37">
        <v>0</v>
      </c>
      <c r="P263" s="16">
        <v>0</v>
      </c>
      <c r="Q263" s="37">
        <v>0</v>
      </c>
      <c r="R263" s="16">
        <v>0</v>
      </c>
      <c r="S263" s="37">
        <v>0</v>
      </c>
      <c r="T263" s="16">
        <v>0</v>
      </c>
      <c r="U263" s="37">
        <v>0</v>
      </c>
      <c r="V263" s="16">
        <v>0</v>
      </c>
      <c r="W263" s="37">
        <v>0</v>
      </c>
      <c r="X263" s="16">
        <v>0</v>
      </c>
      <c r="Y263" s="37">
        <v>0</v>
      </c>
      <c r="Z263" s="16">
        <v>0</v>
      </c>
      <c r="AA263" s="37">
        <v>0</v>
      </c>
      <c r="AB263" s="16">
        <v>0</v>
      </c>
      <c r="AC263" s="37">
        <v>0</v>
      </c>
      <c r="AD263" s="16">
        <v>0</v>
      </c>
      <c r="AE263" s="37">
        <v>1</v>
      </c>
      <c r="AF263" s="16">
        <v>0</v>
      </c>
      <c r="AG263" s="37">
        <v>0</v>
      </c>
      <c r="AH263" s="16">
        <v>0</v>
      </c>
      <c r="AI263" s="37">
        <v>0</v>
      </c>
      <c r="AJ263" s="16">
        <v>0</v>
      </c>
      <c r="AK263" s="37">
        <v>0</v>
      </c>
      <c r="AL263" s="22">
        <v>0</v>
      </c>
      <c r="AM263" s="25">
        <v>0</v>
      </c>
      <c r="AN263" s="42">
        <v>0</v>
      </c>
      <c r="AO263" s="23">
        <v>0</v>
      </c>
      <c r="AP263" s="25">
        <v>0</v>
      </c>
      <c r="AQ263" s="43">
        <v>0</v>
      </c>
      <c r="AR263" s="43">
        <v>0</v>
      </c>
      <c r="AS263" s="16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3083" t="s">
        <v>225</v>
      </c>
      <c r="B264" s="1760" t="s">
        <v>226</v>
      </c>
      <c r="C264" s="1752">
        <f t="shared" si="152"/>
        <v>0</v>
      </c>
      <c r="D264" s="1753">
        <f t="shared" si="155"/>
        <v>0</v>
      </c>
      <c r="E264" s="1751">
        <f t="shared" si="155"/>
        <v>0</v>
      </c>
      <c r="F264" s="1735"/>
      <c r="G264" s="1736"/>
      <c r="H264" s="1735"/>
      <c r="I264" s="1736"/>
      <c r="J264" s="1735"/>
      <c r="K264" s="1736"/>
      <c r="L264" s="1735"/>
      <c r="M264" s="1736"/>
      <c r="N264" s="1735"/>
      <c r="O264" s="1736"/>
      <c r="P264" s="1735"/>
      <c r="Q264" s="1736"/>
      <c r="R264" s="1735"/>
      <c r="S264" s="1736"/>
      <c r="T264" s="1735"/>
      <c r="U264" s="1736"/>
      <c r="V264" s="1735"/>
      <c r="W264" s="1736"/>
      <c r="X264" s="1735"/>
      <c r="Y264" s="1736"/>
      <c r="Z264" s="1735"/>
      <c r="AA264" s="1736"/>
      <c r="AB264" s="1735"/>
      <c r="AC264" s="1736"/>
      <c r="AD264" s="1735"/>
      <c r="AE264" s="1736"/>
      <c r="AF264" s="1735"/>
      <c r="AG264" s="1736"/>
      <c r="AH264" s="1735"/>
      <c r="AI264" s="1736"/>
      <c r="AJ264" s="1735"/>
      <c r="AK264" s="1736"/>
      <c r="AL264" s="1735"/>
      <c r="AM264" s="1737"/>
      <c r="AN264" s="272"/>
      <c r="AO264" s="34"/>
      <c r="AP264" s="226"/>
      <c r="AQ264" s="357"/>
      <c r="AR264" s="367"/>
      <c r="AS264" s="1735"/>
      <c r="AT264" s="1736"/>
      <c r="AU264" s="1736"/>
      <c r="AV264" s="1736"/>
      <c r="AW264" s="1736"/>
      <c r="AX264" s="1736"/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0</v>
      </c>
      <c r="D265" s="336">
        <f t="shared" si="155"/>
        <v>0</v>
      </c>
      <c r="E265" s="1431">
        <f t="shared" si="155"/>
        <v>0</v>
      </c>
      <c r="F265" s="32"/>
      <c r="G265" s="35"/>
      <c r="H265" s="32"/>
      <c r="I265" s="35"/>
      <c r="J265" s="32"/>
      <c r="K265" s="35"/>
      <c r="L265" s="32"/>
      <c r="M265" s="35"/>
      <c r="N265" s="32"/>
      <c r="O265" s="35"/>
      <c r="P265" s="32"/>
      <c r="Q265" s="35"/>
      <c r="R265" s="32"/>
      <c r="S265" s="35"/>
      <c r="T265" s="32"/>
      <c r="U265" s="35"/>
      <c r="V265" s="32"/>
      <c r="W265" s="35"/>
      <c r="X265" s="32"/>
      <c r="Y265" s="35"/>
      <c r="Z265" s="32"/>
      <c r="AA265" s="35"/>
      <c r="AB265" s="32"/>
      <c r="AC265" s="35"/>
      <c r="AD265" s="32"/>
      <c r="AE265" s="35"/>
      <c r="AF265" s="32"/>
      <c r="AG265" s="35"/>
      <c r="AH265" s="32"/>
      <c r="AI265" s="35"/>
      <c r="AJ265" s="32"/>
      <c r="AK265" s="35"/>
      <c r="AL265" s="32"/>
      <c r="AM265" s="271"/>
      <c r="AN265" s="272"/>
      <c r="AO265" s="34"/>
      <c r="AP265" s="226"/>
      <c r="AQ265" s="359"/>
      <c r="AR265" s="369"/>
      <c r="AS265" s="32"/>
      <c r="AT265" s="35"/>
      <c r="AU265" s="35"/>
      <c r="AV265" s="35"/>
      <c r="AW265" s="35"/>
      <c r="AX265" s="35"/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3284"/>
      <c r="B266" s="370" t="s">
        <v>228</v>
      </c>
      <c r="C266" s="319">
        <f t="shared" si="152"/>
        <v>0</v>
      </c>
      <c r="D266" s="320">
        <f t="shared" si="155"/>
        <v>0</v>
      </c>
      <c r="E266" s="541">
        <f t="shared" si="155"/>
        <v>0</v>
      </c>
      <c r="F266" s="210"/>
      <c r="G266" s="542"/>
      <c r="H266" s="210"/>
      <c r="I266" s="542"/>
      <c r="J266" s="210"/>
      <c r="K266" s="542"/>
      <c r="L266" s="210"/>
      <c r="M266" s="542"/>
      <c r="N266" s="210"/>
      <c r="O266" s="542"/>
      <c r="P266" s="210"/>
      <c r="Q266" s="542"/>
      <c r="R266" s="210"/>
      <c r="S266" s="542"/>
      <c r="T266" s="210"/>
      <c r="U266" s="542"/>
      <c r="V266" s="210"/>
      <c r="W266" s="542"/>
      <c r="X266" s="210"/>
      <c r="Y266" s="542"/>
      <c r="Z266" s="210"/>
      <c r="AA266" s="542"/>
      <c r="AB266" s="210"/>
      <c r="AC266" s="542"/>
      <c r="AD266" s="210"/>
      <c r="AE266" s="542"/>
      <c r="AF266" s="210"/>
      <c r="AG266" s="542"/>
      <c r="AH266" s="210"/>
      <c r="AI266" s="542"/>
      <c r="AJ266" s="210"/>
      <c r="AK266" s="542"/>
      <c r="AL266" s="210"/>
      <c r="AM266" s="526"/>
      <c r="AN266" s="384"/>
      <c r="AO266" s="591"/>
      <c r="AP266" s="543"/>
      <c r="AQ266" s="699"/>
      <c r="AR266" s="551"/>
      <c r="AS266" s="210"/>
      <c r="AT266" s="542"/>
      <c r="AU266" s="542"/>
      <c r="AV266" s="542"/>
      <c r="AW266" s="542"/>
      <c r="AX266" s="542"/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3615" t="s">
        <v>229</v>
      </c>
      <c r="B267" s="3616"/>
      <c r="C267" s="1752">
        <f>SUM(D267+E267)</f>
        <v>0</v>
      </c>
      <c r="D267" s="1753">
        <f>SUM(F267+H267+J267+L267+N267+P267+R267+T267+V267+X267+Z267+AB267+AD267+AF267+AH267+AJ267+AL267)</f>
        <v>0</v>
      </c>
      <c r="E267" s="1751">
        <f>SUM(G267+I267+K267+M267+O267+Q267+S267+U267+W267+Y267+AA267+AC267+AE267+AG267+AI267+AK267+AM267)</f>
        <v>0</v>
      </c>
      <c r="F267" s="1735"/>
      <c r="G267" s="1736"/>
      <c r="H267" s="1735"/>
      <c r="I267" s="1736"/>
      <c r="J267" s="1735"/>
      <c r="K267" s="1736"/>
      <c r="L267" s="1735"/>
      <c r="M267" s="1736"/>
      <c r="N267" s="1735"/>
      <c r="O267" s="1736"/>
      <c r="P267" s="1735"/>
      <c r="Q267" s="1736"/>
      <c r="R267" s="1735"/>
      <c r="S267" s="1736"/>
      <c r="T267" s="1735"/>
      <c r="U267" s="1736"/>
      <c r="V267" s="1735"/>
      <c r="W267" s="1736"/>
      <c r="X267" s="1735"/>
      <c r="Y267" s="1736"/>
      <c r="Z267" s="1735"/>
      <c r="AA267" s="1736"/>
      <c r="AB267" s="1735"/>
      <c r="AC267" s="1736"/>
      <c r="AD267" s="1735"/>
      <c r="AE267" s="1736"/>
      <c r="AF267" s="1735"/>
      <c r="AG267" s="1736"/>
      <c r="AH267" s="1735"/>
      <c r="AI267" s="1736"/>
      <c r="AJ267" s="1735"/>
      <c r="AK267" s="1736"/>
      <c r="AL267" s="1735"/>
      <c r="AM267" s="1737"/>
      <c r="AN267" s="1738"/>
      <c r="AO267" s="1763"/>
      <c r="AP267" s="1740"/>
      <c r="AQ267" s="1736"/>
      <c r="AR267" s="1736"/>
      <c r="AS267" s="1735"/>
      <c r="AT267" s="1736"/>
      <c r="AU267" s="1736"/>
      <c r="AV267" s="1736"/>
      <c r="AW267" s="1736"/>
      <c r="AX267" s="1736"/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0</v>
      </c>
      <c r="D268" s="341">
        <f>SUM(F268+H268+J268+L268+N268+P268+R268+T268+V268+X268+Z268+AB268+AD268+AF268+AH268+AJ268+AL268)</f>
        <v>0</v>
      </c>
      <c r="E268" s="1434">
        <f>SUM(G268+I268+K268+M268+O268+Q268+S268+U268+W268+Y268+AA268+AC268+AE268+AG268+AI268+AK268+AM268)</f>
        <v>0</v>
      </c>
      <c r="F268" s="32"/>
      <c r="G268" s="35"/>
      <c r="H268" s="32"/>
      <c r="I268" s="35"/>
      <c r="J268" s="32"/>
      <c r="K268" s="35"/>
      <c r="L268" s="32"/>
      <c r="M268" s="35"/>
      <c r="N268" s="32"/>
      <c r="O268" s="35"/>
      <c r="P268" s="32"/>
      <c r="Q268" s="35"/>
      <c r="R268" s="32"/>
      <c r="S268" s="35"/>
      <c r="T268" s="32"/>
      <c r="U268" s="35"/>
      <c r="V268" s="32"/>
      <c r="W268" s="35"/>
      <c r="X268" s="32"/>
      <c r="Y268" s="35"/>
      <c r="Z268" s="32"/>
      <c r="AA268" s="35"/>
      <c r="AB268" s="32"/>
      <c r="AC268" s="35"/>
      <c r="AD268" s="32"/>
      <c r="AE268" s="35"/>
      <c r="AF268" s="32"/>
      <c r="AG268" s="35"/>
      <c r="AH268" s="32"/>
      <c r="AI268" s="35"/>
      <c r="AJ268" s="32"/>
      <c r="AK268" s="35"/>
      <c r="AL268" s="32"/>
      <c r="AM268" s="271"/>
      <c r="AN268" s="272"/>
      <c r="AO268" s="34"/>
      <c r="AP268" s="226"/>
      <c r="AQ268" s="35"/>
      <c r="AR268" s="35"/>
      <c r="AS268" s="32"/>
      <c r="AT268" s="35"/>
      <c r="AU268" s="35"/>
      <c r="AV268" s="35"/>
      <c r="AW268" s="35"/>
      <c r="AX268" s="35"/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0</v>
      </c>
      <c r="D269" s="341">
        <f t="shared" si="155"/>
        <v>0</v>
      </c>
      <c r="E269" s="1434">
        <f t="shared" si="155"/>
        <v>0</v>
      </c>
      <c r="F269" s="16"/>
      <c r="G269" s="37"/>
      <c r="H269" s="16"/>
      <c r="I269" s="37"/>
      <c r="J269" s="16"/>
      <c r="K269" s="37"/>
      <c r="L269" s="16"/>
      <c r="M269" s="37"/>
      <c r="N269" s="16"/>
      <c r="O269" s="37"/>
      <c r="P269" s="16"/>
      <c r="Q269" s="37"/>
      <c r="R269" s="16"/>
      <c r="S269" s="37"/>
      <c r="T269" s="16"/>
      <c r="U269" s="37"/>
      <c r="V269" s="16"/>
      <c r="W269" s="37"/>
      <c r="X269" s="16"/>
      <c r="Y269" s="37"/>
      <c r="Z269" s="16"/>
      <c r="AA269" s="37"/>
      <c r="AB269" s="16"/>
      <c r="AC269" s="37"/>
      <c r="AD269" s="16"/>
      <c r="AE269" s="37"/>
      <c r="AF269" s="16"/>
      <c r="AG269" s="37"/>
      <c r="AH269" s="16"/>
      <c r="AI269" s="37"/>
      <c r="AJ269" s="16"/>
      <c r="AK269" s="37"/>
      <c r="AL269" s="16"/>
      <c r="AM269" s="134"/>
      <c r="AN269" s="272"/>
      <c r="AO269" s="34"/>
      <c r="AP269" s="226"/>
      <c r="AQ269" s="37"/>
      <c r="AR269" s="137"/>
      <c r="AS269" s="16"/>
      <c r="AT269" s="37"/>
      <c r="AU269" s="37"/>
      <c r="AV269" s="37"/>
      <c r="AW269" s="37"/>
      <c r="AX269" s="37"/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1</v>
      </c>
      <c r="D270" s="341">
        <f t="shared" si="155"/>
        <v>0</v>
      </c>
      <c r="E270" s="1434">
        <f t="shared" si="155"/>
        <v>1</v>
      </c>
      <c r="F270" s="16">
        <v>0</v>
      </c>
      <c r="G270" s="37">
        <v>0</v>
      </c>
      <c r="H270" s="16">
        <v>0</v>
      </c>
      <c r="I270" s="37">
        <v>0</v>
      </c>
      <c r="J270" s="16">
        <v>0</v>
      </c>
      <c r="K270" s="37">
        <v>1</v>
      </c>
      <c r="L270" s="16">
        <v>0</v>
      </c>
      <c r="M270" s="37">
        <v>0</v>
      </c>
      <c r="N270" s="16">
        <v>0</v>
      </c>
      <c r="O270" s="37">
        <v>0</v>
      </c>
      <c r="P270" s="16">
        <v>0</v>
      </c>
      <c r="Q270" s="37">
        <v>0</v>
      </c>
      <c r="R270" s="16">
        <v>0</v>
      </c>
      <c r="S270" s="37">
        <v>0</v>
      </c>
      <c r="T270" s="16">
        <v>0</v>
      </c>
      <c r="U270" s="37">
        <v>0</v>
      </c>
      <c r="V270" s="16">
        <v>0</v>
      </c>
      <c r="W270" s="37">
        <v>0</v>
      </c>
      <c r="X270" s="16">
        <v>0</v>
      </c>
      <c r="Y270" s="37">
        <v>0</v>
      </c>
      <c r="Z270" s="16">
        <v>0</v>
      </c>
      <c r="AA270" s="37">
        <v>0</v>
      </c>
      <c r="AB270" s="16">
        <v>0</v>
      </c>
      <c r="AC270" s="37">
        <v>0</v>
      </c>
      <c r="AD270" s="16">
        <v>0</v>
      </c>
      <c r="AE270" s="37">
        <v>0</v>
      </c>
      <c r="AF270" s="16">
        <v>0</v>
      </c>
      <c r="AG270" s="37">
        <v>0</v>
      </c>
      <c r="AH270" s="16">
        <v>0</v>
      </c>
      <c r="AI270" s="37">
        <v>0</v>
      </c>
      <c r="AJ270" s="16">
        <v>0</v>
      </c>
      <c r="AK270" s="37">
        <v>0</v>
      </c>
      <c r="AL270" s="16">
        <v>0</v>
      </c>
      <c r="AM270" s="134">
        <v>0</v>
      </c>
      <c r="AN270" s="272">
        <v>0</v>
      </c>
      <c r="AO270" s="34">
        <v>0</v>
      </c>
      <c r="AP270" s="226">
        <v>0</v>
      </c>
      <c r="AQ270" s="37">
        <v>0</v>
      </c>
      <c r="AR270" s="137">
        <v>0</v>
      </c>
      <c r="AS270" s="16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4</v>
      </c>
      <c r="D271" s="356">
        <f t="shared" si="155"/>
        <v>2</v>
      </c>
      <c r="E271" s="1432">
        <f t="shared" si="155"/>
        <v>2</v>
      </c>
      <c r="F271" s="16">
        <v>0</v>
      </c>
      <c r="G271" s="37">
        <v>0</v>
      </c>
      <c r="H271" s="16">
        <v>0</v>
      </c>
      <c r="I271" s="37">
        <v>0</v>
      </c>
      <c r="J271" s="16">
        <v>0</v>
      </c>
      <c r="K271" s="37">
        <v>0</v>
      </c>
      <c r="L271" s="16">
        <v>0</v>
      </c>
      <c r="M271" s="37">
        <v>0</v>
      </c>
      <c r="N271" s="16">
        <v>1</v>
      </c>
      <c r="O271" s="37">
        <v>1</v>
      </c>
      <c r="P271" s="16">
        <v>0</v>
      </c>
      <c r="Q271" s="37">
        <v>0</v>
      </c>
      <c r="R271" s="16">
        <v>0</v>
      </c>
      <c r="S271" s="37">
        <v>0</v>
      </c>
      <c r="T271" s="16">
        <v>0</v>
      </c>
      <c r="U271" s="37">
        <v>0</v>
      </c>
      <c r="V271" s="16">
        <v>1</v>
      </c>
      <c r="W271" s="37">
        <v>0</v>
      </c>
      <c r="X271" s="16">
        <v>0</v>
      </c>
      <c r="Y271" s="37">
        <v>0</v>
      </c>
      <c r="Z271" s="16">
        <v>0</v>
      </c>
      <c r="AA271" s="37">
        <v>1</v>
      </c>
      <c r="AB271" s="16">
        <v>0</v>
      </c>
      <c r="AC271" s="37">
        <v>0</v>
      </c>
      <c r="AD271" s="16">
        <v>0</v>
      </c>
      <c r="AE271" s="37">
        <v>0</v>
      </c>
      <c r="AF271" s="16">
        <v>0</v>
      </c>
      <c r="AG271" s="37">
        <v>0</v>
      </c>
      <c r="AH271" s="16">
        <v>0</v>
      </c>
      <c r="AI271" s="37">
        <v>0</v>
      </c>
      <c r="AJ271" s="16">
        <v>0</v>
      </c>
      <c r="AK271" s="37">
        <v>0</v>
      </c>
      <c r="AL271" s="16">
        <v>0</v>
      </c>
      <c r="AM271" s="134">
        <v>0</v>
      </c>
      <c r="AN271" s="272">
        <v>0</v>
      </c>
      <c r="AO271" s="34">
        <v>0</v>
      </c>
      <c r="AP271" s="226">
        <v>0</v>
      </c>
      <c r="AQ271" s="37">
        <v>0</v>
      </c>
      <c r="AR271" s="137">
        <v>0</v>
      </c>
      <c r="AS271" s="16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3083" t="s">
        <v>234</v>
      </c>
      <c r="B272" s="1762" t="s">
        <v>235</v>
      </c>
      <c r="C272" s="335">
        <f t="shared" si="152"/>
        <v>2</v>
      </c>
      <c r="D272" s="336">
        <f t="shared" si="155"/>
        <v>0</v>
      </c>
      <c r="E272" s="1431">
        <f t="shared" si="155"/>
        <v>2</v>
      </c>
      <c r="F272" s="38">
        <v>0</v>
      </c>
      <c r="G272" s="41">
        <v>0</v>
      </c>
      <c r="H272" s="38">
        <v>0</v>
      </c>
      <c r="I272" s="41">
        <v>0</v>
      </c>
      <c r="J272" s="38">
        <v>0</v>
      </c>
      <c r="K272" s="41">
        <v>0</v>
      </c>
      <c r="L272" s="38">
        <v>0</v>
      </c>
      <c r="M272" s="41">
        <v>2</v>
      </c>
      <c r="N272" s="38">
        <v>0</v>
      </c>
      <c r="O272" s="41">
        <v>0</v>
      </c>
      <c r="P272" s="38">
        <v>0</v>
      </c>
      <c r="Q272" s="41">
        <v>0</v>
      </c>
      <c r="R272" s="38">
        <v>0</v>
      </c>
      <c r="S272" s="41">
        <v>0</v>
      </c>
      <c r="T272" s="38">
        <v>0</v>
      </c>
      <c r="U272" s="41">
        <v>0</v>
      </c>
      <c r="V272" s="38">
        <v>0</v>
      </c>
      <c r="W272" s="41">
        <v>0</v>
      </c>
      <c r="X272" s="38">
        <v>0</v>
      </c>
      <c r="Y272" s="41">
        <v>0</v>
      </c>
      <c r="Z272" s="38">
        <v>0</v>
      </c>
      <c r="AA272" s="41">
        <v>0</v>
      </c>
      <c r="AB272" s="38">
        <v>0</v>
      </c>
      <c r="AC272" s="41">
        <v>0</v>
      </c>
      <c r="AD272" s="38">
        <v>0</v>
      </c>
      <c r="AE272" s="41">
        <v>0</v>
      </c>
      <c r="AF272" s="38">
        <v>0</v>
      </c>
      <c r="AG272" s="41">
        <v>0</v>
      </c>
      <c r="AH272" s="38">
        <v>0</v>
      </c>
      <c r="AI272" s="41">
        <v>0</v>
      </c>
      <c r="AJ272" s="38">
        <v>0</v>
      </c>
      <c r="AK272" s="41">
        <v>0</v>
      </c>
      <c r="AL272" s="38">
        <v>0</v>
      </c>
      <c r="AM272" s="180">
        <v>0</v>
      </c>
      <c r="AN272" s="272">
        <v>0</v>
      </c>
      <c r="AO272" s="34">
        <v>0</v>
      </c>
      <c r="AP272" s="226">
        <v>0</v>
      </c>
      <c r="AQ272" s="41">
        <v>0</v>
      </c>
      <c r="AR272" s="181">
        <v>0</v>
      </c>
      <c r="AS272" s="38">
        <v>0</v>
      </c>
      <c r="AT272" s="41">
        <v>0</v>
      </c>
      <c r="AU272" s="41">
        <v>0</v>
      </c>
      <c r="AV272" s="41">
        <v>0</v>
      </c>
      <c r="AW272" s="41">
        <v>0</v>
      </c>
      <c r="AX272" s="41">
        <v>0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0</v>
      </c>
      <c r="D273" s="341">
        <f t="shared" si="155"/>
        <v>0</v>
      </c>
      <c r="E273" s="1434">
        <f t="shared" si="155"/>
        <v>0</v>
      </c>
      <c r="F273" s="38"/>
      <c r="G273" s="41"/>
      <c r="H273" s="38"/>
      <c r="I273" s="41"/>
      <c r="J273" s="38"/>
      <c r="K273" s="41"/>
      <c r="L273" s="38"/>
      <c r="M273" s="41"/>
      <c r="N273" s="38"/>
      <c r="O273" s="41"/>
      <c r="P273" s="38"/>
      <c r="Q273" s="41"/>
      <c r="R273" s="38"/>
      <c r="S273" s="41"/>
      <c r="T273" s="38"/>
      <c r="U273" s="41"/>
      <c r="V273" s="38"/>
      <c r="W273" s="41"/>
      <c r="X273" s="38"/>
      <c r="Y273" s="41"/>
      <c r="Z273" s="38"/>
      <c r="AA273" s="41"/>
      <c r="AB273" s="38"/>
      <c r="AC273" s="41"/>
      <c r="AD273" s="38"/>
      <c r="AE273" s="41"/>
      <c r="AF273" s="38"/>
      <c r="AG273" s="41"/>
      <c r="AH273" s="38"/>
      <c r="AI273" s="41"/>
      <c r="AJ273" s="38"/>
      <c r="AK273" s="41"/>
      <c r="AL273" s="38"/>
      <c r="AM273" s="180"/>
      <c r="AN273" s="272"/>
      <c r="AO273" s="34"/>
      <c r="AP273" s="226"/>
      <c r="AQ273" s="41"/>
      <c r="AR273" s="181"/>
      <c r="AS273" s="38"/>
      <c r="AT273" s="41"/>
      <c r="AU273" s="41"/>
      <c r="AV273" s="41"/>
      <c r="AW273" s="41"/>
      <c r="AX273" s="41"/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1434">
        <f t="shared" si="155"/>
        <v>0</v>
      </c>
      <c r="F274" s="38"/>
      <c r="G274" s="41"/>
      <c r="H274" s="38"/>
      <c r="I274" s="41"/>
      <c r="J274" s="38"/>
      <c r="K274" s="41"/>
      <c r="L274" s="38"/>
      <c r="M274" s="41"/>
      <c r="N274" s="38"/>
      <c r="O274" s="41"/>
      <c r="P274" s="38"/>
      <c r="Q274" s="41"/>
      <c r="R274" s="38"/>
      <c r="S274" s="41"/>
      <c r="T274" s="38"/>
      <c r="U274" s="41"/>
      <c r="V274" s="38"/>
      <c r="W274" s="41"/>
      <c r="X274" s="38"/>
      <c r="Y274" s="41"/>
      <c r="Z274" s="38"/>
      <c r="AA274" s="41"/>
      <c r="AB274" s="38"/>
      <c r="AC274" s="41"/>
      <c r="AD274" s="38"/>
      <c r="AE274" s="41"/>
      <c r="AF274" s="38"/>
      <c r="AG274" s="41"/>
      <c r="AH274" s="38"/>
      <c r="AI274" s="41"/>
      <c r="AJ274" s="38"/>
      <c r="AK274" s="41"/>
      <c r="AL274" s="38"/>
      <c r="AM274" s="180"/>
      <c r="AN274" s="272"/>
      <c r="AO274" s="34"/>
      <c r="AP274" s="226"/>
      <c r="AQ274" s="41"/>
      <c r="AR274" s="181"/>
      <c r="AS274" s="38"/>
      <c r="AT274" s="41"/>
      <c r="AU274" s="41"/>
      <c r="AV274" s="41"/>
      <c r="AW274" s="41"/>
      <c r="AX274" s="41"/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1434">
        <f t="shared" si="155"/>
        <v>0</v>
      </c>
      <c r="F275" s="38"/>
      <c r="G275" s="41"/>
      <c r="H275" s="38"/>
      <c r="I275" s="41"/>
      <c r="J275" s="38"/>
      <c r="K275" s="41"/>
      <c r="L275" s="38"/>
      <c r="M275" s="41"/>
      <c r="N275" s="38"/>
      <c r="O275" s="41"/>
      <c r="P275" s="38"/>
      <c r="Q275" s="41"/>
      <c r="R275" s="38"/>
      <c r="S275" s="41"/>
      <c r="T275" s="38"/>
      <c r="U275" s="41"/>
      <c r="V275" s="38"/>
      <c r="W275" s="41"/>
      <c r="X275" s="38"/>
      <c r="Y275" s="41"/>
      <c r="Z275" s="38"/>
      <c r="AA275" s="41"/>
      <c r="AB275" s="38"/>
      <c r="AC275" s="41"/>
      <c r="AD275" s="38"/>
      <c r="AE275" s="41"/>
      <c r="AF275" s="38"/>
      <c r="AG275" s="41"/>
      <c r="AH275" s="38"/>
      <c r="AI275" s="41"/>
      <c r="AJ275" s="38"/>
      <c r="AK275" s="41"/>
      <c r="AL275" s="38"/>
      <c r="AM275" s="180"/>
      <c r="AN275" s="272"/>
      <c r="AO275" s="34"/>
      <c r="AP275" s="226"/>
      <c r="AQ275" s="41"/>
      <c r="AR275" s="181"/>
      <c r="AS275" s="38"/>
      <c r="AT275" s="41"/>
      <c r="AU275" s="41"/>
      <c r="AV275" s="41"/>
      <c r="AW275" s="41"/>
      <c r="AX275" s="41"/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3284"/>
      <c r="B276" s="375" t="s">
        <v>239</v>
      </c>
      <c r="C276" s="355">
        <f t="shared" si="152"/>
        <v>0</v>
      </c>
      <c r="D276" s="356">
        <f t="shared" si="155"/>
        <v>0</v>
      </c>
      <c r="E276" s="1432">
        <f t="shared" si="155"/>
        <v>0</v>
      </c>
      <c r="F276" s="22"/>
      <c r="G276" s="43"/>
      <c r="H276" s="22"/>
      <c r="I276" s="43"/>
      <c r="J276" s="22"/>
      <c r="K276" s="43"/>
      <c r="L276" s="22"/>
      <c r="M276" s="43"/>
      <c r="N276" s="22"/>
      <c r="O276" s="43"/>
      <c r="P276" s="22"/>
      <c r="Q276" s="43"/>
      <c r="R276" s="22"/>
      <c r="S276" s="43"/>
      <c r="T276" s="22"/>
      <c r="U276" s="43"/>
      <c r="V276" s="22"/>
      <c r="W276" s="43"/>
      <c r="X276" s="22"/>
      <c r="Y276" s="43"/>
      <c r="Z276" s="22"/>
      <c r="AA276" s="43"/>
      <c r="AB276" s="22"/>
      <c r="AC276" s="43"/>
      <c r="AD276" s="22"/>
      <c r="AE276" s="43"/>
      <c r="AF276" s="22"/>
      <c r="AG276" s="43"/>
      <c r="AH276" s="22"/>
      <c r="AI276" s="43"/>
      <c r="AJ276" s="22"/>
      <c r="AK276" s="43"/>
      <c r="AL276" s="22"/>
      <c r="AM276" s="141"/>
      <c r="AN276" s="391"/>
      <c r="AO276" s="42"/>
      <c r="AP276" s="142"/>
      <c r="AQ276" s="43"/>
      <c r="AR276" s="186"/>
      <c r="AS276" s="22"/>
      <c r="AT276" s="43"/>
      <c r="AU276" s="43"/>
      <c r="AV276" s="43"/>
      <c r="AW276" s="43"/>
      <c r="AX276" s="43"/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/>
      <c r="G277" s="75"/>
      <c r="H277" s="329"/>
      <c r="I277" s="75"/>
      <c r="J277" s="329"/>
      <c r="K277" s="75"/>
      <c r="L277" s="329"/>
      <c r="M277" s="75"/>
      <c r="N277" s="329"/>
      <c r="O277" s="75"/>
      <c r="P277" s="329"/>
      <c r="Q277" s="75"/>
      <c r="R277" s="329"/>
      <c r="S277" s="75"/>
      <c r="T277" s="329"/>
      <c r="U277" s="75"/>
      <c r="V277" s="329"/>
      <c r="W277" s="75"/>
      <c r="X277" s="329"/>
      <c r="Y277" s="75"/>
      <c r="Z277" s="329"/>
      <c r="AA277" s="75"/>
      <c r="AB277" s="329"/>
      <c r="AC277" s="75"/>
      <c r="AD277" s="329"/>
      <c r="AE277" s="75"/>
      <c r="AF277" s="329"/>
      <c r="AG277" s="75"/>
      <c r="AH277" s="329"/>
      <c r="AI277" s="75"/>
      <c r="AJ277" s="329"/>
      <c r="AK277" s="75"/>
      <c r="AL277" s="329"/>
      <c r="AM277" s="292"/>
      <c r="AN277" s="272"/>
      <c r="AO277" s="34"/>
      <c r="AP277" s="226"/>
      <c r="AQ277" s="75"/>
      <c r="AR277" s="309"/>
      <c r="AS277" s="329"/>
      <c r="AT277" s="75"/>
      <c r="AU277" s="75"/>
      <c r="AV277" s="75"/>
      <c r="AW277" s="75"/>
      <c r="AX277" s="75"/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0</v>
      </c>
      <c r="D278" s="356">
        <f>SUM(F278+H278+J278+L278+N278+P278+R278+T278+V278+X278+Z278+AB278+AD278+AF278+AH278+AJ278+AL278)</f>
        <v>0</v>
      </c>
      <c r="E278" s="1432">
        <f t="shared" ref="E278" si="156">SUM(G278+I278+K278+M278+O278+Q278+S278+U278+W278+Y278+AA278+AC278+AE278+AG278+AI278+AK278+AM278)</f>
        <v>0</v>
      </c>
      <c r="F278" s="22"/>
      <c r="G278" s="43"/>
      <c r="H278" s="22"/>
      <c r="I278" s="43"/>
      <c r="J278" s="22"/>
      <c r="K278" s="43"/>
      <c r="L278" s="22"/>
      <c r="M278" s="43"/>
      <c r="N278" s="22"/>
      <c r="O278" s="43"/>
      <c r="P278" s="22"/>
      <c r="Q278" s="43"/>
      <c r="R278" s="22"/>
      <c r="S278" s="43"/>
      <c r="T278" s="22"/>
      <c r="U278" s="43"/>
      <c r="V278" s="22"/>
      <c r="W278" s="43"/>
      <c r="X278" s="22"/>
      <c r="Y278" s="43"/>
      <c r="Z278" s="22"/>
      <c r="AA278" s="43"/>
      <c r="AB278" s="22"/>
      <c r="AC278" s="43"/>
      <c r="AD278" s="22"/>
      <c r="AE278" s="43"/>
      <c r="AF278" s="22"/>
      <c r="AG278" s="43"/>
      <c r="AH278" s="22"/>
      <c r="AI278" s="43"/>
      <c r="AJ278" s="22"/>
      <c r="AK278" s="43"/>
      <c r="AL278" s="22"/>
      <c r="AM278" s="141"/>
      <c r="AN278" s="384"/>
      <c r="AO278" s="591"/>
      <c r="AP278" s="543"/>
      <c r="AQ278" s="395"/>
      <c r="AR278" s="381"/>
      <c r="AS278" s="22"/>
      <c r="AT278" s="43"/>
      <c r="AU278" s="43"/>
      <c r="AV278" s="43"/>
      <c r="AW278" s="43"/>
      <c r="AX278" s="43"/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3118" t="s">
        <v>253</v>
      </c>
      <c r="B280" s="3119" t="s">
        <v>254</v>
      </c>
      <c r="C280" s="3088" t="s">
        <v>4</v>
      </c>
      <c r="D280" s="2869"/>
      <c r="E280" s="2847"/>
      <c r="F280" s="3115" t="s">
        <v>117</v>
      </c>
      <c r="G280" s="3116"/>
      <c r="H280" s="3116"/>
      <c r="I280" s="3116"/>
      <c r="J280" s="3116"/>
      <c r="K280" s="3116"/>
      <c r="L280" s="3116"/>
      <c r="M280" s="3116"/>
      <c r="N280" s="3116"/>
      <c r="O280" s="3116"/>
      <c r="P280" s="3116"/>
      <c r="Q280" s="3116"/>
      <c r="R280" s="3116"/>
      <c r="S280" s="3116"/>
      <c r="T280" s="3116"/>
      <c r="U280" s="3116"/>
      <c r="V280" s="3116"/>
      <c r="W280" s="3116"/>
      <c r="X280" s="3116"/>
      <c r="Y280" s="3116"/>
      <c r="Z280" s="3116"/>
      <c r="AA280" s="3116"/>
      <c r="AB280" s="3116"/>
      <c r="AC280" s="3116"/>
      <c r="AD280" s="3116"/>
      <c r="AE280" s="3116"/>
      <c r="AF280" s="3116"/>
      <c r="AG280" s="3116"/>
      <c r="AH280" s="3116"/>
      <c r="AI280" s="3116"/>
      <c r="AJ280" s="3116"/>
      <c r="AK280" s="3117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3489"/>
      <c r="D281" s="3090"/>
      <c r="E281" s="3073"/>
      <c r="F281" s="3095" t="s">
        <v>179</v>
      </c>
      <c r="G281" s="3095"/>
      <c r="H281" s="3095" t="s">
        <v>180</v>
      </c>
      <c r="I281" s="3095"/>
      <c r="J281" s="3095" t="s">
        <v>12</v>
      </c>
      <c r="K281" s="3095"/>
      <c r="L281" s="3100" t="s">
        <v>13</v>
      </c>
      <c r="M281" s="3101"/>
      <c r="N281" s="3070" t="s">
        <v>14</v>
      </c>
      <c r="O281" s="3070"/>
      <c r="P281" s="3070" t="s">
        <v>15</v>
      </c>
      <c r="Q281" s="3070"/>
      <c r="R281" s="3070" t="s">
        <v>16</v>
      </c>
      <c r="S281" s="3070"/>
      <c r="T281" s="3070" t="s">
        <v>17</v>
      </c>
      <c r="U281" s="3070"/>
      <c r="V281" s="3070" t="s">
        <v>18</v>
      </c>
      <c r="W281" s="3070"/>
      <c r="X281" s="3070" t="s">
        <v>19</v>
      </c>
      <c r="Y281" s="3070"/>
      <c r="Z281" s="3070" t="s">
        <v>48</v>
      </c>
      <c r="AA281" s="3070"/>
      <c r="AB281" s="3070" t="s">
        <v>49</v>
      </c>
      <c r="AC281" s="3070"/>
      <c r="AD281" s="3070" t="s">
        <v>50</v>
      </c>
      <c r="AE281" s="3070"/>
      <c r="AF281" s="3070" t="s">
        <v>126</v>
      </c>
      <c r="AG281" s="3070"/>
      <c r="AH281" s="3070" t="s">
        <v>127</v>
      </c>
      <c r="AI281" s="3070"/>
      <c r="AJ281" s="3070" t="s">
        <v>128</v>
      </c>
      <c r="AK281" s="3221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3299"/>
      <c r="B282" s="3301"/>
      <c r="C282" s="725" t="s">
        <v>96</v>
      </c>
      <c r="D282" s="726" t="s">
        <v>65</v>
      </c>
      <c r="E282" s="1427" t="s">
        <v>97</v>
      </c>
      <c r="F282" s="727" t="s">
        <v>65</v>
      </c>
      <c r="G282" s="400" t="s">
        <v>97</v>
      </c>
      <c r="H282" s="727" t="s">
        <v>65</v>
      </c>
      <c r="I282" s="400" t="s">
        <v>97</v>
      </c>
      <c r="J282" s="727" t="s">
        <v>65</v>
      </c>
      <c r="K282" s="400" t="s">
        <v>97</v>
      </c>
      <c r="L282" s="727" t="s">
        <v>65</v>
      </c>
      <c r="M282" s="400" t="s">
        <v>97</v>
      </c>
      <c r="N282" s="727" t="s">
        <v>65</v>
      </c>
      <c r="O282" s="400" t="s">
        <v>97</v>
      </c>
      <c r="P282" s="727" t="s">
        <v>65</v>
      </c>
      <c r="Q282" s="400" t="s">
        <v>97</v>
      </c>
      <c r="R282" s="727" t="s">
        <v>65</v>
      </c>
      <c r="S282" s="400" t="s">
        <v>97</v>
      </c>
      <c r="T282" s="1450" t="s">
        <v>65</v>
      </c>
      <c r="U282" s="1450" t="s">
        <v>97</v>
      </c>
      <c r="V282" s="936" t="s">
        <v>65</v>
      </c>
      <c r="W282" s="400" t="s">
        <v>97</v>
      </c>
      <c r="X282" s="727" t="s">
        <v>65</v>
      </c>
      <c r="Y282" s="400" t="s">
        <v>97</v>
      </c>
      <c r="Z282" s="727" t="s">
        <v>65</v>
      </c>
      <c r="AA282" s="400" t="s">
        <v>97</v>
      </c>
      <c r="AB282" s="727" t="s">
        <v>65</v>
      </c>
      <c r="AC282" s="400" t="s">
        <v>97</v>
      </c>
      <c r="AD282" s="727" t="s">
        <v>65</v>
      </c>
      <c r="AE282" s="400" t="s">
        <v>97</v>
      </c>
      <c r="AF282" s="727" t="s">
        <v>65</v>
      </c>
      <c r="AG282" s="400" t="s">
        <v>97</v>
      </c>
      <c r="AH282" s="727" t="s">
        <v>65</v>
      </c>
      <c r="AI282" s="400" t="s">
        <v>97</v>
      </c>
      <c r="AJ282" s="727" t="s">
        <v>65</v>
      </c>
      <c r="AK282" s="730" t="s">
        <v>97</v>
      </c>
      <c r="AL282" s="3073"/>
      <c r="AM282" s="3073"/>
      <c r="AN282" s="3073"/>
      <c r="AO282" s="3073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3114" t="s">
        <v>255</v>
      </c>
      <c r="B283" s="731" t="s">
        <v>77</v>
      </c>
      <c r="C283" s="732">
        <f>SUM(D283+E283)</f>
        <v>0</v>
      </c>
      <c r="D283" s="733">
        <f>SUM(F283+H283+J283+L283+N283+P283+R283+T283+V283+X283+Z283+AB283+AD283+AF283+AH283+AJ283)</f>
        <v>0</v>
      </c>
      <c r="E283" s="1734">
        <f>SUM(G283+I283+K283+M283+O283+Q283+S283+U283+W283+Y283+AA283+AC283+AE283+AG283+AI283+AK283)</f>
        <v>0</v>
      </c>
      <c r="F283" s="1735"/>
      <c r="G283" s="1736"/>
      <c r="H283" s="1735"/>
      <c r="I283" s="1736"/>
      <c r="J283" s="1735"/>
      <c r="K283" s="1736"/>
      <c r="L283" s="1735"/>
      <c r="M283" s="1736"/>
      <c r="N283" s="1735"/>
      <c r="O283" s="1736"/>
      <c r="P283" s="1735"/>
      <c r="Q283" s="1736"/>
      <c r="R283" s="1735"/>
      <c r="S283" s="1736"/>
      <c r="T283" s="1735"/>
      <c r="U283" s="1736"/>
      <c r="V283" s="1735"/>
      <c r="W283" s="1736"/>
      <c r="X283" s="1735"/>
      <c r="Y283" s="1736"/>
      <c r="Z283" s="1735"/>
      <c r="AA283" s="1736"/>
      <c r="AB283" s="1735"/>
      <c r="AC283" s="1736"/>
      <c r="AD283" s="1735"/>
      <c r="AE283" s="1736"/>
      <c r="AF283" s="1735"/>
      <c r="AG283" s="1736"/>
      <c r="AH283" s="1735"/>
      <c r="AI283" s="1736"/>
      <c r="AJ283" s="1735"/>
      <c r="AK283" s="1740"/>
      <c r="AL283" s="1736"/>
      <c r="AM283" s="1736"/>
      <c r="AN283" s="1736"/>
      <c r="AO283" s="1736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3288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3114" t="s">
        <v>256</v>
      </c>
      <c r="B285" s="731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3288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1727"/>
    </row>
    <row r="288" spans="1:87" ht="15" customHeight="1" x14ac:dyDescent="0.25">
      <c r="A288" s="3088" t="s">
        <v>258</v>
      </c>
      <c r="B288" s="2847"/>
      <c r="C288" s="3095" t="s">
        <v>259</v>
      </c>
      <c r="D288" s="3095"/>
      <c r="E288" s="3095"/>
      <c r="F288" s="3100" t="s">
        <v>117</v>
      </c>
      <c r="G288" s="3102"/>
      <c r="H288" s="3102"/>
      <c r="I288" s="3102"/>
      <c r="J288" s="3102"/>
      <c r="K288" s="3102"/>
      <c r="L288" s="3102"/>
      <c r="M288" s="3102"/>
      <c r="N288" s="3102"/>
      <c r="O288" s="3102"/>
      <c r="P288" s="3102"/>
      <c r="Q288" s="3102"/>
      <c r="R288" s="3102"/>
      <c r="S288" s="3102"/>
      <c r="T288" s="3102"/>
      <c r="U288" s="3102"/>
      <c r="V288" s="3102"/>
      <c r="W288" s="3102"/>
      <c r="X288" s="3102"/>
      <c r="Y288" s="3102"/>
      <c r="Z288" s="3102"/>
      <c r="AA288" s="3102"/>
      <c r="AB288" s="3102"/>
      <c r="AC288" s="3102"/>
      <c r="AD288" s="3102"/>
      <c r="AE288" s="3102"/>
      <c r="AF288" s="3102"/>
      <c r="AG288" s="3102"/>
      <c r="AH288" s="3102"/>
      <c r="AI288" s="3102"/>
      <c r="AJ288" s="3102"/>
      <c r="AK288" s="3102"/>
      <c r="AL288" s="3102"/>
      <c r="AM288" s="3103"/>
      <c r="AN288" s="3078" t="s">
        <v>244</v>
      </c>
      <c r="AO288" s="3078"/>
      <c r="AP288" s="3077"/>
      <c r="AQ288" s="3088" t="s">
        <v>185</v>
      </c>
      <c r="AR288" s="2847"/>
      <c r="AS288" s="3074" t="s">
        <v>7</v>
      </c>
      <c r="AT288" s="3074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3095"/>
      <c r="D289" s="3095"/>
      <c r="E289" s="3095"/>
      <c r="F289" s="3095" t="s">
        <v>178</v>
      </c>
      <c r="G289" s="3095"/>
      <c r="H289" s="3095" t="s">
        <v>179</v>
      </c>
      <c r="I289" s="3095"/>
      <c r="J289" s="3095" t="s">
        <v>180</v>
      </c>
      <c r="K289" s="3095"/>
      <c r="L289" s="3095" t="s">
        <v>12</v>
      </c>
      <c r="M289" s="3095"/>
      <c r="N289" s="3100" t="s">
        <v>13</v>
      </c>
      <c r="O289" s="3101"/>
      <c r="P289" s="3070" t="s">
        <v>14</v>
      </c>
      <c r="Q289" s="3070"/>
      <c r="R289" s="3070" t="s">
        <v>15</v>
      </c>
      <c r="S289" s="3070"/>
      <c r="T289" s="3070" t="s">
        <v>16</v>
      </c>
      <c r="U289" s="3070"/>
      <c r="V289" s="3070" t="s">
        <v>17</v>
      </c>
      <c r="W289" s="3070"/>
      <c r="X289" s="3070" t="s">
        <v>18</v>
      </c>
      <c r="Y289" s="3070"/>
      <c r="Z289" s="3070" t="s">
        <v>19</v>
      </c>
      <c r="AA289" s="3070"/>
      <c r="AB289" s="3070" t="s">
        <v>48</v>
      </c>
      <c r="AC289" s="3070"/>
      <c r="AD289" s="3070" t="s">
        <v>49</v>
      </c>
      <c r="AE289" s="3070"/>
      <c r="AF289" s="3070" t="s">
        <v>50</v>
      </c>
      <c r="AG289" s="3070"/>
      <c r="AH289" s="3070" t="s">
        <v>126</v>
      </c>
      <c r="AI289" s="3070"/>
      <c r="AJ289" s="3070" t="s">
        <v>127</v>
      </c>
      <c r="AK289" s="3070"/>
      <c r="AL289" s="3070" t="s">
        <v>128</v>
      </c>
      <c r="AM289" s="3611"/>
      <c r="AN289" s="3097" t="s">
        <v>261</v>
      </c>
      <c r="AO289" s="3097" t="s">
        <v>262</v>
      </c>
      <c r="AP289" s="2847" t="s">
        <v>263</v>
      </c>
      <c r="AQ289" s="3489"/>
      <c r="AR289" s="3073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3489"/>
      <c r="B290" s="3073"/>
      <c r="C290" s="1766" t="s">
        <v>96</v>
      </c>
      <c r="D290" s="844" t="s">
        <v>65</v>
      </c>
      <c r="E290" s="1446" t="s">
        <v>97</v>
      </c>
      <c r="F290" s="1766" t="s">
        <v>264</v>
      </c>
      <c r="G290" s="1767" t="s">
        <v>97</v>
      </c>
      <c r="H290" s="1766" t="s">
        <v>264</v>
      </c>
      <c r="I290" s="1767" t="s">
        <v>97</v>
      </c>
      <c r="J290" s="1766" t="s">
        <v>264</v>
      </c>
      <c r="K290" s="1767" t="s">
        <v>97</v>
      </c>
      <c r="L290" s="1766" t="s">
        <v>264</v>
      </c>
      <c r="M290" s="1767" t="s">
        <v>97</v>
      </c>
      <c r="N290" s="1766" t="s">
        <v>264</v>
      </c>
      <c r="O290" s="1767" t="s">
        <v>97</v>
      </c>
      <c r="P290" s="1766" t="s">
        <v>264</v>
      </c>
      <c r="Q290" s="1767" t="s">
        <v>97</v>
      </c>
      <c r="R290" s="1766" t="s">
        <v>264</v>
      </c>
      <c r="S290" s="1767" t="s">
        <v>97</v>
      </c>
      <c r="T290" s="1766" t="s">
        <v>264</v>
      </c>
      <c r="U290" s="1767" t="s">
        <v>97</v>
      </c>
      <c r="V290" s="1766" t="s">
        <v>264</v>
      </c>
      <c r="W290" s="1767" t="s">
        <v>97</v>
      </c>
      <c r="X290" s="1766" t="s">
        <v>264</v>
      </c>
      <c r="Y290" s="1767" t="s">
        <v>97</v>
      </c>
      <c r="Z290" s="1766" t="s">
        <v>264</v>
      </c>
      <c r="AA290" s="1767" t="s">
        <v>97</v>
      </c>
      <c r="AB290" s="1766" t="s">
        <v>264</v>
      </c>
      <c r="AC290" s="1767" t="s">
        <v>97</v>
      </c>
      <c r="AD290" s="1766" t="s">
        <v>264</v>
      </c>
      <c r="AE290" s="1767" t="s">
        <v>97</v>
      </c>
      <c r="AF290" s="1766" t="s">
        <v>264</v>
      </c>
      <c r="AG290" s="1767" t="s">
        <v>97</v>
      </c>
      <c r="AH290" s="1766" t="s">
        <v>264</v>
      </c>
      <c r="AI290" s="1767" t="s">
        <v>97</v>
      </c>
      <c r="AJ290" s="1766" t="s">
        <v>264</v>
      </c>
      <c r="AK290" s="1767" t="s">
        <v>97</v>
      </c>
      <c r="AL290" s="1766" t="s">
        <v>264</v>
      </c>
      <c r="AM290" s="1768" t="s">
        <v>97</v>
      </c>
      <c r="AN290" s="3113"/>
      <c r="AO290" s="3113"/>
      <c r="AP290" s="3073"/>
      <c r="AQ290" s="1766" t="s">
        <v>187</v>
      </c>
      <c r="AR290" s="1438" t="s">
        <v>188</v>
      </c>
      <c r="AS290" s="3283"/>
      <c r="AT290" s="3283"/>
      <c r="AU290" s="3073"/>
      <c r="AV290" s="3073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3076" t="s">
        <v>265</v>
      </c>
      <c r="B291" s="3077"/>
      <c r="C291" s="1769">
        <f>SUM(D291+E291)</f>
        <v>10</v>
      </c>
      <c r="D291" s="940">
        <f>SUM(F291+H291+J291+L291+N291+P291+R291+T291+V291+X291+Z291+AB291+AD291+AF291+AH291+AJ291+AL291)</f>
        <v>1</v>
      </c>
      <c r="E291" s="1451">
        <f>SUM(G291+I291+K291+M291+O291+Q291+S291+U291+W291+Y291+AA291+AC291+AE291+AG291+AI291+AK291+AM291)</f>
        <v>9</v>
      </c>
      <c r="F291" s="1769">
        <f>SUM(F301:F309)</f>
        <v>0</v>
      </c>
      <c r="G291" s="1770">
        <f>SUM(G301:G309)</f>
        <v>0</v>
      </c>
      <c r="H291" s="1769">
        <f>SUM(H301:H309)</f>
        <v>0</v>
      </c>
      <c r="I291" s="1770">
        <f>SUM(I301:I309)</f>
        <v>0</v>
      </c>
      <c r="J291" s="1769">
        <f>SUM(J301:J309)</f>
        <v>0</v>
      </c>
      <c r="K291" s="1770">
        <f>SUM(K292:K309)</f>
        <v>0</v>
      </c>
      <c r="L291" s="1769">
        <f>SUM(L301:L309)</f>
        <v>0</v>
      </c>
      <c r="M291" s="1770">
        <f>SUM(M292:M309)</f>
        <v>0</v>
      </c>
      <c r="N291" s="1769">
        <f>SUM(N301:N309)</f>
        <v>0</v>
      </c>
      <c r="O291" s="1770">
        <f>SUM(O292:O309)</f>
        <v>0</v>
      </c>
      <c r="P291" s="1769">
        <f>SUM(P301:P309)</f>
        <v>0</v>
      </c>
      <c r="Q291" s="1770">
        <f>SUM(Q292:Q309)</f>
        <v>1</v>
      </c>
      <c r="R291" s="1769">
        <f>SUM(R301:R309)</f>
        <v>0</v>
      </c>
      <c r="S291" s="1770">
        <f>SUM(S292:S309)</f>
        <v>2</v>
      </c>
      <c r="T291" s="1769">
        <f>SUM(T301:T309)</f>
        <v>0</v>
      </c>
      <c r="U291" s="1770">
        <f>SUM(U292:U309)</f>
        <v>4</v>
      </c>
      <c r="V291" s="1769">
        <f>SUM(V301:V309)</f>
        <v>0</v>
      </c>
      <c r="W291" s="1770">
        <f>SUM(W292:W309)</f>
        <v>0</v>
      </c>
      <c r="X291" s="1769">
        <f>SUM(X301:X309)</f>
        <v>0</v>
      </c>
      <c r="Y291" s="1770">
        <f>SUM(Y292:Y309)</f>
        <v>0</v>
      </c>
      <c r="Z291" s="1769">
        <f>SUM(Z301:Z309)</f>
        <v>1</v>
      </c>
      <c r="AA291" s="1770">
        <f>SUM(AA292:AA309)</f>
        <v>2</v>
      </c>
      <c r="AB291" s="1769">
        <f t="shared" ref="AB291:AM291" si="167">SUM(AB301:AB309)</f>
        <v>0</v>
      </c>
      <c r="AC291" s="1770">
        <f>SUM(AC292:AC309)</f>
        <v>0</v>
      </c>
      <c r="AD291" s="1769">
        <f t="shared" si="167"/>
        <v>0</v>
      </c>
      <c r="AE291" s="1770">
        <f t="shared" si="167"/>
        <v>0</v>
      </c>
      <c r="AF291" s="1769">
        <f t="shared" si="167"/>
        <v>0</v>
      </c>
      <c r="AG291" s="1770">
        <f t="shared" si="167"/>
        <v>0</v>
      </c>
      <c r="AH291" s="1769">
        <f t="shared" si="167"/>
        <v>0</v>
      </c>
      <c r="AI291" s="1770">
        <f t="shared" si="167"/>
        <v>0</v>
      </c>
      <c r="AJ291" s="1769">
        <f t="shared" si="167"/>
        <v>0</v>
      </c>
      <c r="AK291" s="1770">
        <f t="shared" si="167"/>
        <v>0</v>
      </c>
      <c r="AL291" s="1769">
        <f>SUM(AL301:AL309)</f>
        <v>0</v>
      </c>
      <c r="AM291" s="1771">
        <f t="shared" si="167"/>
        <v>0</v>
      </c>
      <c r="AN291" s="713">
        <f t="shared" ref="AN291:AU291" si="168">SUM(AN292:AN309)</f>
        <v>2</v>
      </c>
      <c r="AO291" s="713">
        <f t="shared" si="168"/>
        <v>2</v>
      </c>
      <c r="AP291" s="740">
        <f t="shared" si="168"/>
        <v>0</v>
      </c>
      <c r="AQ291" s="1769">
        <f t="shared" si="168"/>
        <v>0</v>
      </c>
      <c r="AR291" s="740">
        <f t="shared" si="168"/>
        <v>0</v>
      </c>
      <c r="AS291" s="1772">
        <f t="shared" si="168"/>
        <v>0</v>
      </c>
      <c r="AT291" s="1772">
        <f t="shared" si="168"/>
        <v>0</v>
      </c>
      <c r="AU291" s="1451">
        <f t="shared" si="168"/>
        <v>0</v>
      </c>
      <c r="AV291" s="1451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2</v>
      </c>
      <c r="D292" s="426"/>
      <c r="E292" s="1431">
        <f t="shared" ref="E292:E300" si="169">SUM(K292+M292+O292+Q292+S292+U292+W292+Y292+AA292+AC292)</f>
        <v>2</v>
      </c>
      <c r="F292" s="358"/>
      <c r="G292" s="359"/>
      <c r="H292" s="359"/>
      <c r="I292" s="359"/>
      <c r="J292" s="427"/>
      <c r="K292" s="35"/>
      <c r="L292" s="742"/>
      <c r="M292" s="35"/>
      <c r="N292" s="742"/>
      <c r="O292" s="35"/>
      <c r="P292" s="742"/>
      <c r="Q292" s="35">
        <v>1</v>
      </c>
      <c r="R292" s="742"/>
      <c r="S292" s="35">
        <v>1</v>
      </c>
      <c r="T292" s="742"/>
      <c r="U292" s="35"/>
      <c r="V292" s="742"/>
      <c r="W292" s="35"/>
      <c r="X292" s="742"/>
      <c r="Y292" s="35"/>
      <c r="Z292" s="742"/>
      <c r="AA292" s="35"/>
      <c r="AB292" s="742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/>
      <c r="AO292" s="34"/>
      <c r="AP292" s="35"/>
      <c r="AQ292" s="32">
        <v>0</v>
      </c>
      <c r="AR292" s="359"/>
      <c r="AS292" s="337">
        <v>0</v>
      </c>
      <c r="AT292" s="337">
        <v>0</v>
      </c>
      <c r="AU292" s="35">
        <v>0</v>
      </c>
      <c r="AV292" s="35">
        <v>0</v>
      </c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1434">
        <f t="shared" si="169"/>
        <v>0</v>
      </c>
      <c r="F293" s="358"/>
      <c r="G293" s="359"/>
      <c r="H293" s="359"/>
      <c r="I293" s="359"/>
      <c r="J293" s="427"/>
      <c r="K293" s="35"/>
      <c r="L293" s="742"/>
      <c r="M293" s="35"/>
      <c r="N293" s="742"/>
      <c r="O293" s="35"/>
      <c r="P293" s="742"/>
      <c r="Q293" s="35"/>
      <c r="R293" s="742"/>
      <c r="S293" s="35"/>
      <c r="T293" s="742"/>
      <c r="U293" s="35"/>
      <c r="V293" s="742"/>
      <c r="W293" s="35"/>
      <c r="X293" s="742"/>
      <c r="Y293" s="35"/>
      <c r="Z293" s="742"/>
      <c r="AA293" s="35"/>
      <c r="AB293" s="742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1</v>
      </c>
      <c r="D294" s="426"/>
      <c r="E294" s="1434">
        <f t="shared" si="169"/>
        <v>1</v>
      </c>
      <c r="F294" s="358"/>
      <c r="G294" s="359"/>
      <c r="H294" s="359"/>
      <c r="I294" s="359"/>
      <c r="J294" s="427"/>
      <c r="K294" s="37"/>
      <c r="L294" s="742"/>
      <c r="M294" s="37"/>
      <c r="N294" s="742"/>
      <c r="O294" s="37"/>
      <c r="P294" s="742"/>
      <c r="Q294" s="37"/>
      <c r="R294" s="742"/>
      <c r="S294" s="37">
        <v>1</v>
      </c>
      <c r="T294" s="742"/>
      <c r="U294" s="37"/>
      <c r="V294" s="742"/>
      <c r="W294" s="37"/>
      <c r="X294" s="742"/>
      <c r="Y294" s="37"/>
      <c r="Z294" s="742"/>
      <c r="AA294" s="37"/>
      <c r="AB294" s="742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/>
      <c r="AO294" s="36"/>
      <c r="AP294" s="37"/>
      <c r="AQ294" s="16">
        <v>0</v>
      </c>
      <c r="AR294" s="359"/>
      <c r="AS294" s="137">
        <v>0</v>
      </c>
      <c r="AT294" s="137">
        <v>0</v>
      </c>
      <c r="AU294" s="37">
        <v>0</v>
      </c>
      <c r="AV294" s="37">
        <v>0</v>
      </c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1434">
        <f t="shared" si="169"/>
        <v>0</v>
      </c>
      <c r="F295" s="358"/>
      <c r="G295" s="359"/>
      <c r="H295" s="359"/>
      <c r="I295" s="359"/>
      <c r="J295" s="427"/>
      <c r="K295" s="37"/>
      <c r="L295" s="742"/>
      <c r="M295" s="37"/>
      <c r="N295" s="742"/>
      <c r="O295" s="37"/>
      <c r="P295" s="742"/>
      <c r="Q295" s="37"/>
      <c r="R295" s="742"/>
      <c r="S295" s="37"/>
      <c r="T295" s="742"/>
      <c r="U295" s="37"/>
      <c r="V295" s="742"/>
      <c r="W295" s="37"/>
      <c r="X295" s="742"/>
      <c r="Y295" s="37"/>
      <c r="Z295" s="742"/>
      <c r="AA295" s="37"/>
      <c r="AB295" s="742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1434">
        <f t="shared" si="169"/>
        <v>0</v>
      </c>
      <c r="F296" s="358"/>
      <c r="G296" s="359"/>
      <c r="H296" s="359"/>
      <c r="I296" s="359"/>
      <c r="J296" s="427"/>
      <c r="K296" s="37"/>
      <c r="L296" s="742"/>
      <c r="M296" s="37"/>
      <c r="N296" s="742"/>
      <c r="O296" s="37"/>
      <c r="P296" s="742"/>
      <c r="Q296" s="37"/>
      <c r="R296" s="742"/>
      <c r="S296" s="37"/>
      <c r="T296" s="742"/>
      <c r="U296" s="37"/>
      <c r="V296" s="742"/>
      <c r="W296" s="37"/>
      <c r="X296" s="742"/>
      <c r="Y296" s="37"/>
      <c r="Z296" s="742"/>
      <c r="AA296" s="37"/>
      <c r="AB296" s="742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1434">
        <f t="shared" si="169"/>
        <v>0</v>
      </c>
      <c r="F297" s="358"/>
      <c r="G297" s="359"/>
      <c r="H297" s="359"/>
      <c r="I297" s="359"/>
      <c r="J297" s="427"/>
      <c r="K297" s="37"/>
      <c r="L297" s="742"/>
      <c r="M297" s="37"/>
      <c r="N297" s="742"/>
      <c r="O297" s="37"/>
      <c r="P297" s="742"/>
      <c r="Q297" s="37"/>
      <c r="R297" s="742"/>
      <c r="S297" s="37"/>
      <c r="T297" s="742"/>
      <c r="U297" s="37"/>
      <c r="V297" s="742"/>
      <c r="W297" s="37"/>
      <c r="X297" s="742"/>
      <c r="Y297" s="37"/>
      <c r="Z297" s="742"/>
      <c r="AA297" s="37"/>
      <c r="AB297" s="742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1434">
        <f t="shared" si="169"/>
        <v>0</v>
      </c>
      <c r="F298" s="358"/>
      <c r="G298" s="359"/>
      <c r="H298" s="359"/>
      <c r="I298" s="359"/>
      <c r="J298" s="427"/>
      <c r="K298" s="37"/>
      <c r="L298" s="742"/>
      <c r="M298" s="37"/>
      <c r="N298" s="742"/>
      <c r="O298" s="37"/>
      <c r="P298" s="742"/>
      <c r="Q298" s="37"/>
      <c r="R298" s="742"/>
      <c r="S298" s="37"/>
      <c r="T298" s="742"/>
      <c r="U298" s="37"/>
      <c r="V298" s="742"/>
      <c r="W298" s="37"/>
      <c r="X298" s="742"/>
      <c r="Y298" s="37"/>
      <c r="Z298" s="742"/>
      <c r="AA298" s="37"/>
      <c r="AB298" s="742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1434">
        <f t="shared" si="169"/>
        <v>0</v>
      </c>
      <c r="F299" s="358"/>
      <c r="G299" s="359"/>
      <c r="H299" s="359"/>
      <c r="I299" s="359"/>
      <c r="J299" s="427"/>
      <c r="K299" s="37"/>
      <c r="L299" s="742"/>
      <c r="M299" s="37"/>
      <c r="N299" s="742"/>
      <c r="O299" s="37"/>
      <c r="P299" s="742"/>
      <c r="Q299" s="37"/>
      <c r="R299" s="742"/>
      <c r="S299" s="37"/>
      <c r="T299" s="742"/>
      <c r="U299" s="37"/>
      <c r="V299" s="742"/>
      <c r="W299" s="37"/>
      <c r="X299" s="742"/>
      <c r="Y299" s="37"/>
      <c r="Z299" s="742"/>
      <c r="AA299" s="37"/>
      <c r="AB299" s="742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112"/>
      <c r="B300" s="1435" t="s">
        <v>274</v>
      </c>
      <c r="C300" s="139">
        <f t="shared" si="184"/>
        <v>0</v>
      </c>
      <c r="D300" s="430"/>
      <c r="E300" s="1432">
        <f t="shared" si="169"/>
        <v>0</v>
      </c>
      <c r="F300" s="1761"/>
      <c r="G300" s="699"/>
      <c r="H300" s="699"/>
      <c r="I300" s="699"/>
      <c r="J300" s="743"/>
      <c r="K300" s="43"/>
      <c r="L300" s="431"/>
      <c r="M300" s="43"/>
      <c r="N300" s="431"/>
      <c r="O300" s="43"/>
      <c r="P300" s="431"/>
      <c r="Q300" s="43"/>
      <c r="R300" s="431"/>
      <c r="S300" s="43"/>
      <c r="T300" s="431"/>
      <c r="U300" s="43"/>
      <c r="V300" s="431"/>
      <c r="W300" s="43"/>
      <c r="X300" s="431"/>
      <c r="Y300" s="43"/>
      <c r="Z300" s="431"/>
      <c r="AA300" s="43"/>
      <c r="AB300" s="431"/>
      <c r="AC300" s="43"/>
      <c r="AD300" s="1761"/>
      <c r="AE300" s="699"/>
      <c r="AF300" s="699"/>
      <c r="AG300" s="699"/>
      <c r="AH300" s="699"/>
      <c r="AI300" s="699"/>
      <c r="AJ300" s="699"/>
      <c r="AK300" s="699"/>
      <c r="AL300" s="699"/>
      <c r="AM300" s="550"/>
      <c r="AN300" s="42"/>
      <c r="AO300" s="42"/>
      <c r="AP300" s="43"/>
      <c r="AQ300" s="22"/>
      <c r="AR300" s="699"/>
      <c r="AS300" s="186"/>
      <c r="AT300" s="186"/>
      <c r="AU300" s="43"/>
      <c r="AV300" s="43"/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1691" t="s">
        <v>266</v>
      </c>
      <c r="C301" s="335">
        <f t="shared" si="183"/>
        <v>0</v>
      </c>
      <c r="D301" s="336">
        <f>SUM(F301+H301+J301+L301+N301+P301+R301+T301+V301+X301+Z301+AB301+AD301+AF301+AH301+AJ301+AL301)</f>
        <v>0</v>
      </c>
      <c r="E301" s="1431">
        <f>SUM(G301+I301+K301+M301+O301+Q301+S301+U301+W301+Y301+AA301+AC301+AE301+AG301+AI301+AK301+AM301)</f>
        <v>0</v>
      </c>
      <c r="F301" s="1773"/>
      <c r="G301" s="1774"/>
      <c r="H301" s="1775"/>
      <c r="I301" s="1774"/>
      <c r="J301" s="1775"/>
      <c r="K301" s="291"/>
      <c r="L301" s="1776"/>
      <c r="M301" s="1774"/>
      <c r="N301" s="1775"/>
      <c r="O301" s="1777"/>
      <c r="P301" s="1773"/>
      <c r="Q301" s="1774"/>
      <c r="R301" s="1775"/>
      <c r="S301" s="1777"/>
      <c r="T301" s="1773"/>
      <c r="U301" s="1774"/>
      <c r="V301" s="1775"/>
      <c r="W301" s="1777"/>
      <c r="X301" s="1773"/>
      <c r="Y301" s="1774"/>
      <c r="Z301" s="1775"/>
      <c r="AA301" s="1777"/>
      <c r="AB301" s="1773"/>
      <c r="AC301" s="1774"/>
      <c r="AD301" s="1775"/>
      <c r="AE301" s="1777"/>
      <c r="AF301" s="1773"/>
      <c r="AG301" s="1774"/>
      <c r="AH301" s="1775"/>
      <c r="AI301" s="1777"/>
      <c r="AJ301" s="1773"/>
      <c r="AK301" s="1774"/>
      <c r="AL301" s="1775"/>
      <c r="AM301" s="1778"/>
      <c r="AN301" s="1698"/>
      <c r="AO301" s="34"/>
      <c r="AP301" s="35"/>
      <c r="AQ301" s="32"/>
      <c r="AR301" s="35"/>
      <c r="AS301" s="337"/>
      <c r="AT301" s="337"/>
      <c r="AU301" s="35"/>
      <c r="AV301" s="35"/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0</v>
      </c>
      <c r="D302" s="176">
        <f t="shared" ref="D302:E309" si="185">SUM(F302+H302+J302+L302+N302+P302+R302+T302+V302+X302+Z302+AB302+AD302+AF302+AH302+AJ302+AL302)</f>
        <v>0</v>
      </c>
      <c r="E302" s="1431">
        <f t="shared" si="185"/>
        <v>0</v>
      </c>
      <c r="F302" s="32"/>
      <c r="G302" s="291"/>
      <c r="H302" s="32"/>
      <c r="I302" s="291"/>
      <c r="J302" s="32"/>
      <c r="K302" s="291"/>
      <c r="L302" s="32"/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/>
      <c r="AR302" s="35"/>
      <c r="AS302" s="337"/>
      <c r="AT302" s="337"/>
      <c r="AU302" s="35"/>
      <c r="AV302" s="35"/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6</v>
      </c>
      <c r="D303" s="178">
        <f t="shared" si="185"/>
        <v>1</v>
      </c>
      <c r="E303" s="1434">
        <f t="shared" si="185"/>
        <v>5</v>
      </c>
      <c r="F303" s="16"/>
      <c r="G303" s="20"/>
      <c r="H303" s="16"/>
      <c r="I303" s="20"/>
      <c r="J303" s="16"/>
      <c r="K303" s="20"/>
      <c r="L303" s="16"/>
      <c r="M303" s="20"/>
      <c r="N303" s="16"/>
      <c r="O303" s="18"/>
      <c r="P303" s="16"/>
      <c r="Q303" s="20"/>
      <c r="R303" s="36"/>
      <c r="S303" s="18"/>
      <c r="T303" s="16"/>
      <c r="U303" s="20">
        <v>3</v>
      </c>
      <c r="V303" s="36"/>
      <c r="W303" s="18"/>
      <c r="X303" s="16"/>
      <c r="Y303" s="20"/>
      <c r="Z303" s="36">
        <v>1</v>
      </c>
      <c r="AA303" s="18">
        <v>2</v>
      </c>
      <c r="AB303" s="16"/>
      <c r="AC303" s="20"/>
      <c r="AD303" s="36"/>
      <c r="AE303" s="18"/>
      <c r="AF303" s="16"/>
      <c r="AG303" s="20"/>
      <c r="AH303" s="36"/>
      <c r="AI303" s="18"/>
      <c r="AJ303" s="16"/>
      <c r="AK303" s="20"/>
      <c r="AL303" s="36"/>
      <c r="AM303" s="19"/>
      <c r="AN303" s="36">
        <v>2</v>
      </c>
      <c r="AO303" s="36">
        <v>2</v>
      </c>
      <c r="AP303" s="37"/>
      <c r="AQ303" s="16">
        <v>0</v>
      </c>
      <c r="AR303" s="37">
        <v>0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0</v>
      </c>
      <c r="D304" s="178">
        <f t="shared" si="185"/>
        <v>0</v>
      </c>
      <c r="E304" s="1434">
        <f t="shared" si="185"/>
        <v>0</v>
      </c>
      <c r="F304" s="16"/>
      <c r="G304" s="20"/>
      <c r="H304" s="16"/>
      <c r="I304" s="20"/>
      <c r="J304" s="16"/>
      <c r="K304" s="20"/>
      <c r="L304" s="16"/>
      <c r="M304" s="20"/>
      <c r="N304" s="16"/>
      <c r="O304" s="18"/>
      <c r="P304" s="16"/>
      <c r="Q304" s="20"/>
      <c r="R304" s="36"/>
      <c r="S304" s="18"/>
      <c r="T304" s="16"/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/>
      <c r="AO304" s="36"/>
      <c r="AP304" s="37"/>
      <c r="AQ304" s="16"/>
      <c r="AR304" s="37"/>
      <c r="AS304" s="137"/>
      <c r="AT304" s="137"/>
      <c r="AU304" s="37"/>
      <c r="AV304" s="37"/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0</v>
      </c>
      <c r="D305" s="178">
        <f t="shared" si="185"/>
        <v>0</v>
      </c>
      <c r="E305" s="1434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/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/>
      <c r="AR305" s="37"/>
      <c r="AS305" s="137"/>
      <c r="AT305" s="137"/>
      <c r="AU305" s="37"/>
      <c r="AV305" s="37"/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1434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/>
      <c r="AR306" s="37"/>
      <c r="AS306" s="137"/>
      <c r="AT306" s="137"/>
      <c r="AU306" s="37"/>
      <c r="AV306" s="37"/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1434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/>
      <c r="AR307" s="37"/>
      <c r="AS307" s="137"/>
      <c r="AT307" s="137"/>
      <c r="AU307" s="37"/>
      <c r="AV307" s="37"/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1434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/>
      <c r="AR308" s="37"/>
      <c r="AS308" s="137"/>
      <c r="AT308" s="137"/>
      <c r="AU308" s="37"/>
      <c r="AV308" s="37"/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3614"/>
      <c r="B309" s="1435" t="s">
        <v>274</v>
      </c>
      <c r="C309" s="139">
        <f t="shared" si="183"/>
        <v>1</v>
      </c>
      <c r="D309" s="199">
        <f t="shared" si="185"/>
        <v>0</v>
      </c>
      <c r="E309" s="1432">
        <f t="shared" si="185"/>
        <v>1</v>
      </c>
      <c r="F309" s="22"/>
      <c r="G309" s="26"/>
      <c r="H309" s="22"/>
      <c r="I309" s="26"/>
      <c r="J309" s="22"/>
      <c r="K309" s="26"/>
      <c r="L309" s="22"/>
      <c r="M309" s="26"/>
      <c r="N309" s="22"/>
      <c r="O309" s="24"/>
      <c r="P309" s="22"/>
      <c r="Q309" s="26"/>
      <c r="R309" s="42"/>
      <c r="S309" s="24"/>
      <c r="T309" s="22"/>
      <c r="U309" s="26">
        <v>1</v>
      </c>
      <c r="V309" s="42"/>
      <c r="W309" s="24"/>
      <c r="X309" s="22"/>
      <c r="Y309" s="26"/>
      <c r="Z309" s="42"/>
      <c r="AA309" s="24"/>
      <c r="AB309" s="22"/>
      <c r="AC309" s="26"/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/>
      <c r="AO309" s="42"/>
      <c r="AP309" s="43"/>
      <c r="AQ309" s="22">
        <v>0</v>
      </c>
      <c r="AR309" s="43">
        <v>0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1779"/>
    </row>
    <row r="311" spans="1:86" ht="15" customHeight="1" x14ac:dyDescent="0.25">
      <c r="A311" s="3088" t="s">
        <v>75</v>
      </c>
      <c r="B311" s="2847"/>
      <c r="C311" s="3108" t="s">
        <v>259</v>
      </c>
      <c r="D311" s="2917"/>
      <c r="E311" s="2888"/>
      <c r="F311" s="3100" t="s">
        <v>117</v>
      </c>
      <c r="G311" s="3102"/>
      <c r="H311" s="3102"/>
      <c r="I311" s="3102"/>
      <c r="J311" s="3102"/>
      <c r="K311" s="3102"/>
      <c r="L311" s="3102"/>
      <c r="M311" s="3102"/>
      <c r="N311" s="3102"/>
      <c r="O311" s="3102"/>
      <c r="P311" s="3102"/>
      <c r="Q311" s="3102"/>
      <c r="R311" s="3102"/>
      <c r="S311" s="3102"/>
      <c r="T311" s="3102"/>
      <c r="U311" s="3102"/>
      <c r="V311" s="3102"/>
      <c r="W311" s="3102"/>
      <c r="X311" s="3102"/>
      <c r="Y311" s="3102"/>
      <c r="Z311" s="3102"/>
      <c r="AA311" s="3102"/>
      <c r="AB311" s="3102"/>
      <c r="AC311" s="3102"/>
      <c r="AD311" s="3102"/>
      <c r="AE311" s="3102"/>
      <c r="AF311" s="3102"/>
      <c r="AG311" s="3102"/>
      <c r="AH311" s="3102"/>
      <c r="AI311" s="3102"/>
      <c r="AJ311" s="3102"/>
      <c r="AK311" s="3102"/>
      <c r="AL311" s="3102"/>
      <c r="AM311" s="3102"/>
      <c r="AN311" s="3102"/>
      <c r="AO311" s="3102"/>
      <c r="AP311" s="3102"/>
      <c r="AQ311" s="3103"/>
      <c r="AR311" s="2869" t="s">
        <v>185</v>
      </c>
      <c r="AS311" s="2847"/>
      <c r="AT311" s="3074" t="s">
        <v>7</v>
      </c>
      <c r="AU311" s="3074" t="s">
        <v>8</v>
      </c>
      <c r="AV311" s="3074" t="s">
        <v>260</v>
      </c>
      <c r="AW311" s="3074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607"/>
      <c r="D312" s="3613"/>
      <c r="E312" s="3608"/>
      <c r="F312" s="3076" t="s">
        <v>277</v>
      </c>
      <c r="G312" s="3078"/>
      <c r="H312" s="3076" t="s">
        <v>278</v>
      </c>
      <c r="I312" s="3078"/>
      <c r="J312" s="3076" t="s">
        <v>279</v>
      </c>
      <c r="K312" s="3078"/>
      <c r="L312" s="3076" t="s">
        <v>280</v>
      </c>
      <c r="M312" s="3078"/>
      <c r="N312" s="3076" t="s">
        <v>179</v>
      </c>
      <c r="O312" s="3078"/>
      <c r="P312" s="3076" t="s">
        <v>180</v>
      </c>
      <c r="Q312" s="3078"/>
      <c r="R312" s="3076" t="s">
        <v>12</v>
      </c>
      <c r="S312" s="3078"/>
      <c r="T312" s="3076" t="s">
        <v>13</v>
      </c>
      <c r="U312" s="3078"/>
      <c r="V312" s="3076" t="s">
        <v>14</v>
      </c>
      <c r="W312" s="3077"/>
      <c r="X312" s="3076" t="s">
        <v>15</v>
      </c>
      <c r="Y312" s="3077"/>
      <c r="Z312" s="3076" t="s">
        <v>16</v>
      </c>
      <c r="AA312" s="3077"/>
      <c r="AB312" s="3076" t="s">
        <v>17</v>
      </c>
      <c r="AC312" s="3077"/>
      <c r="AD312" s="3076" t="s">
        <v>18</v>
      </c>
      <c r="AE312" s="3077"/>
      <c r="AF312" s="3076" t="s">
        <v>19</v>
      </c>
      <c r="AG312" s="3077"/>
      <c r="AH312" s="3076" t="s">
        <v>48</v>
      </c>
      <c r="AI312" s="3077"/>
      <c r="AJ312" s="3076" t="s">
        <v>49</v>
      </c>
      <c r="AK312" s="3077"/>
      <c r="AL312" s="3076" t="s">
        <v>50</v>
      </c>
      <c r="AM312" s="3077"/>
      <c r="AN312" s="3076" t="s">
        <v>126</v>
      </c>
      <c r="AO312" s="3077"/>
      <c r="AP312" s="3076" t="s">
        <v>281</v>
      </c>
      <c r="AQ312" s="3094"/>
      <c r="AR312" s="3605"/>
      <c r="AS312" s="3599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604"/>
      <c r="B313" s="3599"/>
      <c r="C313" s="1766" t="s">
        <v>96</v>
      </c>
      <c r="D313" s="1444" t="s">
        <v>65</v>
      </c>
      <c r="E313" s="1429" t="s">
        <v>97</v>
      </c>
      <c r="F313" s="1766" t="s">
        <v>264</v>
      </c>
      <c r="G313" s="1767" t="s">
        <v>97</v>
      </c>
      <c r="H313" s="1766" t="s">
        <v>264</v>
      </c>
      <c r="I313" s="1767" t="s">
        <v>97</v>
      </c>
      <c r="J313" s="1766" t="s">
        <v>264</v>
      </c>
      <c r="K313" s="1767" t="s">
        <v>97</v>
      </c>
      <c r="L313" s="1766" t="s">
        <v>264</v>
      </c>
      <c r="M313" s="1767" t="s">
        <v>97</v>
      </c>
      <c r="N313" s="1766" t="s">
        <v>264</v>
      </c>
      <c r="O313" s="1767" t="s">
        <v>97</v>
      </c>
      <c r="P313" s="1766" t="s">
        <v>264</v>
      </c>
      <c r="Q313" s="1767" t="s">
        <v>97</v>
      </c>
      <c r="R313" s="1766" t="s">
        <v>264</v>
      </c>
      <c r="S313" s="1767" t="s">
        <v>97</v>
      </c>
      <c r="T313" s="1766" t="s">
        <v>264</v>
      </c>
      <c r="U313" s="1767" t="s">
        <v>97</v>
      </c>
      <c r="V313" s="1766" t="s">
        <v>264</v>
      </c>
      <c r="W313" s="1767" t="s">
        <v>97</v>
      </c>
      <c r="X313" s="1766" t="s">
        <v>264</v>
      </c>
      <c r="Y313" s="1767" t="s">
        <v>97</v>
      </c>
      <c r="Z313" s="1766" t="s">
        <v>264</v>
      </c>
      <c r="AA313" s="1767" t="s">
        <v>97</v>
      </c>
      <c r="AB313" s="1766" t="s">
        <v>264</v>
      </c>
      <c r="AC313" s="1767" t="s">
        <v>97</v>
      </c>
      <c r="AD313" s="1766" t="s">
        <v>264</v>
      </c>
      <c r="AE313" s="1767" t="s">
        <v>97</v>
      </c>
      <c r="AF313" s="1766" t="s">
        <v>264</v>
      </c>
      <c r="AG313" s="1767" t="s">
        <v>97</v>
      </c>
      <c r="AH313" s="1766" t="s">
        <v>264</v>
      </c>
      <c r="AI313" s="1767" t="s">
        <v>97</v>
      </c>
      <c r="AJ313" s="1766" t="s">
        <v>264</v>
      </c>
      <c r="AK313" s="1767" t="s">
        <v>97</v>
      </c>
      <c r="AL313" s="1766" t="s">
        <v>264</v>
      </c>
      <c r="AM313" s="1767" t="s">
        <v>97</v>
      </c>
      <c r="AN313" s="1766" t="s">
        <v>264</v>
      </c>
      <c r="AO313" s="1767" t="s">
        <v>97</v>
      </c>
      <c r="AP313" s="1766" t="s">
        <v>264</v>
      </c>
      <c r="AQ313" s="1768" t="s">
        <v>97</v>
      </c>
      <c r="AR313" s="1781" t="s">
        <v>187</v>
      </c>
      <c r="AS313" s="1767" t="s">
        <v>188</v>
      </c>
      <c r="AT313" s="3600"/>
      <c r="AU313" s="3600"/>
      <c r="AV313" s="3600"/>
      <c r="AW313" s="3600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3083" t="s">
        <v>282</v>
      </c>
      <c r="B314" s="1187" t="s">
        <v>181</v>
      </c>
      <c r="C314" s="175">
        <f>SUM(E314)</f>
        <v>0</v>
      </c>
      <c r="D314" s="1782"/>
      <c r="E314" s="1189">
        <f>+Q314+S314+U314+W314+Y314+AA314+AC314+AE314+AG314+AI314</f>
        <v>0</v>
      </c>
      <c r="F314" s="1783"/>
      <c r="G314" s="947"/>
      <c r="H314" s="947"/>
      <c r="I314" s="947"/>
      <c r="J314" s="947"/>
      <c r="K314" s="947"/>
      <c r="L314" s="947"/>
      <c r="M314" s="947"/>
      <c r="N314" s="947"/>
      <c r="O314" s="947"/>
      <c r="P314" s="1692"/>
      <c r="Q314" s="1698"/>
      <c r="R314" s="1784"/>
      <c r="S314" s="1698"/>
      <c r="T314" s="1784"/>
      <c r="U314" s="1698"/>
      <c r="V314" s="1784"/>
      <c r="W314" s="1698"/>
      <c r="X314" s="1784"/>
      <c r="Y314" s="1698"/>
      <c r="Z314" s="1784"/>
      <c r="AA314" s="1698"/>
      <c r="AB314" s="1784"/>
      <c r="AC314" s="1698"/>
      <c r="AD314" s="1784"/>
      <c r="AE314" s="1698"/>
      <c r="AF314" s="1784"/>
      <c r="AG314" s="1698"/>
      <c r="AH314" s="1784"/>
      <c r="AI314" s="1698"/>
      <c r="AJ314" s="1784"/>
      <c r="AK314" s="1692"/>
      <c r="AL314" s="1784"/>
      <c r="AM314" s="1692"/>
      <c r="AN314" s="1784"/>
      <c r="AO314" s="1692"/>
      <c r="AP314" s="1784"/>
      <c r="AQ314" s="1785"/>
      <c r="AR314" s="1698"/>
      <c r="AS314" s="947"/>
      <c r="AT314" s="1709"/>
      <c r="AU314" s="1715"/>
      <c r="AV314" s="1709"/>
      <c r="AW314" s="1715"/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3601"/>
      <c r="B315" s="1786" t="s">
        <v>275</v>
      </c>
      <c r="C315" s="183">
        <f t="shared" ref="C315:C324" si="188">SUM(D315+E315)</f>
        <v>3</v>
      </c>
      <c r="D315" s="184">
        <f t="shared" ref="D315:E318" si="189">SUM(F315+H315+J315+L315+N315+P315+R315+T315+V315+X315+Z315+AB315+AD315+AF315+AH315+AJ315+AL315+AN315+AP315)</f>
        <v>3</v>
      </c>
      <c r="E315" s="203">
        <f t="shared" si="189"/>
        <v>0</v>
      </c>
      <c r="F315" s="329"/>
      <c r="G315" s="393"/>
      <c r="H315" s="329"/>
      <c r="I315" s="393"/>
      <c r="J315" s="329"/>
      <c r="K315" s="75"/>
      <c r="L315" s="329"/>
      <c r="M315" s="292"/>
      <c r="N315" s="329"/>
      <c r="O315" s="75"/>
      <c r="P315" s="329"/>
      <c r="Q315" s="393"/>
      <c r="R315" s="329"/>
      <c r="S315" s="393"/>
      <c r="T315" s="329">
        <v>1</v>
      </c>
      <c r="U315" s="393"/>
      <c r="V315" s="329"/>
      <c r="W315" s="393"/>
      <c r="X315" s="329">
        <v>1</v>
      </c>
      <c r="Y315" s="393"/>
      <c r="Z315" s="329">
        <v>1</v>
      </c>
      <c r="AA315" s="393"/>
      <c r="AB315" s="329"/>
      <c r="AC315" s="393"/>
      <c r="AD315" s="329"/>
      <c r="AE315" s="393"/>
      <c r="AF315" s="329"/>
      <c r="AG315" s="393"/>
      <c r="AH315" s="329"/>
      <c r="AI315" s="393"/>
      <c r="AJ315" s="329"/>
      <c r="AK315" s="393"/>
      <c r="AL315" s="329"/>
      <c r="AM315" s="393"/>
      <c r="AN315" s="329"/>
      <c r="AO315" s="393"/>
      <c r="AP315" s="329"/>
      <c r="AQ315" s="394"/>
      <c r="AR315" s="393">
        <v>0</v>
      </c>
      <c r="AS315" s="75">
        <v>0</v>
      </c>
      <c r="AT315" s="309">
        <v>0</v>
      </c>
      <c r="AU315" s="75">
        <v>2</v>
      </c>
      <c r="AV315" s="309">
        <v>0</v>
      </c>
      <c r="AW315" s="75">
        <v>0</v>
      </c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3105" t="s">
        <v>283</v>
      </c>
      <c r="B316" s="3106"/>
      <c r="C316" s="1787">
        <f t="shared" si="188"/>
        <v>1</v>
      </c>
      <c r="D316" s="867">
        <f t="shared" si="189"/>
        <v>0</v>
      </c>
      <c r="E316" s="1456">
        <f t="shared" si="189"/>
        <v>1</v>
      </c>
      <c r="F316" s="1788"/>
      <c r="G316" s="715"/>
      <c r="H316" s="1788"/>
      <c r="I316" s="715"/>
      <c r="J316" s="1788"/>
      <c r="K316" s="677"/>
      <c r="L316" s="1788"/>
      <c r="M316" s="678"/>
      <c r="N316" s="1788"/>
      <c r="O316" s="677"/>
      <c r="P316" s="1788"/>
      <c r="Q316" s="715"/>
      <c r="R316" s="1788"/>
      <c r="S316" s="715"/>
      <c r="T316" s="1788"/>
      <c r="U316" s="715"/>
      <c r="V316" s="1788"/>
      <c r="W316" s="715"/>
      <c r="X316" s="1788"/>
      <c r="Y316" s="715"/>
      <c r="Z316" s="1788"/>
      <c r="AA316" s="715">
        <v>1</v>
      </c>
      <c r="AB316" s="1788"/>
      <c r="AC316" s="715"/>
      <c r="AD316" s="1788"/>
      <c r="AE316" s="715"/>
      <c r="AF316" s="1788"/>
      <c r="AG316" s="715"/>
      <c r="AH316" s="1788"/>
      <c r="AI316" s="715"/>
      <c r="AJ316" s="1788"/>
      <c r="AK316" s="715"/>
      <c r="AL316" s="1788"/>
      <c r="AM316" s="715"/>
      <c r="AN316" s="1788"/>
      <c r="AO316" s="715"/>
      <c r="AP316" s="1788"/>
      <c r="AQ316" s="716"/>
      <c r="AR316" s="715">
        <v>0</v>
      </c>
      <c r="AS316" s="677">
        <v>0</v>
      </c>
      <c r="AT316" s="1789">
        <v>0</v>
      </c>
      <c r="AU316" s="677">
        <v>0</v>
      </c>
      <c r="AV316" s="1789">
        <v>0</v>
      </c>
      <c r="AW316" s="677">
        <v>0</v>
      </c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3612" t="s">
        <v>284</v>
      </c>
      <c r="B317" s="3612"/>
      <c r="C317" s="1787">
        <f t="shared" si="188"/>
        <v>0</v>
      </c>
      <c r="D317" s="867">
        <f t="shared" si="189"/>
        <v>0</v>
      </c>
      <c r="E317" s="1456">
        <f t="shared" si="189"/>
        <v>0</v>
      </c>
      <c r="F317" s="1788"/>
      <c r="G317" s="715"/>
      <c r="H317" s="1788"/>
      <c r="I317" s="715"/>
      <c r="J317" s="1788"/>
      <c r="K317" s="677"/>
      <c r="L317" s="1788"/>
      <c r="M317" s="678"/>
      <c r="N317" s="1788"/>
      <c r="O317" s="677"/>
      <c r="P317" s="1788"/>
      <c r="Q317" s="715"/>
      <c r="R317" s="1788"/>
      <c r="S317" s="715"/>
      <c r="T317" s="1788"/>
      <c r="U317" s="715"/>
      <c r="V317" s="1788"/>
      <c r="W317" s="715"/>
      <c r="X317" s="1788"/>
      <c r="Y317" s="715"/>
      <c r="Z317" s="1788"/>
      <c r="AA317" s="715"/>
      <c r="AB317" s="1788"/>
      <c r="AC317" s="715"/>
      <c r="AD317" s="1788"/>
      <c r="AE317" s="715"/>
      <c r="AF317" s="1788"/>
      <c r="AG317" s="715"/>
      <c r="AH317" s="1788"/>
      <c r="AI317" s="715"/>
      <c r="AJ317" s="1788"/>
      <c r="AK317" s="715"/>
      <c r="AL317" s="1788"/>
      <c r="AM317" s="715"/>
      <c r="AN317" s="1788"/>
      <c r="AO317" s="715"/>
      <c r="AP317" s="1788"/>
      <c r="AQ317" s="716"/>
      <c r="AR317" s="715"/>
      <c r="AS317" s="677"/>
      <c r="AT317" s="1789"/>
      <c r="AU317" s="677"/>
      <c r="AV317" s="1789"/>
      <c r="AW317" s="677"/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0</v>
      </c>
      <c r="D318" s="176">
        <f t="shared" si="189"/>
        <v>0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/>
      <c r="AG318" s="34"/>
      <c r="AH318" s="32"/>
      <c r="AI318" s="34"/>
      <c r="AJ318" s="32"/>
      <c r="AK318" s="34"/>
      <c r="AL318" s="32"/>
      <c r="AM318" s="34"/>
      <c r="AN318" s="32"/>
      <c r="AO318" s="34"/>
      <c r="AP318" s="32"/>
      <c r="AQ318" s="226"/>
      <c r="AR318" s="34"/>
      <c r="AS318" s="35"/>
      <c r="AT318" s="337"/>
      <c r="AU318" s="35"/>
      <c r="AV318" s="337"/>
      <c r="AW318" s="35"/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1436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1430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1433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1433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3</v>
      </c>
      <c r="D323" s="176">
        <f t="shared" si="203"/>
        <v>2</v>
      </c>
      <c r="E323" s="233">
        <f t="shared" si="203"/>
        <v>1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>
        <v>1</v>
      </c>
      <c r="Y323" s="36">
        <v>1</v>
      </c>
      <c r="Z323" s="16">
        <v>1</v>
      </c>
      <c r="AA323" s="36"/>
      <c r="AB323" s="16"/>
      <c r="AC323" s="36"/>
      <c r="AD323" s="16"/>
      <c r="AE323" s="36"/>
      <c r="AF323" s="16"/>
      <c r="AG323" s="36"/>
      <c r="AH323" s="16"/>
      <c r="AI323" s="36"/>
      <c r="AJ323" s="16"/>
      <c r="AK323" s="36"/>
      <c r="AL323" s="16"/>
      <c r="AM323" s="36"/>
      <c r="AN323" s="16"/>
      <c r="AO323" s="36"/>
      <c r="AP323" s="16"/>
      <c r="AQ323" s="135"/>
      <c r="AR323" s="36">
        <v>0</v>
      </c>
      <c r="AS323" s="37">
        <v>0</v>
      </c>
      <c r="AT323" s="137">
        <v>0</v>
      </c>
      <c r="AU323" s="37">
        <v>0</v>
      </c>
      <c r="AV323" s="137">
        <v>0</v>
      </c>
      <c r="AW323" s="37">
        <v>0</v>
      </c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3601"/>
      <c r="B324" s="1790" t="s">
        <v>291</v>
      </c>
      <c r="C324" s="139">
        <f t="shared" si="188"/>
        <v>0</v>
      </c>
      <c r="D324" s="199">
        <f t="shared" si="203"/>
        <v>0</v>
      </c>
      <c r="E324" s="1436">
        <f t="shared" si="203"/>
        <v>0</v>
      </c>
      <c r="F324" s="210"/>
      <c r="G324" s="1791"/>
      <c r="H324" s="210"/>
      <c r="I324" s="1791"/>
      <c r="J324" s="210"/>
      <c r="K324" s="1792"/>
      <c r="L324" s="210"/>
      <c r="M324" s="1793"/>
      <c r="N324" s="210"/>
      <c r="O324" s="1792"/>
      <c r="P324" s="210"/>
      <c r="Q324" s="1791"/>
      <c r="R324" s="210"/>
      <c r="S324" s="1791"/>
      <c r="T324" s="210"/>
      <c r="U324" s="1791"/>
      <c r="V324" s="210"/>
      <c r="W324" s="1791"/>
      <c r="X324" s="210"/>
      <c r="Y324" s="1791"/>
      <c r="Z324" s="210"/>
      <c r="AA324" s="1791"/>
      <c r="AB324" s="210"/>
      <c r="AC324" s="1791"/>
      <c r="AD324" s="210"/>
      <c r="AE324" s="1791"/>
      <c r="AF324" s="210"/>
      <c r="AG324" s="1791"/>
      <c r="AH324" s="210"/>
      <c r="AI324" s="1791"/>
      <c r="AJ324" s="210"/>
      <c r="AK324" s="1791"/>
      <c r="AL324" s="210"/>
      <c r="AM324" s="1791"/>
      <c r="AN324" s="210"/>
      <c r="AO324" s="1791"/>
      <c r="AP324" s="210"/>
      <c r="AQ324" s="1794"/>
      <c r="AR324" s="1791">
        <v>0</v>
      </c>
      <c r="AS324" s="1792">
        <v>0</v>
      </c>
      <c r="AT324" s="1795">
        <v>0</v>
      </c>
      <c r="AU324" s="1792">
        <v>0</v>
      </c>
      <c r="AV324" s="1795">
        <v>0</v>
      </c>
      <c r="AW324" s="1792"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3088" t="s">
        <v>75</v>
      </c>
      <c r="B326" s="2847"/>
      <c r="C326" s="3606" t="s">
        <v>259</v>
      </c>
      <c r="D326" s="3606"/>
      <c r="E326" s="3606"/>
      <c r="F326" s="3100" t="s">
        <v>117</v>
      </c>
      <c r="G326" s="3102"/>
      <c r="H326" s="3102"/>
      <c r="I326" s="3102"/>
      <c r="J326" s="3102"/>
      <c r="K326" s="3102"/>
      <c r="L326" s="3102"/>
      <c r="M326" s="3102"/>
      <c r="N326" s="3102"/>
      <c r="O326" s="3102"/>
      <c r="P326" s="3102"/>
      <c r="Q326" s="3102"/>
      <c r="R326" s="3102"/>
      <c r="S326" s="3102"/>
      <c r="T326" s="3102"/>
      <c r="U326" s="3102"/>
      <c r="V326" s="3102"/>
      <c r="W326" s="3102"/>
      <c r="X326" s="3102"/>
      <c r="Y326" s="3102"/>
      <c r="Z326" s="3102"/>
      <c r="AA326" s="3102"/>
      <c r="AB326" s="3102"/>
      <c r="AC326" s="3102"/>
      <c r="AD326" s="3102"/>
      <c r="AE326" s="3102"/>
      <c r="AF326" s="3102"/>
      <c r="AG326" s="3103"/>
      <c r="AH326" s="2869" t="s">
        <v>185</v>
      </c>
      <c r="AI326" s="2847"/>
      <c r="AJ326" s="3081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3606"/>
      <c r="D327" s="3606"/>
      <c r="E327" s="3606"/>
      <c r="F327" s="3606" t="s">
        <v>12</v>
      </c>
      <c r="G327" s="3606"/>
      <c r="H327" s="3100" t="s">
        <v>13</v>
      </c>
      <c r="I327" s="3101"/>
      <c r="J327" s="3597" t="s">
        <v>14</v>
      </c>
      <c r="K327" s="3597"/>
      <c r="L327" s="3597" t="s">
        <v>15</v>
      </c>
      <c r="M327" s="3597"/>
      <c r="N327" s="3597" t="s">
        <v>16</v>
      </c>
      <c r="O327" s="3597"/>
      <c r="P327" s="3597" t="s">
        <v>17</v>
      </c>
      <c r="Q327" s="3597"/>
      <c r="R327" s="3597" t="s">
        <v>18</v>
      </c>
      <c r="S327" s="3597"/>
      <c r="T327" s="3597" t="s">
        <v>19</v>
      </c>
      <c r="U327" s="3597"/>
      <c r="V327" s="3597" t="s">
        <v>48</v>
      </c>
      <c r="W327" s="3597"/>
      <c r="X327" s="3597" t="s">
        <v>49</v>
      </c>
      <c r="Y327" s="3597"/>
      <c r="Z327" s="3597" t="s">
        <v>50</v>
      </c>
      <c r="AA327" s="3597"/>
      <c r="AB327" s="3597" t="s">
        <v>126</v>
      </c>
      <c r="AC327" s="3597"/>
      <c r="AD327" s="3597" t="s">
        <v>127</v>
      </c>
      <c r="AE327" s="3597"/>
      <c r="AF327" s="3597" t="s">
        <v>128</v>
      </c>
      <c r="AG327" s="3611"/>
      <c r="AH327" s="3605"/>
      <c r="AI327" s="3599"/>
      <c r="AJ327" s="2903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604"/>
      <c r="B328" s="3599"/>
      <c r="C328" s="1766" t="s">
        <v>96</v>
      </c>
      <c r="D328" s="844" t="s">
        <v>65</v>
      </c>
      <c r="E328" s="1446" t="s">
        <v>97</v>
      </c>
      <c r="F328" s="1766" t="s">
        <v>264</v>
      </c>
      <c r="G328" s="1767" t="s">
        <v>97</v>
      </c>
      <c r="H328" s="1766" t="s">
        <v>264</v>
      </c>
      <c r="I328" s="1767" t="s">
        <v>97</v>
      </c>
      <c r="J328" s="1766" t="s">
        <v>264</v>
      </c>
      <c r="K328" s="1767" t="s">
        <v>97</v>
      </c>
      <c r="L328" s="1766" t="s">
        <v>264</v>
      </c>
      <c r="M328" s="1767" t="s">
        <v>97</v>
      </c>
      <c r="N328" s="1766" t="s">
        <v>264</v>
      </c>
      <c r="O328" s="1767" t="s">
        <v>97</v>
      </c>
      <c r="P328" s="1766" t="s">
        <v>264</v>
      </c>
      <c r="Q328" s="1767" t="s">
        <v>97</v>
      </c>
      <c r="R328" s="1766" t="s">
        <v>264</v>
      </c>
      <c r="S328" s="1767" t="s">
        <v>97</v>
      </c>
      <c r="T328" s="1766" t="s">
        <v>264</v>
      </c>
      <c r="U328" s="1767" t="s">
        <v>97</v>
      </c>
      <c r="V328" s="1766" t="s">
        <v>264</v>
      </c>
      <c r="W328" s="1767" t="s">
        <v>97</v>
      </c>
      <c r="X328" s="1766" t="s">
        <v>264</v>
      </c>
      <c r="Y328" s="1767" t="s">
        <v>97</v>
      </c>
      <c r="Z328" s="1766" t="s">
        <v>264</v>
      </c>
      <c r="AA328" s="1767" t="s">
        <v>97</v>
      </c>
      <c r="AB328" s="1766" t="s">
        <v>264</v>
      </c>
      <c r="AC328" s="1767" t="s">
        <v>97</v>
      </c>
      <c r="AD328" s="1766" t="s">
        <v>264</v>
      </c>
      <c r="AE328" s="1767" t="s">
        <v>97</v>
      </c>
      <c r="AF328" s="1766" t="s">
        <v>264</v>
      </c>
      <c r="AG328" s="1768" t="s">
        <v>97</v>
      </c>
      <c r="AH328" s="706" t="s">
        <v>187</v>
      </c>
      <c r="AI328" s="1796" t="s">
        <v>188</v>
      </c>
      <c r="AJ328" s="2877"/>
      <c r="AK328" s="3599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3610" t="s">
        <v>282</v>
      </c>
      <c r="B329" s="3610"/>
      <c r="C329" s="1787">
        <f>SUM(D329+E329)</f>
        <v>1</v>
      </c>
      <c r="D329" s="867">
        <f t="shared" ref="D329:E331" si="204">SUM(F329+H329+J329+L329+N329+P329+R329+T329+V329+X329+Z329+AB329+AD329+AF329)</f>
        <v>0</v>
      </c>
      <c r="E329" s="1451">
        <f t="shared" si="204"/>
        <v>1</v>
      </c>
      <c r="F329" s="1788"/>
      <c r="G329" s="715"/>
      <c r="H329" s="1788"/>
      <c r="I329" s="715"/>
      <c r="J329" s="1788"/>
      <c r="K329" s="715"/>
      <c r="L329" s="1788"/>
      <c r="M329" s="715"/>
      <c r="N329" s="1788"/>
      <c r="O329" s="715"/>
      <c r="P329" s="1788"/>
      <c r="Q329" s="715">
        <v>1</v>
      </c>
      <c r="R329" s="1788"/>
      <c r="S329" s="715"/>
      <c r="T329" s="1788"/>
      <c r="U329" s="715"/>
      <c r="V329" s="1788"/>
      <c r="W329" s="715"/>
      <c r="X329" s="1788"/>
      <c r="Y329" s="715"/>
      <c r="Z329" s="1788"/>
      <c r="AA329" s="715"/>
      <c r="AB329" s="1788"/>
      <c r="AC329" s="715"/>
      <c r="AD329" s="1788"/>
      <c r="AE329" s="715"/>
      <c r="AF329" s="1788"/>
      <c r="AG329" s="716"/>
      <c r="AH329" s="715">
        <v>0</v>
      </c>
      <c r="AI329" s="677">
        <v>0</v>
      </c>
      <c r="AJ329" s="1788">
        <v>0</v>
      </c>
      <c r="AK329" s="677">
        <v>0</v>
      </c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3610" t="s">
        <v>284</v>
      </c>
      <c r="B330" s="3610"/>
      <c r="C330" s="1787">
        <f>SUM(D330+E330)</f>
        <v>0</v>
      </c>
      <c r="D330" s="867">
        <f t="shared" si="204"/>
        <v>0</v>
      </c>
      <c r="E330" s="1451">
        <f t="shared" si="204"/>
        <v>0</v>
      </c>
      <c r="F330" s="1788"/>
      <c r="G330" s="715"/>
      <c r="H330" s="1788"/>
      <c r="I330" s="715"/>
      <c r="J330" s="1788"/>
      <c r="K330" s="715"/>
      <c r="L330" s="1788"/>
      <c r="M330" s="715"/>
      <c r="N330" s="1788"/>
      <c r="O330" s="715"/>
      <c r="P330" s="1788"/>
      <c r="Q330" s="715"/>
      <c r="R330" s="1788"/>
      <c r="S330" s="715"/>
      <c r="T330" s="1788"/>
      <c r="U330" s="715"/>
      <c r="V330" s="1788"/>
      <c r="W330" s="715"/>
      <c r="X330" s="1788"/>
      <c r="Y330" s="715"/>
      <c r="Z330" s="1788"/>
      <c r="AA330" s="715"/>
      <c r="AB330" s="1788"/>
      <c r="AC330" s="715"/>
      <c r="AD330" s="1788"/>
      <c r="AE330" s="715"/>
      <c r="AF330" s="1788"/>
      <c r="AG330" s="716"/>
      <c r="AH330" s="715"/>
      <c r="AI330" s="677"/>
      <c r="AJ330" s="1788"/>
      <c r="AK330" s="677"/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3610" t="s">
        <v>293</v>
      </c>
      <c r="B331" s="3610"/>
      <c r="C331" s="1787">
        <f>SUM(D331+E331)</f>
        <v>3</v>
      </c>
      <c r="D331" s="867">
        <f t="shared" si="204"/>
        <v>2</v>
      </c>
      <c r="E331" s="1451">
        <f t="shared" si="204"/>
        <v>1</v>
      </c>
      <c r="F331" s="1788"/>
      <c r="G331" s="715"/>
      <c r="H331" s="1788"/>
      <c r="I331" s="715"/>
      <c r="J331" s="1788">
        <v>1</v>
      </c>
      <c r="K331" s="715"/>
      <c r="L331" s="1788"/>
      <c r="M331" s="715"/>
      <c r="N331" s="1788"/>
      <c r="O331" s="715"/>
      <c r="P331" s="1788">
        <v>1</v>
      </c>
      <c r="Q331" s="715">
        <v>1</v>
      </c>
      <c r="R331" s="1788"/>
      <c r="S331" s="715"/>
      <c r="T331" s="1788"/>
      <c r="U331" s="715"/>
      <c r="V331" s="1788"/>
      <c r="W331" s="715"/>
      <c r="X331" s="1788"/>
      <c r="Y331" s="715"/>
      <c r="Z331" s="1788"/>
      <c r="AA331" s="715"/>
      <c r="AB331" s="1788"/>
      <c r="AC331" s="715"/>
      <c r="AD331" s="1788"/>
      <c r="AE331" s="715"/>
      <c r="AF331" s="1788"/>
      <c r="AG331" s="716"/>
      <c r="AH331" s="715">
        <v>0</v>
      </c>
      <c r="AI331" s="677">
        <v>2</v>
      </c>
      <c r="AJ331" s="1788">
        <v>0</v>
      </c>
      <c r="AK331" s="677">
        <v>0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753" t="s">
        <v>294</v>
      </c>
      <c r="B332" s="754"/>
      <c r="C332" s="754"/>
      <c r="D332" s="754"/>
      <c r="E332" s="754"/>
      <c r="F332" s="754"/>
      <c r="G332" s="754"/>
      <c r="H332" s="754"/>
      <c r="I332" s="754"/>
      <c r="J332" s="754"/>
      <c r="K332" s="754"/>
      <c r="L332" s="754"/>
      <c r="M332" s="754"/>
      <c r="N332" s="754"/>
      <c r="O332" s="46"/>
      <c r="P332" s="46"/>
      <c r="Q332" s="46"/>
      <c r="R332" s="46"/>
    </row>
    <row r="333" spans="1:85" ht="15" customHeight="1" x14ac:dyDescent="0.25">
      <c r="A333" s="3074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3215" t="s">
        <v>297</v>
      </c>
      <c r="P333" s="3216" t="s">
        <v>298</v>
      </c>
      <c r="Q333" s="3216" t="s">
        <v>299</v>
      </c>
      <c r="R333" s="3213" t="s">
        <v>7</v>
      </c>
      <c r="S333" s="3074" t="s">
        <v>8</v>
      </c>
      <c r="T333" s="3108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3604"/>
      <c r="C334" s="3605"/>
      <c r="D334" s="3599"/>
      <c r="E334" s="3076" t="s">
        <v>178</v>
      </c>
      <c r="F334" s="3077"/>
      <c r="G334" s="3076" t="s">
        <v>179</v>
      </c>
      <c r="H334" s="3077"/>
      <c r="I334" s="3076" t="s">
        <v>180</v>
      </c>
      <c r="J334" s="3077"/>
      <c r="K334" s="3076" t="s">
        <v>12</v>
      </c>
      <c r="L334" s="3077"/>
      <c r="M334" s="3076" t="s">
        <v>13</v>
      </c>
      <c r="N334" s="3078"/>
      <c r="O334" s="2897"/>
      <c r="P334" s="2900"/>
      <c r="Q334" s="2900"/>
      <c r="R334" s="2885"/>
      <c r="S334" s="2851"/>
      <c r="T334" s="3607"/>
      <c r="U334" s="3608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3600"/>
      <c r="B335" s="1428" t="s">
        <v>96</v>
      </c>
      <c r="C335" s="1797" t="s">
        <v>65</v>
      </c>
      <c r="D335" s="1796" t="s">
        <v>97</v>
      </c>
      <c r="E335" s="1766" t="s">
        <v>65</v>
      </c>
      <c r="F335" s="1440" t="s">
        <v>97</v>
      </c>
      <c r="G335" s="1766" t="s">
        <v>65</v>
      </c>
      <c r="H335" s="1440" t="s">
        <v>97</v>
      </c>
      <c r="I335" s="1766" t="s">
        <v>65</v>
      </c>
      <c r="J335" s="1440" t="s">
        <v>97</v>
      </c>
      <c r="K335" s="1766" t="s">
        <v>65</v>
      </c>
      <c r="L335" s="1440" t="s">
        <v>97</v>
      </c>
      <c r="M335" s="1766" t="s">
        <v>65</v>
      </c>
      <c r="N335" s="1441" t="s">
        <v>97</v>
      </c>
      <c r="O335" s="2898"/>
      <c r="P335" s="3609"/>
      <c r="Q335" s="3609"/>
      <c r="R335" s="2886"/>
      <c r="S335" s="3600"/>
      <c r="T335" s="1798" t="s">
        <v>187</v>
      </c>
      <c r="U335" s="1798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1799" t="s">
        <v>77</v>
      </c>
      <c r="B336" s="1799">
        <f>SUM(C336+D336)</f>
        <v>0</v>
      </c>
      <c r="C336" s="1800">
        <f>SUM(E336+G336+I336+K336+M336)</f>
        <v>0</v>
      </c>
      <c r="D336" s="1801">
        <f>SUM(F336+H336+J336+L336+N336)</f>
        <v>0</v>
      </c>
      <c r="E336" s="1686"/>
      <c r="F336" s="1715"/>
      <c r="G336" s="1686"/>
      <c r="H336" s="1715"/>
      <c r="I336" s="1686"/>
      <c r="J336" s="1690"/>
      <c r="K336" s="1686"/>
      <c r="L336" s="1690"/>
      <c r="M336" s="1708"/>
      <c r="N336" s="1802"/>
      <c r="O336" s="454"/>
      <c r="P336" s="1803"/>
      <c r="Q336" s="1803"/>
      <c r="R336" s="1804"/>
      <c r="S336" s="1715"/>
      <c r="T336" s="1715"/>
      <c r="U336" s="1715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1790" t="s">
        <v>89</v>
      </c>
      <c r="B337" s="1790">
        <f>SUM(C337+D337)</f>
        <v>0</v>
      </c>
      <c r="C337" s="1805">
        <f>SUM(E337+G337+I337+K337+M337)</f>
        <v>0</v>
      </c>
      <c r="D337" s="1806">
        <f>SUM(F337+H337+J337+L337+N337)</f>
        <v>0</v>
      </c>
      <c r="E337" s="210"/>
      <c r="F337" s="1792"/>
      <c r="G337" s="210"/>
      <c r="H337" s="323"/>
      <c r="I337" s="210"/>
      <c r="J337" s="1792"/>
      <c r="K337" s="210"/>
      <c r="L337" s="1792"/>
      <c r="M337" s="1793"/>
      <c r="N337" s="458"/>
      <c r="O337" s="459"/>
      <c r="P337" s="1792"/>
      <c r="Q337" s="1792"/>
      <c r="R337" s="459"/>
      <c r="S337" s="1792"/>
      <c r="T337" s="1792"/>
      <c r="U337" s="1792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ht="15" customHeight="1" x14ac:dyDescent="0.25">
      <c r="A339" s="3074" t="s">
        <v>295</v>
      </c>
      <c r="B339" s="3074" t="s">
        <v>301</v>
      </c>
      <c r="C339" s="3597" t="s">
        <v>296</v>
      </c>
      <c r="D339" s="3597"/>
      <c r="E339" s="3597"/>
      <c r="F339" s="3076" t="s">
        <v>117</v>
      </c>
      <c r="G339" s="3078"/>
      <c r="H339" s="3078"/>
      <c r="I339" s="3078"/>
      <c r="J339" s="3078"/>
      <c r="K339" s="3078"/>
      <c r="L339" s="3078"/>
      <c r="M339" s="3078"/>
      <c r="N339" s="3078"/>
      <c r="O339" s="3078"/>
      <c r="P339" s="3078"/>
      <c r="Q339" s="3078"/>
      <c r="R339" s="3078"/>
      <c r="S339" s="3078"/>
      <c r="T339" s="3078"/>
      <c r="U339" s="3078"/>
      <c r="V339" s="3078"/>
      <c r="W339" s="3078"/>
      <c r="X339" s="3078"/>
      <c r="Y339" s="3078"/>
      <c r="Z339" s="3078"/>
      <c r="AA339" s="3078"/>
      <c r="AB339" s="3078"/>
      <c r="AC339" s="3078"/>
      <c r="AD339" s="3078"/>
      <c r="AE339" s="3078"/>
      <c r="AF339" s="3078"/>
      <c r="AG339" s="3094"/>
      <c r="AH339" s="3097" t="s">
        <v>7</v>
      </c>
      <c r="AI339" s="2847" t="s">
        <v>8</v>
      </c>
      <c r="AJ339" s="3076" t="s">
        <v>302</v>
      </c>
      <c r="AK339" s="3078"/>
      <c r="AL339" s="3077"/>
      <c r="AM339" s="3074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ht="15" customHeight="1" x14ac:dyDescent="0.25">
      <c r="A340" s="2851"/>
      <c r="B340" s="2851"/>
      <c r="C340" s="3597"/>
      <c r="D340" s="3597"/>
      <c r="E340" s="3597"/>
      <c r="F340" s="3076" t="s">
        <v>12</v>
      </c>
      <c r="G340" s="3077"/>
      <c r="H340" s="3076" t="s">
        <v>13</v>
      </c>
      <c r="I340" s="3077"/>
      <c r="J340" s="3076" t="s">
        <v>14</v>
      </c>
      <c r="K340" s="3077"/>
      <c r="L340" s="3076" t="s">
        <v>15</v>
      </c>
      <c r="M340" s="3077"/>
      <c r="N340" s="3076" t="s">
        <v>16</v>
      </c>
      <c r="O340" s="3077"/>
      <c r="P340" s="3076" t="s">
        <v>17</v>
      </c>
      <c r="Q340" s="3077"/>
      <c r="R340" s="3076" t="s">
        <v>18</v>
      </c>
      <c r="S340" s="3077"/>
      <c r="T340" s="3076" t="s">
        <v>19</v>
      </c>
      <c r="U340" s="3077"/>
      <c r="V340" s="3076" t="s">
        <v>48</v>
      </c>
      <c r="W340" s="3077"/>
      <c r="X340" s="3076" t="s">
        <v>49</v>
      </c>
      <c r="Y340" s="3077"/>
      <c r="Z340" s="3076" t="s">
        <v>50</v>
      </c>
      <c r="AA340" s="3077"/>
      <c r="AB340" s="3076" t="s">
        <v>126</v>
      </c>
      <c r="AC340" s="3077"/>
      <c r="AD340" s="3076" t="s">
        <v>127</v>
      </c>
      <c r="AE340" s="3077"/>
      <c r="AF340" s="3076" t="s">
        <v>128</v>
      </c>
      <c r="AG340" s="3094"/>
      <c r="AH340" s="2883"/>
      <c r="AI340" s="2848"/>
      <c r="AJ340" s="3081" t="s">
        <v>304</v>
      </c>
      <c r="AK340" s="3082" t="s">
        <v>305</v>
      </c>
      <c r="AL340" s="3096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3600"/>
      <c r="B341" s="3600"/>
      <c r="C341" s="1798" t="s">
        <v>96</v>
      </c>
      <c r="D341" s="1807" t="s">
        <v>65</v>
      </c>
      <c r="E341" s="1440" t="s">
        <v>97</v>
      </c>
      <c r="F341" s="1766" t="s">
        <v>65</v>
      </c>
      <c r="G341" s="1440" t="s">
        <v>97</v>
      </c>
      <c r="H341" s="1766" t="s">
        <v>65</v>
      </c>
      <c r="I341" s="1440" t="s">
        <v>97</v>
      </c>
      <c r="J341" s="1766" t="s">
        <v>264</v>
      </c>
      <c r="K341" s="1440" t="s">
        <v>97</v>
      </c>
      <c r="L341" s="1766" t="s">
        <v>264</v>
      </c>
      <c r="M341" s="1440" t="s">
        <v>97</v>
      </c>
      <c r="N341" s="1766" t="s">
        <v>264</v>
      </c>
      <c r="O341" s="1440" t="s">
        <v>97</v>
      </c>
      <c r="P341" s="1766" t="s">
        <v>264</v>
      </c>
      <c r="Q341" s="1440" t="s">
        <v>97</v>
      </c>
      <c r="R341" s="1766" t="s">
        <v>264</v>
      </c>
      <c r="S341" s="1440" t="s">
        <v>97</v>
      </c>
      <c r="T341" s="1766" t="s">
        <v>264</v>
      </c>
      <c r="U341" s="1440" t="s">
        <v>97</v>
      </c>
      <c r="V341" s="1766" t="s">
        <v>264</v>
      </c>
      <c r="W341" s="1440" t="s">
        <v>97</v>
      </c>
      <c r="X341" s="1766" t="s">
        <v>264</v>
      </c>
      <c r="Y341" s="1440" t="s">
        <v>97</v>
      </c>
      <c r="Z341" s="1766" t="s">
        <v>264</v>
      </c>
      <c r="AA341" s="1440" t="s">
        <v>97</v>
      </c>
      <c r="AB341" s="1766" t="s">
        <v>264</v>
      </c>
      <c r="AC341" s="1440" t="s">
        <v>97</v>
      </c>
      <c r="AD341" s="1766" t="s">
        <v>264</v>
      </c>
      <c r="AE341" s="1440" t="s">
        <v>97</v>
      </c>
      <c r="AF341" s="1766" t="s">
        <v>264</v>
      </c>
      <c r="AG341" s="1442" t="s">
        <v>97</v>
      </c>
      <c r="AH341" s="2879"/>
      <c r="AI341" s="3599"/>
      <c r="AJ341" s="2877"/>
      <c r="AK341" s="2879"/>
      <c r="AL341" s="2881"/>
      <c r="AM341" s="3600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3083" t="s">
        <v>307</v>
      </c>
      <c r="B342" s="1691" t="s">
        <v>308</v>
      </c>
      <c r="C342" s="1808">
        <f>SUM(D342+E342)</f>
        <v>0</v>
      </c>
      <c r="D342" s="1808">
        <f>SUM(F342+H342+J342+L342+N342+P342+R342+T342+V342+X342+Z342+AB342+AD342+AF342)</f>
        <v>0</v>
      </c>
      <c r="E342" s="1808">
        <f>SUM(G342+I342+K342+M342+O342+Q342+S342+U342+W342+Y342+AA342+AC342+AE342+AG342)</f>
        <v>0</v>
      </c>
      <c r="F342" s="1686"/>
      <c r="G342" s="1715"/>
      <c r="H342" s="1686"/>
      <c r="I342" s="1715"/>
      <c r="J342" s="1686"/>
      <c r="K342" s="1715"/>
      <c r="L342" s="1686"/>
      <c r="M342" s="1715"/>
      <c r="N342" s="1686"/>
      <c r="O342" s="1715"/>
      <c r="P342" s="1686"/>
      <c r="Q342" s="1715"/>
      <c r="R342" s="1686"/>
      <c r="S342" s="1715"/>
      <c r="T342" s="1686"/>
      <c r="U342" s="1715"/>
      <c r="V342" s="1686"/>
      <c r="W342" s="1715"/>
      <c r="X342" s="1686"/>
      <c r="Y342" s="1715"/>
      <c r="Z342" s="1686"/>
      <c r="AA342" s="1715"/>
      <c r="AB342" s="1686"/>
      <c r="AC342" s="1715"/>
      <c r="AD342" s="1686"/>
      <c r="AE342" s="1715"/>
      <c r="AF342" s="1686"/>
      <c r="AG342" s="1707"/>
      <c r="AH342" s="1802"/>
      <c r="AI342" s="1690"/>
      <c r="AJ342" s="1698"/>
      <c r="AK342" s="1802"/>
      <c r="AL342" s="1690"/>
      <c r="AM342" s="1690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3601"/>
      <c r="B344" s="1809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3083" t="s">
        <v>311</v>
      </c>
      <c r="B345" s="1691" t="s">
        <v>308</v>
      </c>
      <c r="C345" s="1808">
        <f t="shared" si="206"/>
        <v>0</v>
      </c>
      <c r="D345" s="1808">
        <f t="shared" si="207"/>
        <v>0</v>
      </c>
      <c r="E345" s="1808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3601"/>
      <c r="B347" s="1809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210"/>
      <c r="G347" s="1792"/>
      <c r="H347" s="210"/>
      <c r="I347" s="1792"/>
      <c r="J347" s="210"/>
      <c r="K347" s="1792"/>
      <c r="L347" s="210"/>
      <c r="M347" s="1792"/>
      <c r="N347" s="210"/>
      <c r="O347" s="1792"/>
      <c r="P347" s="210"/>
      <c r="Q347" s="1792"/>
      <c r="R347" s="210"/>
      <c r="S347" s="1792"/>
      <c r="T347" s="210"/>
      <c r="U347" s="1792"/>
      <c r="V347" s="210"/>
      <c r="W347" s="1792"/>
      <c r="X347" s="210"/>
      <c r="Y347" s="1792"/>
      <c r="Z347" s="210"/>
      <c r="AA347" s="1792"/>
      <c r="AB347" s="210"/>
      <c r="AC347" s="1792"/>
      <c r="AD347" s="210"/>
      <c r="AE347" s="1792"/>
      <c r="AF347" s="210"/>
      <c r="AG347" s="1794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1691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1437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1437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3602"/>
      <c r="B351" s="1809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210"/>
      <c r="G351" s="1792"/>
      <c r="H351" s="210"/>
      <c r="I351" s="1792"/>
      <c r="J351" s="210"/>
      <c r="K351" s="1792"/>
      <c r="L351" s="210"/>
      <c r="M351" s="1792"/>
      <c r="N351" s="210"/>
      <c r="O351" s="1792"/>
      <c r="P351" s="210"/>
      <c r="Q351" s="1792"/>
      <c r="R351" s="210"/>
      <c r="S351" s="1792"/>
      <c r="T351" s="210"/>
      <c r="U351" s="1792"/>
      <c r="V351" s="210"/>
      <c r="W351" s="1792"/>
      <c r="X351" s="210"/>
      <c r="Y351" s="1792"/>
      <c r="Z351" s="210"/>
      <c r="AA351" s="1792"/>
      <c r="AB351" s="210"/>
      <c r="AC351" s="1792"/>
      <c r="AD351" s="210"/>
      <c r="AE351" s="1792"/>
      <c r="AF351" s="210"/>
      <c r="AG351" s="1794"/>
      <c r="AH351" s="93"/>
      <c r="AI351" s="323"/>
      <c r="AJ351" s="1791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3086" t="s">
        <v>295</v>
      </c>
      <c r="B354" s="3086" t="s">
        <v>319</v>
      </c>
      <c r="C354" s="3088" t="s">
        <v>296</v>
      </c>
      <c r="D354" s="2869"/>
      <c r="E354" s="2847"/>
      <c r="F354" s="3091" t="s">
        <v>117</v>
      </c>
      <c r="G354" s="3092"/>
      <c r="H354" s="3092"/>
      <c r="I354" s="3092"/>
      <c r="J354" s="3092"/>
      <c r="K354" s="3092"/>
      <c r="L354" s="3092"/>
      <c r="M354" s="3092"/>
      <c r="N354" s="3092"/>
      <c r="O354" s="3092"/>
      <c r="P354" s="3092"/>
      <c r="Q354" s="3092"/>
      <c r="R354" s="3092"/>
      <c r="S354" s="3092"/>
      <c r="T354" s="3092"/>
      <c r="U354" s="3092"/>
      <c r="V354" s="3092"/>
      <c r="W354" s="3092"/>
      <c r="X354" s="3092"/>
      <c r="Y354" s="3092"/>
      <c r="Z354" s="3092"/>
      <c r="AA354" s="3092"/>
      <c r="AB354" s="3092"/>
      <c r="AC354" s="3092"/>
      <c r="AD354" s="3092"/>
      <c r="AE354" s="3092"/>
      <c r="AF354" s="3092"/>
      <c r="AG354" s="3092"/>
      <c r="AH354" s="3092"/>
      <c r="AI354" s="3092"/>
      <c r="AJ354" s="3092"/>
      <c r="AK354" s="3092"/>
      <c r="AL354" s="3092"/>
      <c r="AM354" s="3093"/>
      <c r="AN354" s="2847" t="s">
        <v>320</v>
      </c>
      <c r="AO354" s="3074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2866"/>
      <c r="B355" s="2866"/>
      <c r="C355" s="3604"/>
      <c r="D355" s="3605"/>
      <c r="E355" s="3599"/>
      <c r="F355" s="3076" t="s">
        <v>178</v>
      </c>
      <c r="G355" s="3077"/>
      <c r="H355" s="3076" t="s">
        <v>179</v>
      </c>
      <c r="I355" s="3077"/>
      <c r="J355" s="3076" t="s">
        <v>180</v>
      </c>
      <c r="K355" s="3077"/>
      <c r="L355" s="3076" t="s">
        <v>12</v>
      </c>
      <c r="M355" s="3077"/>
      <c r="N355" s="3076" t="s">
        <v>13</v>
      </c>
      <c r="O355" s="3077"/>
      <c r="P355" s="3078" t="s">
        <v>14</v>
      </c>
      <c r="Q355" s="3077"/>
      <c r="R355" s="3076" t="s">
        <v>15</v>
      </c>
      <c r="S355" s="3077"/>
      <c r="T355" s="3076" t="s">
        <v>16</v>
      </c>
      <c r="U355" s="3077"/>
      <c r="V355" s="3076" t="s">
        <v>17</v>
      </c>
      <c r="W355" s="3077"/>
      <c r="X355" s="3076" t="s">
        <v>18</v>
      </c>
      <c r="Y355" s="3077"/>
      <c r="Z355" s="3076" t="s">
        <v>19</v>
      </c>
      <c r="AA355" s="3077"/>
      <c r="AB355" s="3076" t="s">
        <v>48</v>
      </c>
      <c r="AC355" s="3077"/>
      <c r="AD355" s="3076" t="s">
        <v>49</v>
      </c>
      <c r="AE355" s="3077"/>
      <c r="AF355" s="3076" t="s">
        <v>50</v>
      </c>
      <c r="AG355" s="3077"/>
      <c r="AH355" s="3076" t="s">
        <v>126</v>
      </c>
      <c r="AI355" s="3077"/>
      <c r="AJ355" s="3076" t="s">
        <v>127</v>
      </c>
      <c r="AK355" s="3077"/>
      <c r="AL355" s="3076" t="s">
        <v>128</v>
      </c>
      <c r="AM355" s="3094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3603"/>
      <c r="B356" s="3603"/>
      <c r="C356" s="1443" t="s">
        <v>96</v>
      </c>
      <c r="D356" s="1444" t="s">
        <v>65</v>
      </c>
      <c r="E356" s="1427" t="s">
        <v>97</v>
      </c>
      <c r="F356" s="1766" t="s">
        <v>65</v>
      </c>
      <c r="G356" s="1427" t="s">
        <v>97</v>
      </c>
      <c r="H356" s="1766" t="s">
        <v>65</v>
      </c>
      <c r="I356" s="1427" t="s">
        <v>97</v>
      </c>
      <c r="J356" s="1766" t="s">
        <v>65</v>
      </c>
      <c r="K356" s="1427" t="s">
        <v>97</v>
      </c>
      <c r="L356" s="1766" t="s">
        <v>65</v>
      </c>
      <c r="M356" s="1427" t="s">
        <v>97</v>
      </c>
      <c r="N356" s="1766" t="s">
        <v>65</v>
      </c>
      <c r="O356" s="1427" t="s">
        <v>97</v>
      </c>
      <c r="P356" s="1766" t="s">
        <v>65</v>
      </c>
      <c r="Q356" s="1427" t="s">
        <v>97</v>
      </c>
      <c r="R356" s="1766" t="s">
        <v>65</v>
      </c>
      <c r="S356" s="1427" t="s">
        <v>97</v>
      </c>
      <c r="T356" s="1766" t="s">
        <v>65</v>
      </c>
      <c r="U356" s="1427" t="s">
        <v>97</v>
      </c>
      <c r="V356" s="1766" t="s">
        <v>65</v>
      </c>
      <c r="W356" s="1427" t="s">
        <v>97</v>
      </c>
      <c r="X356" s="1766" t="s">
        <v>65</v>
      </c>
      <c r="Y356" s="1427" t="s">
        <v>97</v>
      </c>
      <c r="Z356" s="1766" t="s">
        <v>65</v>
      </c>
      <c r="AA356" s="1427" t="s">
        <v>97</v>
      </c>
      <c r="AB356" s="1766" t="s">
        <v>65</v>
      </c>
      <c r="AC356" s="1427" t="s">
        <v>97</v>
      </c>
      <c r="AD356" s="1766" t="s">
        <v>65</v>
      </c>
      <c r="AE356" s="1427" t="s">
        <v>97</v>
      </c>
      <c r="AF356" s="1766" t="s">
        <v>65</v>
      </c>
      <c r="AG356" s="1427" t="s">
        <v>97</v>
      </c>
      <c r="AH356" s="1766" t="s">
        <v>65</v>
      </c>
      <c r="AI356" s="1427" t="s">
        <v>97</v>
      </c>
      <c r="AJ356" s="1766" t="s">
        <v>65</v>
      </c>
      <c r="AK356" s="1427" t="s">
        <v>97</v>
      </c>
      <c r="AL356" s="1766" t="s">
        <v>65</v>
      </c>
      <c r="AM356" s="468" t="s">
        <v>97</v>
      </c>
      <c r="AN356" s="3599"/>
      <c r="AO356" s="3600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3071" t="s">
        <v>321</v>
      </c>
      <c r="B357" s="1810" t="s">
        <v>322</v>
      </c>
      <c r="C357" s="1811">
        <f>SUM(D357,E357)</f>
        <v>0</v>
      </c>
      <c r="D357" s="1812">
        <f t="shared" ref="D357:E360" si="213">SUM(F357,H357,J357,L357,N357,P357,R357,T357,V357,X357,Z357,AB357,AD357,AF357,AH357,AJ357,AL357)</f>
        <v>0</v>
      </c>
      <c r="E357" s="1813">
        <f t="shared" si="213"/>
        <v>0</v>
      </c>
      <c r="F357" s="1686"/>
      <c r="G357" s="1690"/>
      <c r="H357" s="1686"/>
      <c r="I357" s="1690"/>
      <c r="J357" s="1686"/>
      <c r="K357" s="1690"/>
      <c r="L357" s="1686"/>
      <c r="M357" s="1690"/>
      <c r="N357" s="1686"/>
      <c r="O357" s="1690"/>
      <c r="P357" s="1686"/>
      <c r="Q357" s="1690"/>
      <c r="R357" s="1686"/>
      <c r="S357" s="1690"/>
      <c r="T357" s="1686"/>
      <c r="U357" s="1690"/>
      <c r="V357" s="1686"/>
      <c r="W357" s="1690"/>
      <c r="X357" s="1686"/>
      <c r="Y357" s="1690"/>
      <c r="Z357" s="1686"/>
      <c r="AA357" s="1690"/>
      <c r="AB357" s="1686"/>
      <c r="AC357" s="1690"/>
      <c r="AD357" s="1686"/>
      <c r="AE357" s="1690"/>
      <c r="AF357" s="1686"/>
      <c r="AG357" s="1690"/>
      <c r="AH357" s="1686"/>
      <c r="AI357" s="1690"/>
      <c r="AJ357" s="1686"/>
      <c r="AK357" s="1690"/>
      <c r="AL357" s="1686"/>
      <c r="AM357" s="1814"/>
      <c r="AN357" s="1715"/>
      <c r="AO357" s="1709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3598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3079" t="s">
        <v>76</v>
      </c>
      <c r="B360" s="3080"/>
      <c r="C360" s="1815">
        <f>SUM(D360,E360)</f>
        <v>0</v>
      </c>
      <c r="D360" s="967">
        <f t="shared" si="213"/>
        <v>0</v>
      </c>
      <c r="E360" s="661">
        <f t="shared" si="213"/>
        <v>0</v>
      </c>
      <c r="F360" s="1787">
        <f t="shared" ref="F360:AO360" si="219">SUM(F357:F359)</f>
        <v>0</v>
      </c>
      <c r="G360" s="1456">
        <f t="shared" si="219"/>
        <v>0</v>
      </c>
      <c r="H360" s="1787">
        <f t="shared" si="219"/>
        <v>0</v>
      </c>
      <c r="I360" s="1456">
        <f t="shared" si="219"/>
        <v>0</v>
      </c>
      <c r="J360" s="1787">
        <f t="shared" si="219"/>
        <v>0</v>
      </c>
      <c r="K360" s="1816">
        <f t="shared" si="219"/>
        <v>0</v>
      </c>
      <c r="L360" s="1787">
        <f t="shared" si="219"/>
        <v>0</v>
      </c>
      <c r="M360" s="1816">
        <f t="shared" si="219"/>
        <v>0</v>
      </c>
      <c r="N360" s="1787">
        <f t="shared" si="219"/>
        <v>0</v>
      </c>
      <c r="O360" s="1816">
        <f t="shared" si="219"/>
        <v>0</v>
      </c>
      <c r="P360" s="1787">
        <f t="shared" si="219"/>
        <v>0</v>
      </c>
      <c r="Q360" s="1816">
        <f t="shared" si="219"/>
        <v>0</v>
      </c>
      <c r="R360" s="1787">
        <f t="shared" si="219"/>
        <v>0</v>
      </c>
      <c r="S360" s="1816">
        <f t="shared" si="219"/>
        <v>0</v>
      </c>
      <c r="T360" s="1787">
        <f t="shared" si="219"/>
        <v>0</v>
      </c>
      <c r="U360" s="1816">
        <f t="shared" si="219"/>
        <v>0</v>
      </c>
      <c r="V360" s="1787">
        <f t="shared" si="219"/>
        <v>0</v>
      </c>
      <c r="W360" s="1816">
        <f t="shared" si="219"/>
        <v>0</v>
      </c>
      <c r="X360" s="1787">
        <f t="shared" si="219"/>
        <v>0</v>
      </c>
      <c r="Y360" s="1816">
        <f t="shared" si="219"/>
        <v>0</v>
      </c>
      <c r="Z360" s="1787">
        <f t="shared" si="219"/>
        <v>0</v>
      </c>
      <c r="AA360" s="1816">
        <f t="shared" si="219"/>
        <v>0</v>
      </c>
      <c r="AB360" s="1787">
        <f t="shared" si="219"/>
        <v>0</v>
      </c>
      <c r="AC360" s="1816">
        <f t="shared" si="219"/>
        <v>0</v>
      </c>
      <c r="AD360" s="1787">
        <f t="shared" si="219"/>
        <v>0</v>
      </c>
      <c r="AE360" s="1816">
        <f t="shared" si="219"/>
        <v>0</v>
      </c>
      <c r="AF360" s="1787">
        <f t="shared" si="219"/>
        <v>0</v>
      </c>
      <c r="AG360" s="1816">
        <f t="shared" si="219"/>
        <v>0</v>
      </c>
      <c r="AH360" s="1787">
        <f t="shared" si="219"/>
        <v>0</v>
      </c>
      <c r="AI360" s="1816">
        <f t="shared" si="219"/>
        <v>0</v>
      </c>
      <c r="AJ360" s="1787">
        <f t="shared" si="219"/>
        <v>0</v>
      </c>
      <c r="AK360" s="1816">
        <f t="shared" si="219"/>
        <v>0</v>
      </c>
      <c r="AL360" s="1458">
        <f t="shared" si="219"/>
        <v>0</v>
      </c>
      <c r="AM360" s="1817">
        <f t="shared" si="219"/>
        <v>0</v>
      </c>
      <c r="AN360" s="1456">
        <f t="shared" si="219"/>
        <v>0</v>
      </c>
      <c r="AO360" s="1818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3597" t="s">
        <v>326</v>
      </c>
      <c r="B362" s="3597" t="s">
        <v>327</v>
      </c>
      <c r="C362" s="3597" t="s">
        <v>328</v>
      </c>
      <c r="D362" s="3597"/>
      <c r="E362" s="3597"/>
      <c r="F362" s="3597"/>
      <c r="G362" s="3597"/>
      <c r="H362" s="3597"/>
      <c r="I362" s="3597"/>
      <c r="J362" s="3597"/>
      <c r="K362" s="3606" t="s">
        <v>329</v>
      </c>
      <c r="L362" s="3606"/>
      <c r="M362" s="3606"/>
      <c r="N362" s="3606"/>
      <c r="O362" s="3606"/>
      <c r="P362" s="3597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3597"/>
      <c r="B363" s="3597"/>
      <c r="C363" s="3597" t="s">
        <v>331</v>
      </c>
      <c r="D363" s="3597" t="s">
        <v>332</v>
      </c>
      <c r="E363" s="3597" t="s">
        <v>333</v>
      </c>
      <c r="F363" s="3597" t="s">
        <v>334</v>
      </c>
      <c r="G363" s="3597" t="s">
        <v>335</v>
      </c>
      <c r="H363" s="3597"/>
      <c r="I363" s="3597"/>
      <c r="J363" s="3597"/>
      <c r="K363" s="3597" t="s">
        <v>336</v>
      </c>
      <c r="L363" s="3597" t="s">
        <v>337</v>
      </c>
      <c r="M363" s="3597" t="s">
        <v>338</v>
      </c>
      <c r="N363" s="3597" t="s">
        <v>339</v>
      </c>
      <c r="O363" s="3597" t="s">
        <v>340</v>
      </c>
      <c r="P363" s="3597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3597"/>
      <c r="B364" s="3597"/>
      <c r="C364" s="3597"/>
      <c r="D364" s="3597"/>
      <c r="E364" s="3597"/>
      <c r="F364" s="3597"/>
      <c r="G364" s="1819" t="s">
        <v>337</v>
      </c>
      <c r="H364" s="1819" t="s">
        <v>340</v>
      </c>
      <c r="I364" s="1819" t="s">
        <v>341</v>
      </c>
      <c r="J364" s="1819" t="s">
        <v>100</v>
      </c>
      <c r="K364" s="3597"/>
      <c r="L364" s="3597"/>
      <c r="M364" s="3597"/>
      <c r="N364" s="3597"/>
      <c r="O364" s="3597"/>
      <c r="P364" s="3597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1820" t="s">
        <v>342</v>
      </c>
      <c r="B365" s="1685">
        <f>SUM(D365:O365)</f>
        <v>0</v>
      </c>
      <c r="C365" s="1821"/>
      <c r="D365" s="1709"/>
      <c r="E365" s="1709"/>
      <c r="F365" s="1709"/>
      <c r="G365" s="1709"/>
      <c r="H365" s="1709"/>
      <c r="I365" s="1709"/>
      <c r="J365" s="1709"/>
      <c r="K365" s="1709"/>
      <c r="L365" s="1709"/>
      <c r="M365" s="1709"/>
      <c r="N365" s="1709"/>
      <c r="O365" s="1708"/>
      <c r="P365" s="1822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1439" t="s">
        <v>76</v>
      </c>
      <c r="B370" s="1818">
        <f>SUM(B365:B369)</f>
        <v>0</v>
      </c>
      <c r="C370" s="1818">
        <f>SUM(C366:C367)</f>
        <v>0</v>
      </c>
      <c r="D370" s="1818">
        <f>SUM(D365:D367)</f>
        <v>0</v>
      </c>
      <c r="E370" s="1818">
        <f t="shared" ref="E370:N370" si="220">SUM(E365:E367)</f>
        <v>0</v>
      </c>
      <c r="F370" s="1818">
        <f t="shared" si="220"/>
        <v>0</v>
      </c>
      <c r="G370" s="1818">
        <f t="shared" si="220"/>
        <v>0</v>
      </c>
      <c r="H370" s="1818">
        <f t="shared" si="220"/>
        <v>0</v>
      </c>
      <c r="I370" s="1818">
        <f t="shared" si="220"/>
        <v>0</v>
      </c>
      <c r="J370" s="1818">
        <f t="shared" si="220"/>
        <v>0</v>
      </c>
      <c r="K370" s="1818">
        <f t="shared" si="220"/>
        <v>0</v>
      </c>
      <c r="L370" s="1818">
        <f t="shared" si="220"/>
        <v>0</v>
      </c>
      <c r="M370" s="1818">
        <f t="shared" si="220"/>
        <v>0</v>
      </c>
      <c r="N370" s="1818">
        <f t="shared" si="220"/>
        <v>0</v>
      </c>
      <c r="O370" s="1818">
        <f>SUM(O365:O367)</f>
        <v>0</v>
      </c>
      <c r="P370" s="1818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355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_1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F234:AX278 D60:R79 B82 D85:E85 F106:M109 F114:AI122 F139:AR143 F127:AM134 F147:O149 F160:R162 F164:R167 F151:O154 F173:Q175 F186:AW230 E336:U337 F283:AO286 F292:AV309 F314:AW324 F329:AK331 F342:AM351 F357:AO359 C365:P369 F98:AE101 F90:AE93 F177:Q180 D36:U55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A6" sqref="A6:P6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",[8]NOMBRE!B2," - ","( ",[8]NOMBRE!C2,[8]NOMBRE!D2,[8]NOMBRE!E2,[8]NOMBRE!F2,[8]NOMBRE!G2,"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",[8]NOMBRE!B6," - ","( ",[8]NOMBRE!C6,[8]NOMBRE!D6," )")</f>
        <v>MES: JULIO - ( 07 )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",[8]NOMBRE!B7)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3526" t="s">
        <v>3</v>
      </c>
      <c r="B9" s="2847"/>
      <c r="C9" s="3517" t="s">
        <v>4</v>
      </c>
      <c r="D9" s="3540" t="s">
        <v>5</v>
      </c>
      <c r="E9" s="3542"/>
      <c r="F9" s="3542"/>
      <c r="G9" s="3542"/>
      <c r="H9" s="3542"/>
      <c r="I9" s="3542"/>
      <c r="J9" s="3542"/>
      <c r="K9" s="3542"/>
      <c r="L9" s="3542"/>
      <c r="M9" s="3543"/>
      <c r="N9" s="3517" t="s">
        <v>6</v>
      </c>
      <c r="O9" s="3517" t="s">
        <v>7</v>
      </c>
      <c r="P9" s="3517" t="s">
        <v>8</v>
      </c>
      <c r="Q9" s="3517" t="s">
        <v>9</v>
      </c>
      <c r="R9" s="3517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3277"/>
      <c r="B10" s="2848"/>
      <c r="C10" s="3600"/>
      <c r="D10" s="1766" t="s">
        <v>11</v>
      </c>
      <c r="E10" s="1860" t="s">
        <v>12</v>
      </c>
      <c r="F10" s="1860" t="s">
        <v>13</v>
      </c>
      <c r="G10" s="1860" t="s">
        <v>14</v>
      </c>
      <c r="H10" s="1860" t="s">
        <v>15</v>
      </c>
      <c r="I10" s="1860" t="s">
        <v>16</v>
      </c>
      <c r="J10" s="1860" t="s">
        <v>17</v>
      </c>
      <c r="K10" s="1860" t="s">
        <v>18</v>
      </c>
      <c r="L10" s="1860" t="s">
        <v>19</v>
      </c>
      <c r="M10" s="1861" t="s">
        <v>20</v>
      </c>
      <c r="N10" s="3600"/>
      <c r="O10" s="3600"/>
      <c r="P10" s="3600"/>
      <c r="Q10" s="3600"/>
      <c r="R10" s="3600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3722" t="s">
        <v>21</v>
      </c>
      <c r="B11" s="3722"/>
      <c r="C11" s="1862">
        <f>SUM(D11:M11)</f>
        <v>0</v>
      </c>
      <c r="D11" s="1863"/>
      <c r="E11" s="1864"/>
      <c r="F11" s="1864"/>
      <c r="G11" s="1864"/>
      <c r="H11" s="1864"/>
      <c r="I11" s="1864"/>
      <c r="J11" s="1864"/>
      <c r="K11" s="1864"/>
      <c r="L11" s="1865"/>
      <c r="M11" s="1866"/>
      <c r="N11" s="1867"/>
      <c r="O11" s="1867"/>
      <c r="P11" s="1867"/>
      <c r="Q11" s="1867"/>
      <c r="R11" s="1867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3526" t="s">
        <v>26</v>
      </c>
      <c r="B16" s="2847"/>
      <c r="C16" s="3531" t="s">
        <v>27</v>
      </c>
      <c r="D16" s="3723" t="s">
        <v>28</v>
      </c>
      <c r="E16" s="3097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3277"/>
      <c r="B17" s="2848"/>
      <c r="C17" s="2877"/>
      <c r="D17" s="3069"/>
      <c r="E17" s="3655"/>
      <c r="F17" s="3599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3720" t="s">
        <v>29</v>
      </c>
      <c r="B18" s="3721"/>
      <c r="C18" s="1788">
        <v>73</v>
      </c>
      <c r="D18" s="1868">
        <v>0</v>
      </c>
      <c r="E18" s="1617">
        <v>1</v>
      </c>
      <c r="F18" s="1546">
        <v>4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3672" t="s">
        <v>30</v>
      </c>
      <c r="B19" s="3673"/>
      <c r="C19" s="32">
        <v>1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1</v>
      </c>
      <c r="D20" s="19">
        <v>0</v>
      </c>
      <c r="E20" s="36">
        <v>0</v>
      </c>
      <c r="F20" s="37">
        <v>0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14</v>
      </c>
      <c r="D21" s="19">
        <v>0</v>
      </c>
      <c r="E21" s="36">
        <v>1</v>
      </c>
      <c r="F21" s="37">
        <v>2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0</v>
      </c>
      <c r="D22" s="19">
        <v>0</v>
      </c>
      <c r="E22" s="36">
        <v>0</v>
      </c>
      <c r="F22" s="37">
        <v>0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1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0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1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13</v>
      </c>
      <c r="D26" s="19">
        <v>0</v>
      </c>
      <c r="E26" s="36">
        <v>0</v>
      </c>
      <c r="F26" s="37">
        <v>1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0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8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10</v>
      </c>
      <c r="D29" s="39">
        <v>0</v>
      </c>
      <c r="E29" s="40">
        <v>0</v>
      </c>
      <c r="F29" s="41">
        <v>0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1</v>
      </c>
      <c r="D30" s="39">
        <v>0</v>
      </c>
      <c r="E30" s="40">
        <v>0</v>
      </c>
      <c r="F30" s="41">
        <v>0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23</v>
      </c>
      <c r="D31" s="25">
        <v>0</v>
      </c>
      <c r="E31" s="42">
        <v>0</v>
      </c>
      <c r="F31" s="43">
        <v>1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827"/>
      <c r="C32" s="828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ht="15" customHeight="1" x14ac:dyDescent="0.25">
      <c r="A33" s="3526" t="s">
        <v>44</v>
      </c>
      <c r="B33" s="2847"/>
      <c r="C33" s="3517" t="s">
        <v>4</v>
      </c>
      <c r="D33" s="3540" t="s">
        <v>5</v>
      </c>
      <c r="E33" s="3542"/>
      <c r="F33" s="3542"/>
      <c r="G33" s="3542"/>
      <c r="H33" s="3542"/>
      <c r="I33" s="3542"/>
      <c r="J33" s="3542"/>
      <c r="K33" s="3542"/>
      <c r="L33" s="3542"/>
      <c r="M33" s="3542"/>
      <c r="N33" s="3542"/>
      <c r="O33" s="3542"/>
      <c r="P33" s="3543"/>
      <c r="Q33" s="3573" t="s">
        <v>45</v>
      </c>
      <c r="R33" s="3517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3277"/>
      <c r="B34" s="2848"/>
      <c r="C34" s="3600"/>
      <c r="D34" s="1766" t="s">
        <v>11</v>
      </c>
      <c r="E34" s="1860" t="s">
        <v>12</v>
      </c>
      <c r="F34" s="1860" t="s">
        <v>13</v>
      </c>
      <c r="G34" s="1860" t="s">
        <v>14</v>
      </c>
      <c r="H34" s="1860" t="s">
        <v>15</v>
      </c>
      <c r="I34" s="1860" t="s">
        <v>16</v>
      </c>
      <c r="J34" s="1860" t="s">
        <v>17</v>
      </c>
      <c r="K34" s="1860" t="s">
        <v>18</v>
      </c>
      <c r="L34" s="1860" t="s">
        <v>19</v>
      </c>
      <c r="M34" s="1860" t="s">
        <v>48</v>
      </c>
      <c r="N34" s="1571" t="s">
        <v>49</v>
      </c>
      <c r="O34" s="1860" t="s">
        <v>50</v>
      </c>
      <c r="P34" s="1861" t="s">
        <v>51</v>
      </c>
      <c r="Q34" s="2986"/>
      <c r="R34" s="3600"/>
      <c r="S34" s="3599"/>
      <c r="T34" s="3599"/>
      <c r="U34" s="3599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3610" t="s">
        <v>52</v>
      </c>
      <c r="B35" s="3610"/>
      <c r="C35" s="1818">
        <f>SUM(D35:P35)</f>
        <v>0</v>
      </c>
      <c r="D35" s="1818">
        <f>SUM(D36:D48)</f>
        <v>0</v>
      </c>
      <c r="E35" s="1818">
        <f>SUM(E36:E48)</f>
        <v>0</v>
      </c>
      <c r="F35" s="1818">
        <f t="shared" ref="F35:L35" si="18">SUM(F36:F48)</f>
        <v>0</v>
      </c>
      <c r="G35" s="1818">
        <f t="shared" si="18"/>
        <v>0</v>
      </c>
      <c r="H35" s="1818">
        <f t="shared" si="18"/>
        <v>0</v>
      </c>
      <c r="I35" s="1818">
        <f t="shared" si="18"/>
        <v>0</v>
      </c>
      <c r="J35" s="1818">
        <f t="shared" si="18"/>
        <v>0</v>
      </c>
      <c r="K35" s="1818">
        <f t="shared" si="18"/>
        <v>0</v>
      </c>
      <c r="L35" s="1818">
        <f t="shared" si="18"/>
        <v>0</v>
      </c>
      <c r="M35" s="1818">
        <f>SUM(M36:M48)</f>
        <v>0</v>
      </c>
      <c r="N35" s="1818">
        <f>SUM(N51:N55)</f>
        <v>0</v>
      </c>
      <c r="O35" s="1818">
        <f t="shared" ref="O35:P35" si="19">SUM(O51:O55)</f>
        <v>0</v>
      </c>
      <c r="P35" s="1869">
        <f t="shared" si="19"/>
        <v>0</v>
      </c>
      <c r="Q35" s="1518">
        <f>SUM(Q36:Q48)</f>
        <v>0</v>
      </c>
      <c r="R35" s="1518">
        <f>SUM(R36:R48)</f>
        <v>0</v>
      </c>
      <c r="S35" s="1518">
        <f t="shared" ref="S35:U35" si="20">SUM(S36:S48)</f>
        <v>0</v>
      </c>
      <c r="T35" s="1518">
        <f t="shared" si="20"/>
        <v>0</v>
      </c>
      <c r="U35" s="1518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3716" t="s">
        <v>53</v>
      </c>
      <c r="B36" s="3717"/>
      <c r="C36" s="1870">
        <f>SUM(D36:M36)</f>
        <v>0</v>
      </c>
      <c r="D36" s="1863"/>
      <c r="E36" s="1864"/>
      <c r="F36" s="1864"/>
      <c r="G36" s="1864"/>
      <c r="H36" s="1864"/>
      <c r="I36" s="1864"/>
      <c r="J36" s="1864"/>
      <c r="K36" s="1864"/>
      <c r="L36" s="1864"/>
      <c r="M36" s="1864"/>
      <c r="N36" s="1871"/>
      <c r="O36" s="1872"/>
      <c r="P36" s="1873"/>
      <c r="Q36" s="1874"/>
      <c r="R36" s="1874"/>
      <c r="S36" s="1874"/>
      <c r="T36" s="1874"/>
      <c r="U36" s="1874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3693" t="s">
        <v>55</v>
      </c>
      <c r="B38" s="1875" t="s">
        <v>56</v>
      </c>
      <c r="C38" s="1870">
        <f t="shared" si="24"/>
        <v>0</v>
      </c>
      <c r="D38" s="1863"/>
      <c r="E38" s="1864"/>
      <c r="F38" s="1864"/>
      <c r="G38" s="1864"/>
      <c r="H38" s="1864"/>
      <c r="I38" s="1864"/>
      <c r="J38" s="1864"/>
      <c r="K38" s="1864"/>
      <c r="L38" s="1864"/>
      <c r="M38" s="1864"/>
      <c r="N38" s="1871"/>
      <c r="O38" s="1872"/>
      <c r="P38" s="1873"/>
      <c r="Q38" s="1874"/>
      <c r="R38" s="1874"/>
      <c r="S38" s="1874"/>
      <c r="T38" s="1874"/>
      <c r="U38" s="1874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3693"/>
      <c r="B39" s="63" t="s">
        <v>57</v>
      </c>
      <c r="C39" s="1658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3693"/>
      <c r="B40" s="63" t="s">
        <v>58</v>
      </c>
      <c r="C40" s="1658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3693"/>
      <c r="B41" s="63" t="s">
        <v>59</v>
      </c>
      <c r="C41" s="1658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3693"/>
      <c r="B42" s="63" t="s">
        <v>60</v>
      </c>
      <c r="C42" s="1658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3693"/>
      <c r="B43" s="68" t="s">
        <v>61</v>
      </c>
      <c r="C43" s="838">
        <f t="shared" si="24"/>
        <v>0</v>
      </c>
      <c r="D43" s="750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3693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3524" t="s">
        <v>63</v>
      </c>
      <c r="B45" s="1875" t="s">
        <v>64</v>
      </c>
      <c r="C45" s="1870">
        <f t="shared" si="24"/>
        <v>0</v>
      </c>
      <c r="D45" s="1863"/>
      <c r="E45" s="1864"/>
      <c r="F45" s="1864"/>
      <c r="G45" s="1864"/>
      <c r="H45" s="1864"/>
      <c r="I45" s="1864"/>
      <c r="J45" s="1864"/>
      <c r="K45" s="1864"/>
      <c r="L45" s="1864"/>
      <c r="M45" s="1864"/>
      <c r="N45" s="1871"/>
      <c r="O45" s="1872"/>
      <c r="P45" s="1873"/>
      <c r="Q45" s="1874"/>
      <c r="R45" s="1874"/>
      <c r="S45" s="1874"/>
      <c r="T45" s="1874"/>
      <c r="U45" s="1874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3601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3524" t="s">
        <v>66</v>
      </c>
      <c r="B47" s="1875" t="s">
        <v>64</v>
      </c>
      <c r="C47" s="1870">
        <f>SUM(D47:M47)</f>
        <v>0</v>
      </c>
      <c r="D47" s="1863"/>
      <c r="E47" s="1864"/>
      <c r="F47" s="1864"/>
      <c r="G47" s="1864"/>
      <c r="H47" s="1864"/>
      <c r="I47" s="1864"/>
      <c r="J47" s="1864"/>
      <c r="K47" s="1864"/>
      <c r="L47" s="1864"/>
      <c r="M47" s="1864"/>
      <c r="N47" s="1871"/>
      <c r="O47" s="1872"/>
      <c r="P47" s="1873"/>
      <c r="Q47" s="1874"/>
      <c r="R47" s="1874"/>
      <c r="S47" s="1874"/>
      <c r="T47" s="1874"/>
      <c r="U47" s="1874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3711" t="s">
        <v>68</v>
      </c>
      <c r="B50" s="3712"/>
      <c r="C50" s="1809">
        <f t="shared" si="24"/>
        <v>0</v>
      </c>
      <c r="D50" s="210"/>
      <c r="E50" s="93"/>
      <c r="F50" s="93"/>
      <c r="G50" s="93"/>
      <c r="H50" s="93"/>
      <c r="I50" s="93"/>
      <c r="J50" s="93"/>
      <c r="K50" s="93"/>
      <c r="L50" s="93"/>
      <c r="M50" s="93"/>
      <c r="N50" s="1876"/>
      <c r="O50" s="95"/>
      <c r="P50" s="96"/>
      <c r="Q50" s="1792"/>
      <c r="R50" s="1792"/>
      <c r="S50" s="1792"/>
      <c r="T50" s="1792"/>
      <c r="U50" s="1792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3555" t="s">
        <v>69</v>
      </c>
      <c r="B51" s="1877" t="s">
        <v>64</v>
      </c>
      <c r="C51" s="1870">
        <f>SUM(D51:P51)</f>
        <v>0</v>
      </c>
      <c r="D51" s="1863"/>
      <c r="E51" s="1864"/>
      <c r="F51" s="1864"/>
      <c r="G51" s="1864"/>
      <c r="H51" s="1864"/>
      <c r="I51" s="1864"/>
      <c r="J51" s="1864"/>
      <c r="K51" s="1864"/>
      <c r="L51" s="1864"/>
      <c r="M51" s="1864"/>
      <c r="N51" s="1878"/>
      <c r="O51" s="1864"/>
      <c r="P51" s="1866"/>
      <c r="Q51" s="1874"/>
      <c r="R51" s="1874"/>
      <c r="S51" s="1874"/>
      <c r="T51" s="1874"/>
      <c r="U51" s="1874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3713"/>
      <c r="B52" s="101" t="s">
        <v>65</v>
      </c>
      <c r="C52" s="1809">
        <f>SUM(D52:P52)</f>
        <v>0</v>
      </c>
      <c r="D52" s="210"/>
      <c r="E52" s="93"/>
      <c r="F52" s="93"/>
      <c r="G52" s="93"/>
      <c r="H52" s="93"/>
      <c r="I52" s="93"/>
      <c r="J52" s="93"/>
      <c r="K52" s="93"/>
      <c r="L52" s="93"/>
      <c r="M52" s="93"/>
      <c r="N52" s="1791"/>
      <c r="O52" s="93"/>
      <c r="P52" s="103"/>
      <c r="Q52" s="1792"/>
      <c r="R52" s="1792"/>
      <c r="S52" s="1792"/>
      <c r="T52" s="1792"/>
      <c r="U52" s="1792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3524" t="s">
        <v>70</v>
      </c>
      <c r="B53" s="1879" t="s">
        <v>64</v>
      </c>
      <c r="C53" s="1870">
        <f>SUM(D53:P53)</f>
        <v>0</v>
      </c>
      <c r="D53" s="1863"/>
      <c r="E53" s="1864"/>
      <c r="F53" s="1864"/>
      <c r="G53" s="1864"/>
      <c r="H53" s="1864"/>
      <c r="I53" s="1864"/>
      <c r="J53" s="1864"/>
      <c r="K53" s="1864"/>
      <c r="L53" s="1864"/>
      <c r="M53" s="1864"/>
      <c r="N53" s="1878"/>
      <c r="O53" s="1864"/>
      <c r="P53" s="1866"/>
      <c r="Q53" s="1874"/>
      <c r="R53" s="1874"/>
      <c r="S53" s="1874"/>
      <c r="T53" s="1874"/>
      <c r="U53" s="1874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3601"/>
      <c r="B54" s="1880" t="s">
        <v>65</v>
      </c>
      <c r="C54" s="1809">
        <f>SUM(D54:P54)</f>
        <v>0</v>
      </c>
      <c r="D54" s="210"/>
      <c r="E54" s="93"/>
      <c r="F54" s="93"/>
      <c r="G54" s="93"/>
      <c r="H54" s="93"/>
      <c r="I54" s="93"/>
      <c r="J54" s="93"/>
      <c r="K54" s="93"/>
      <c r="L54" s="93"/>
      <c r="M54" s="93"/>
      <c r="N54" s="1791"/>
      <c r="O54" s="93"/>
      <c r="P54" s="103"/>
      <c r="Q54" s="1792"/>
      <c r="R54" s="1792"/>
      <c r="S54" s="1792"/>
      <c r="T54" s="1792"/>
      <c r="U54" s="1792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3718" t="s">
        <v>71</v>
      </c>
      <c r="B55" s="3719"/>
      <c r="C55" s="1809">
        <f>SUM(D55:P55)</f>
        <v>0</v>
      </c>
      <c r="D55" s="210"/>
      <c r="E55" s="93"/>
      <c r="F55" s="93"/>
      <c r="G55" s="93"/>
      <c r="H55" s="93"/>
      <c r="I55" s="93"/>
      <c r="J55" s="93"/>
      <c r="K55" s="93"/>
      <c r="L55" s="93"/>
      <c r="M55" s="93"/>
      <c r="N55" s="1791"/>
      <c r="O55" s="93"/>
      <c r="P55" s="103"/>
      <c r="Q55" s="1792"/>
      <c r="R55" s="1792"/>
      <c r="S55" s="1792"/>
      <c r="T55" s="1792"/>
      <c r="U55" s="1792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827"/>
      <c r="C56" s="828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ht="15" customHeight="1" x14ac:dyDescent="0.25">
      <c r="A57" s="3526" t="s">
        <v>44</v>
      </c>
      <c r="B57" s="2847"/>
      <c r="C57" s="3517" t="s">
        <v>4</v>
      </c>
      <c r="D57" s="3540" t="s">
        <v>5</v>
      </c>
      <c r="E57" s="3542"/>
      <c r="F57" s="3542"/>
      <c r="G57" s="3542"/>
      <c r="H57" s="3542"/>
      <c r="I57" s="3542"/>
      <c r="J57" s="3542"/>
      <c r="K57" s="3542"/>
      <c r="L57" s="3542"/>
      <c r="M57" s="3542"/>
      <c r="N57" s="3542"/>
      <c r="O57" s="3542"/>
      <c r="P57" s="3543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3277"/>
      <c r="B58" s="2848"/>
      <c r="C58" s="3600"/>
      <c r="D58" s="1766" t="s">
        <v>11</v>
      </c>
      <c r="E58" s="1860" t="s">
        <v>12</v>
      </c>
      <c r="F58" s="1860" t="s">
        <v>13</v>
      </c>
      <c r="G58" s="1860" t="s">
        <v>14</v>
      </c>
      <c r="H58" s="1860" t="s">
        <v>15</v>
      </c>
      <c r="I58" s="1860" t="s">
        <v>16</v>
      </c>
      <c r="J58" s="1860" t="s">
        <v>17</v>
      </c>
      <c r="K58" s="1860" t="s">
        <v>18</v>
      </c>
      <c r="L58" s="1860" t="s">
        <v>19</v>
      </c>
      <c r="M58" s="1860" t="s">
        <v>48</v>
      </c>
      <c r="N58" s="1571" t="s">
        <v>49</v>
      </c>
      <c r="O58" s="1860" t="s">
        <v>50</v>
      </c>
      <c r="P58" s="1861" t="s">
        <v>51</v>
      </c>
      <c r="Q58" s="3599"/>
      <c r="R58" s="3599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3610" t="s">
        <v>52</v>
      </c>
      <c r="B59" s="3610"/>
      <c r="C59" s="1818">
        <f>SUM(D59:P59)</f>
        <v>0</v>
      </c>
      <c r="D59" s="1818">
        <f>SUM(D60:D72)</f>
        <v>0</v>
      </c>
      <c r="E59" s="1818">
        <f t="shared" ref="E59:M59" si="33">SUM(E60:E72)</f>
        <v>0</v>
      </c>
      <c r="F59" s="1818">
        <f>SUM(F60:F72)</f>
        <v>0</v>
      </c>
      <c r="G59" s="1818">
        <f t="shared" si="33"/>
        <v>0</v>
      </c>
      <c r="H59" s="1818">
        <f t="shared" si="33"/>
        <v>0</v>
      </c>
      <c r="I59" s="1818">
        <f t="shared" si="33"/>
        <v>0</v>
      </c>
      <c r="J59" s="1818">
        <f t="shared" si="33"/>
        <v>0</v>
      </c>
      <c r="K59" s="1818">
        <f t="shared" si="33"/>
        <v>0</v>
      </c>
      <c r="L59" s="1818">
        <f t="shared" si="33"/>
        <v>0</v>
      </c>
      <c r="M59" s="1818">
        <f t="shared" si="33"/>
        <v>0</v>
      </c>
      <c r="N59" s="1818">
        <f>SUM(N75:N79)</f>
        <v>0</v>
      </c>
      <c r="O59" s="1818">
        <f t="shared" ref="O59:P59" si="34">SUM(O75:O79)</f>
        <v>0</v>
      </c>
      <c r="P59" s="1869">
        <f t="shared" si="34"/>
        <v>0</v>
      </c>
      <c r="Q59" s="1518">
        <f>SUM(Q60:Q72)</f>
        <v>0</v>
      </c>
      <c r="R59" s="1518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3716" t="s">
        <v>53</v>
      </c>
      <c r="B60" s="3717"/>
      <c r="C60" s="1870">
        <f>SUM(D60:M60)</f>
        <v>0</v>
      </c>
      <c r="D60" s="1863"/>
      <c r="E60" s="1864"/>
      <c r="F60" s="1864"/>
      <c r="G60" s="1864"/>
      <c r="H60" s="1864"/>
      <c r="I60" s="1864"/>
      <c r="J60" s="1864"/>
      <c r="K60" s="1864"/>
      <c r="L60" s="1864"/>
      <c r="M60" s="1864"/>
      <c r="N60" s="1871"/>
      <c r="O60" s="1872"/>
      <c r="P60" s="1873"/>
      <c r="Q60" s="1874"/>
      <c r="R60" s="1874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3693" t="s">
        <v>55</v>
      </c>
      <c r="B62" s="1875" t="s">
        <v>56</v>
      </c>
      <c r="C62" s="1870">
        <f t="shared" ref="C62:C74" si="40">SUM(D62:M62)</f>
        <v>0</v>
      </c>
      <c r="D62" s="1863"/>
      <c r="E62" s="1864"/>
      <c r="F62" s="1864"/>
      <c r="G62" s="1864"/>
      <c r="H62" s="1864"/>
      <c r="I62" s="1864"/>
      <c r="J62" s="1864"/>
      <c r="K62" s="1864"/>
      <c r="L62" s="1864"/>
      <c r="M62" s="1864"/>
      <c r="N62" s="1871"/>
      <c r="O62" s="1872"/>
      <c r="P62" s="1873"/>
      <c r="Q62" s="1874"/>
      <c r="R62" s="1874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3693"/>
      <c r="B63" s="63" t="s">
        <v>57</v>
      </c>
      <c r="C63" s="1658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3693"/>
      <c r="B64" s="63" t="s">
        <v>58</v>
      </c>
      <c r="C64" s="1658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3693"/>
      <c r="B65" s="63" t="s">
        <v>59</v>
      </c>
      <c r="C65" s="1658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3693"/>
      <c r="B66" s="63" t="s">
        <v>60</v>
      </c>
      <c r="C66" s="1658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3693"/>
      <c r="B67" s="68" t="s">
        <v>61</v>
      </c>
      <c r="C67" s="838">
        <f t="shared" si="40"/>
        <v>0</v>
      </c>
      <c r="D67" s="750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3693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524" t="s">
        <v>63</v>
      </c>
      <c r="B69" s="1875" t="s">
        <v>64</v>
      </c>
      <c r="C69" s="1870">
        <f t="shared" si="40"/>
        <v>0</v>
      </c>
      <c r="D69" s="1863"/>
      <c r="E69" s="1864"/>
      <c r="F69" s="1864"/>
      <c r="G69" s="1864"/>
      <c r="H69" s="1864"/>
      <c r="I69" s="1864"/>
      <c r="J69" s="1864"/>
      <c r="K69" s="1864"/>
      <c r="L69" s="1864"/>
      <c r="M69" s="1864"/>
      <c r="N69" s="1871"/>
      <c r="O69" s="1872"/>
      <c r="P69" s="1873"/>
      <c r="Q69" s="1874"/>
      <c r="R69" s="1874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3601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524" t="s">
        <v>66</v>
      </c>
      <c r="B71" s="1875" t="s">
        <v>64</v>
      </c>
      <c r="C71" s="1870">
        <f t="shared" si="40"/>
        <v>0</v>
      </c>
      <c r="D71" s="1864"/>
      <c r="E71" s="1864"/>
      <c r="F71" s="1864"/>
      <c r="G71" s="1864"/>
      <c r="H71" s="1864"/>
      <c r="I71" s="1864"/>
      <c r="J71" s="1864"/>
      <c r="K71" s="1864"/>
      <c r="L71" s="1864"/>
      <c r="M71" s="1864"/>
      <c r="N71" s="1871"/>
      <c r="O71" s="1872"/>
      <c r="P71" s="1873"/>
      <c r="Q71" s="1874"/>
      <c r="R71" s="1874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711" t="s">
        <v>68</v>
      </c>
      <c r="B74" s="3712"/>
      <c r="C74" s="1809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1876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3555" t="s">
        <v>69</v>
      </c>
      <c r="B75" s="1877" t="s">
        <v>64</v>
      </c>
      <c r="C75" s="1870">
        <f>SUM(D75:P75)</f>
        <v>0</v>
      </c>
      <c r="D75" s="1863"/>
      <c r="E75" s="1864"/>
      <c r="F75" s="1864"/>
      <c r="G75" s="1864"/>
      <c r="H75" s="1864"/>
      <c r="I75" s="1864"/>
      <c r="J75" s="1864"/>
      <c r="K75" s="1864"/>
      <c r="L75" s="1864"/>
      <c r="M75" s="1864"/>
      <c r="N75" s="1878"/>
      <c r="O75" s="1864"/>
      <c r="P75" s="1866"/>
      <c r="Q75" s="1874"/>
      <c r="R75" s="1874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3713"/>
      <c r="B76" s="101" t="s">
        <v>65</v>
      </c>
      <c r="C76" s="1809">
        <f>SUM(D76:P76)</f>
        <v>0</v>
      </c>
      <c r="D76" s="210"/>
      <c r="E76" s="93"/>
      <c r="F76" s="93"/>
      <c r="G76" s="93"/>
      <c r="H76" s="93"/>
      <c r="I76" s="93"/>
      <c r="J76" s="93"/>
      <c r="K76" s="93"/>
      <c r="L76" s="93"/>
      <c r="M76" s="93"/>
      <c r="N76" s="1791"/>
      <c r="O76" s="93"/>
      <c r="P76" s="103"/>
      <c r="Q76" s="1792"/>
      <c r="R76" s="1792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524" t="s">
        <v>70</v>
      </c>
      <c r="B77" s="1879" t="s">
        <v>64</v>
      </c>
      <c r="C77" s="1870">
        <f>SUM(D77:P77)</f>
        <v>0</v>
      </c>
      <c r="D77" s="1864"/>
      <c r="E77" s="1864"/>
      <c r="F77" s="1864"/>
      <c r="G77" s="1864"/>
      <c r="H77" s="1864"/>
      <c r="I77" s="1864"/>
      <c r="J77" s="1864"/>
      <c r="K77" s="1864"/>
      <c r="L77" s="1864"/>
      <c r="M77" s="1864"/>
      <c r="N77" s="1878"/>
      <c r="O77" s="1864"/>
      <c r="P77" s="1866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3601"/>
      <c r="B78" s="1880" t="s">
        <v>65</v>
      </c>
      <c r="C78" s="1809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1791"/>
      <c r="O78" s="93"/>
      <c r="P78" s="103"/>
      <c r="Q78" s="1792"/>
      <c r="R78" s="1792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3714" t="s">
        <v>71</v>
      </c>
      <c r="B79" s="3715"/>
      <c r="C79" s="1809">
        <f>SUM(D79:P79)</f>
        <v>0</v>
      </c>
      <c r="D79" s="210"/>
      <c r="E79" s="93"/>
      <c r="F79" s="93"/>
      <c r="G79" s="93"/>
      <c r="H79" s="93"/>
      <c r="I79" s="93"/>
      <c r="J79" s="93"/>
      <c r="K79" s="93"/>
      <c r="L79" s="93"/>
      <c r="M79" s="93"/>
      <c r="N79" s="1791"/>
      <c r="O79" s="93"/>
      <c r="P79" s="103"/>
      <c r="Q79" s="1792"/>
      <c r="R79" s="1792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1819" t="s">
        <v>75</v>
      </c>
      <c r="B81" s="1819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1648" t="s">
        <v>77</v>
      </c>
      <c r="B82" s="1789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528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526" t="s">
        <v>79</v>
      </c>
      <c r="B84" s="2847"/>
      <c r="C84" s="1819" t="s">
        <v>76</v>
      </c>
      <c r="D84" s="1766" t="s">
        <v>80</v>
      </c>
      <c r="E84" s="594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3691" t="s">
        <v>82</v>
      </c>
      <c r="B85" s="3692"/>
      <c r="C85" s="1818">
        <f>SUM(D85:E85)</f>
        <v>0</v>
      </c>
      <c r="D85" s="1788"/>
      <c r="E85" s="1546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3526" t="s">
        <v>84</v>
      </c>
      <c r="B87" s="2847"/>
      <c r="C87" s="3526" t="s">
        <v>85</v>
      </c>
      <c r="D87" s="2869"/>
      <c r="E87" s="2847"/>
      <c r="F87" s="3697" t="s">
        <v>86</v>
      </c>
      <c r="G87" s="3697"/>
      <c r="H87" s="3697"/>
      <c r="I87" s="3697"/>
      <c r="J87" s="3697"/>
      <c r="K87" s="3697"/>
      <c r="L87" s="3703" t="s">
        <v>87</v>
      </c>
      <c r="M87" s="3703"/>
      <c r="N87" s="3703"/>
      <c r="O87" s="3703"/>
      <c r="P87" s="3703"/>
      <c r="Q87" s="3696"/>
      <c r="R87" s="3597" t="s">
        <v>88</v>
      </c>
      <c r="S87" s="3597"/>
      <c r="T87" s="3597"/>
      <c r="U87" s="3597"/>
      <c r="V87" s="3597"/>
      <c r="W87" s="3611"/>
      <c r="X87" s="3706" t="s">
        <v>89</v>
      </c>
      <c r="Y87" s="3706"/>
      <c r="Z87" s="3706"/>
      <c r="AA87" s="3707"/>
      <c r="AB87" s="3708" t="s">
        <v>90</v>
      </c>
      <c r="AC87" s="3193"/>
      <c r="AD87" s="3183" t="s">
        <v>7</v>
      </c>
      <c r="AE87" s="3701" t="s">
        <v>8</v>
      </c>
    </row>
    <row r="88" spans="1:83" s="47" customFormat="1" ht="12" customHeight="1" x14ac:dyDescent="0.2">
      <c r="A88" s="2910"/>
      <c r="B88" s="2848"/>
      <c r="C88" s="3604"/>
      <c r="D88" s="3090"/>
      <c r="E88" s="3599"/>
      <c r="F88" s="3518" t="s">
        <v>91</v>
      </c>
      <c r="G88" s="3519"/>
      <c r="H88" s="3518" t="s">
        <v>92</v>
      </c>
      <c r="I88" s="3519"/>
      <c r="J88" s="3518" t="s">
        <v>93</v>
      </c>
      <c r="K88" s="3519"/>
      <c r="L88" s="3518" t="s">
        <v>91</v>
      </c>
      <c r="M88" s="3519"/>
      <c r="N88" s="3518" t="s">
        <v>92</v>
      </c>
      <c r="O88" s="3519"/>
      <c r="P88" s="3518" t="s">
        <v>94</v>
      </c>
      <c r="Q88" s="3519"/>
      <c r="R88" s="3518" t="s">
        <v>91</v>
      </c>
      <c r="S88" s="3519"/>
      <c r="T88" s="3518" t="s">
        <v>92</v>
      </c>
      <c r="U88" s="3519"/>
      <c r="V88" s="3518" t="s">
        <v>94</v>
      </c>
      <c r="W88" s="3523"/>
      <c r="X88" s="3704" t="s">
        <v>95</v>
      </c>
      <c r="Y88" s="3704"/>
      <c r="Z88" s="3704"/>
      <c r="AA88" s="3705"/>
      <c r="AB88" s="3709"/>
      <c r="AC88" s="3710"/>
      <c r="AD88" s="3024"/>
      <c r="AE88" s="3027"/>
    </row>
    <row r="89" spans="1:83" s="47" customFormat="1" ht="31.5" x14ac:dyDescent="0.2">
      <c r="A89" s="3604"/>
      <c r="B89" s="3599"/>
      <c r="C89" s="1766" t="s">
        <v>96</v>
      </c>
      <c r="D89" s="1881" t="s">
        <v>65</v>
      </c>
      <c r="E89" s="1796" t="s">
        <v>97</v>
      </c>
      <c r="F89" s="1682" t="s">
        <v>65</v>
      </c>
      <c r="G89" s="1672" t="s">
        <v>97</v>
      </c>
      <c r="H89" s="1682" t="s">
        <v>65</v>
      </c>
      <c r="I89" s="1672" t="s">
        <v>97</v>
      </c>
      <c r="J89" s="1682" t="s">
        <v>65</v>
      </c>
      <c r="K89" s="1672" t="s">
        <v>97</v>
      </c>
      <c r="L89" s="1682" t="s">
        <v>65</v>
      </c>
      <c r="M89" s="1672" t="s">
        <v>97</v>
      </c>
      <c r="N89" s="1682" t="s">
        <v>65</v>
      </c>
      <c r="O89" s="1672" t="s">
        <v>97</v>
      </c>
      <c r="P89" s="1682" t="s">
        <v>65</v>
      </c>
      <c r="Q89" s="1672" t="s">
        <v>97</v>
      </c>
      <c r="R89" s="1682" t="s">
        <v>65</v>
      </c>
      <c r="S89" s="1672" t="s">
        <v>97</v>
      </c>
      <c r="T89" s="1682" t="s">
        <v>65</v>
      </c>
      <c r="U89" s="1675" t="s">
        <v>97</v>
      </c>
      <c r="V89" s="1682" t="s">
        <v>65</v>
      </c>
      <c r="W89" s="1673" t="s">
        <v>97</v>
      </c>
      <c r="X89" s="1882" t="s">
        <v>98</v>
      </c>
      <c r="Y89" s="1883" t="s">
        <v>99</v>
      </c>
      <c r="Z89" s="1883" t="s">
        <v>100</v>
      </c>
      <c r="AA89" s="1883" t="s">
        <v>101</v>
      </c>
      <c r="AB89" s="1883" t="s">
        <v>102</v>
      </c>
      <c r="AC89" s="1883" t="s">
        <v>103</v>
      </c>
      <c r="AD89" s="3184"/>
      <c r="AE89" s="3028"/>
    </row>
    <row r="90" spans="1:83" s="47" customFormat="1" x14ac:dyDescent="0.25">
      <c r="A90" s="3672" t="s">
        <v>104</v>
      </c>
      <c r="B90" s="3673"/>
      <c r="C90" s="1884">
        <f>SUM(D90:E90)</f>
        <v>0</v>
      </c>
      <c r="D90" s="1885">
        <f>SUM(F90+H90+J90+L90+N90+P90+R90+T90+V90)</f>
        <v>0</v>
      </c>
      <c r="E90" s="1886">
        <f>SUM(G90+I90+K90+M90+O90+Q90+S90+U90+W90)</f>
        <v>0</v>
      </c>
      <c r="F90" s="1863"/>
      <c r="G90" s="1874"/>
      <c r="H90" s="1863"/>
      <c r="I90" s="1874"/>
      <c r="J90" s="1863"/>
      <c r="K90" s="1874"/>
      <c r="L90" s="1863"/>
      <c r="M90" s="1874"/>
      <c r="N90" s="1863"/>
      <c r="O90" s="1874"/>
      <c r="P90" s="1863"/>
      <c r="Q90" s="1874"/>
      <c r="R90" s="1863"/>
      <c r="S90" s="1874"/>
      <c r="T90" s="1863"/>
      <c r="U90" s="1887"/>
      <c r="V90" s="1863"/>
      <c r="W90" s="1888"/>
      <c r="X90" s="1878"/>
      <c r="Y90" s="1863"/>
      <c r="Z90" s="1889"/>
      <c r="AA90" s="1889"/>
      <c r="AB90" s="1889"/>
      <c r="AC90" s="1890"/>
      <c r="AD90" s="1863"/>
      <c r="AE90" s="1867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1891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1892"/>
      <c r="AC93" s="1892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3526" t="s">
        <v>84</v>
      </c>
      <c r="B95" s="2847"/>
      <c r="C95" s="3526" t="s">
        <v>85</v>
      </c>
      <c r="D95" s="2869"/>
      <c r="E95" s="2847"/>
      <c r="F95" s="3702" t="s">
        <v>109</v>
      </c>
      <c r="G95" s="3703"/>
      <c r="H95" s="3703"/>
      <c r="I95" s="3703"/>
      <c r="J95" s="3703"/>
      <c r="K95" s="3696"/>
      <c r="L95" s="3703" t="s">
        <v>110</v>
      </c>
      <c r="M95" s="3703"/>
      <c r="N95" s="3703"/>
      <c r="O95" s="3703"/>
      <c r="P95" s="3703"/>
      <c r="Q95" s="3696"/>
      <c r="R95" s="3696" t="s">
        <v>111</v>
      </c>
      <c r="S95" s="3697"/>
      <c r="T95" s="3697"/>
      <c r="U95" s="3697"/>
      <c r="V95" s="3697"/>
      <c r="W95" s="3698"/>
      <c r="X95" s="3699" t="s">
        <v>112</v>
      </c>
      <c r="Y95" s="3699"/>
      <c r="Z95" s="3699"/>
      <c r="AA95" s="3699"/>
      <c r="AB95" s="3699"/>
      <c r="AC95" s="3700"/>
      <c r="AD95" s="3183" t="s">
        <v>7</v>
      </c>
      <c r="AE95" s="3701" t="s">
        <v>8</v>
      </c>
    </row>
    <row r="96" spans="1:83" s="47" customFormat="1" ht="12" customHeight="1" x14ac:dyDescent="0.2">
      <c r="A96" s="2910"/>
      <c r="B96" s="2848"/>
      <c r="C96" s="3604"/>
      <c r="D96" s="3090"/>
      <c r="E96" s="3599"/>
      <c r="F96" s="3518" t="s">
        <v>91</v>
      </c>
      <c r="G96" s="3519"/>
      <c r="H96" s="3518" t="s">
        <v>92</v>
      </c>
      <c r="I96" s="3519"/>
      <c r="J96" s="3518" t="s">
        <v>94</v>
      </c>
      <c r="K96" s="3519"/>
      <c r="L96" s="3518" t="s">
        <v>91</v>
      </c>
      <c r="M96" s="3519"/>
      <c r="N96" s="3518" t="s">
        <v>92</v>
      </c>
      <c r="O96" s="3519"/>
      <c r="P96" s="3518" t="s">
        <v>93</v>
      </c>
      <c r="Q96" s="3519"/>
      <c r="R96" s="3520" t="s">
        <v>91</v>
      </c>
      <c r="S96" s="3519"/>
      <c r="T96" s="3518" t="s">
        <v>92</v>
      </c>
      <c r="U96" s="3519"/>
      <c r="V96" s="3597" t="s">
        <v>93</v>
      </c>
      <c r="W96" s="3611"/>
      <c r="X96" s="3520" t="s">
        <v>95</v>
      </c>
      <c r="Y96" s="3520"/>
      <c r="Z96" s="3520"/>
      <c r="AA96" s="3519"/>
      <c r="AB96" s="3518" t="s">
        <v>113</v>
      </c>
      <c r="AC96" s="3519"/>
      <c r="AD96" s="3024"/>
      <c r="AE96" s="3027"/>
    </row>
    <row r="97" spans="1:83" s="47" customFormat="1" ht="31.5" x14ac:dyDescent="0.2">
      <c r="A97" s="3604"/>
      <c r="B97" s="3599"/>
      <c r="C97" s="1766" t="s">
        <v>96</v>
      </c>
      <c r="D97" s="1881" t="s">
        <v>65</v>
      </c>
      <c r="E97" s="1796" t="s">
        <v>97</v>
      </c>
      <c r="F97" s="1682" t="s">
        <v>65</v>
      </c>
      <c r="G97" s="1672" t="s">
        <v>97</v>
      </c>
      <c r="H97" s="1682" t="s">
        <v>65</v>
      </c>
      <c r="I97" s="1672" t="s">
        <v>97</v>
      </c>
      <c r="J97" s="1682" t="s">
        <v>65</v>
      </c>
      <c r="K97" s="1672" t="s">
        <v>97</v>
      </c>
      <c r="L97" s="1682" t="s">
        <v>65</v>
      </c>
      <c r="M97" s="1672" t="s">
        <v>97</v>
      </c>
      <c r="N97" s="1682" t="s">
        <v>65</v>
      </c>
      <c r="O97" s="1672" t="s">
        <v>97</v>
      </c>
      <c r="P97" s="1682" t="s">
        <v>65</v>
      </c>
      <c r="Q97" s="1672" t="s">
        <v>97</v>
      </c>
      <c r="R97" s="1669" t="s">
        <v>65</v>
      </c>
      <c r="S97" s="1672" t="s">
        <v>97</v>
      </c>
      <c r="T97" s="1682" t="s">
        <v>65</v>
      </c>
      <c r="U97" s="1672" t="s">
        <v>97</v>
      </c>
      <c r="V97" s="1674" t="s">
        <v>65</v>
      </c>
      <c r="W97" s="1765" t="s">
        <v>97</v>
      </c>
      <c r="X97" s="1672" t="s">
        <v>114</v>
      </c>
      <c r="Y97" s="1819" t="s">
        <v>99</v>
      </c>
      <c r="Z97" s="1679" t="s">
        <v>100</v>
      </c>
      <c r="AA97" s="1679" t="s">
        <v>101</v>
      </c>
      <c r="AB97" s="1671" t="s">
        <v>102</v>
      </c>
      <c r="AC97" s="1819" t="s">
        <v>103</v>
      </c>
      <c r="AD97" s="3184"/>
      <c r="AE97" s="3028"/>
    </row>
    <row r="98" spans="1:83" s="47" customFormat="1" x14ac:dyDescent="0.25">
      <c r="A98" s="3672" t="s">
        <v>104</v>
      </c>
      <c r="B98" s="3673"/>
      <c r="C98" s="1885">
        <f>SUM(D98:E98)</f>
        <v>0</v>
      </c>
      <c r="D98" s="1893">
        <f>SUM(F98+H98+J98+L98+N98+P98+R98+T98+V98)</f>
        <v>0</v>
      </c>
      <c r="E98" s="1886">
        <f>SUM(G98+I98+K98+M98+O98+Q98+S98+U98+W98)</f>
        <v>0</v>
      </c>
      <c r="F98" s="1863"/>
      <c r="G98" s="1874"/>
      <c r="H98" s="1863"/>
      <c r="I98" s="1874"/>
      <c r="J98" s="1863"/>
      <c r="K98" s="1874"/>
      <c r="L98" s="1863"/>
      <c r="M98" s="1874"/>
      <c r="N98" s="1863"/>
      <c r="O98" s="1874"/>
      <c r="P98" s="1863"/>
      <c r="Q98" s="1874"/>
      <c r="R98" s="1878"/>
      <c r="S98" s="1874"/>
      <c r="T98" s="1863"/>
      <c r="U98" s="1874"/>
      <c r="V98" s="1863"/>
      <c r="W98" s="1888"/>
      <c r="X98" s="1878"/>
      <c r="Y98" s="1863"/>
      <c r="Z98" s="1889"/>
      <c r="AA98" s="1889"/>
      <c r="AB98" s="1889"/>
      <c r="AC98" s="1890"/>
      <c r="AD98" s="1863"/>
      <c r="AE98" s="1867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207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1892"/>
      <c r="AC101" s="1892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3526" t="s">
        <v>116</v>
      </c>
      <c r="B103" s="2847"/>
      <c r="C103" s="3526" t="s">
        <v>76</v>
      </c>
      <c r="D103" s="2869"/>
      <c r="E103" s="2847"/>
      <c r="F103" s="3518" t="s">
        <v>117</v>
      </c>
      <c r="G103" s="3520"/>
      <c r="H103" s="3520"/>
      <c r="I103" s="3520"/>
      <c r="J103" s="3520"/>
      <c r="K103" s="3520"/>
      <c r="L103" s="3520"/>
      <c r="M103" s="3519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3518" t="s">
        <v>118</v>
      </c>
      <c r="G104" s="3519"/>
      <c r="H104" s="3518" t="s">
        <v>119</v>
      </c>
      <c r="I104" s="3519"/>
      <c r="J104" s="3518" t="s">
        <v>120</v>
      </c>
      <c r="K104" s="3519"/>
      <c r="L104" s="3518" t="s">
        <v>12</v>
      </c>
      <c r="M104" s="3519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604"/>
      <c r="B105" s="3599"/>
      <c r="C105" s="1894" t="s">
        <v>96</v>
      </c>
      <c r="D105" s="1881" t="s">
        <v>65</v>
      </c>
      <c r="E105" s="1672" t="s">
        <v>97</v>
      </c>
      <c r="F105" s="1766" t="s">
        <v>65</v>
      </c>
      <c r="G105" s="1672" t="s">
        <v>97</v>
      </c>
      <c r="H105" s="1766" t="s">
        <v>65</v>
      </c>
      <c r="I105" s="1672" t="s">
        <v>97</v>
      </c>
      <c r="J105" s="1766" t="s">
        <v>65</v>
      </c>
      <c r="K105" s="1672" t="s">
        <v>97</v>
      </c>
      <c r="L105" s="1766" t="s">
        <v>65</v>
      </c>
      <c r="M105" s="1672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3560" t="s">
        <v>121</v>
      </c>
      <c r="B106" s="3561"/>
      <c r="C106" s="1895">
        <f>SUM(D106:E106)</f>
        <v>0</v>
      </c>
      <c r="D106" s="1896">
        <f t="shared" ref="D106:E109" si="53">+F106+H106+J106+L106</f>
        <v>0</v>
      </c>
      <c r="E106" s="1897">
        <f t="shared" si="53"/>
        <v>0</v>
      </c>
      <c r="F106" s="1787">
        <f>SUM(F107:F109)</f>
        <v>0</v>
      </c>
      <c r="G106" s="1787">
        <f t="shared" ref="G106:M106" si="54">SUM(G107:G109)</f>
        <v>0</v>
      </c>
      <c r="H106" s="1787">
        <f t="shared" si="54"/>
        <v>0</v>
      </c>
      <c r="I106" s="1787">
        <f t="shared" si="54"/>
        <v>0</v>
      </c>
      <c r="J106" s="1787">
        <f t="shared" si="54"/>
        <v>0</v>
      </c>
      <c r="K106" s="1787">
        <f t="shared" si="54"/>
        <v>0</v>
      </c>
      <c r="L106" s="1787">
        <f t="shared" si="54"/>
        <v>0</v>
      </c>
      <c r="M106" s="1818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3694" t="s">
        <v>122</v>
      </c>
      <c r="B107" s="3695"/>
      <c r="C107" s="1898">
        <f>SUM(D107:E107)</f>
        <v>0</v>
      </c>
      <c r="D107" s="1899">
        <f t="shared" si="53"/>
        <v>0</v>
      </c>
      <c r="E107" s="1900">
        <f t="shared" si="53"/>
        <v>0</v>
      </c>
      <c r="F107" s="1863"/>
      <c r="G107" s="1874"/>
      <c r="H107" s="1863"/>
      <c r="I107" s="1874"/>
      <c r="J107" s="1863"/>
      <c r="K107" s="1867"/>
      <c r="L107" s="1863"/>
      <c r="M107" s="1867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1901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3526" t="s">
        <v>75</v>
      </c>
      <c r="B111" s="2847"/>
      <c r="C111" s="3526" t="s">
        <v>76</v>
      </c>
      <c r="D111" s="2869"/>
      <c r="E111" s="2847"/>
      <c r="F111" s="3518" t="s">
        <v>117</v>
      </c>
      <c r="G111" s="3520"/>
      <c r="H111" s="3520"/>
      <c r="I111" s="3520"/>
      <c r="J111" s="3520"/>
      <c r="K111" s="3520"/>
      <c r="L111" s="3520"/>
      <c r="M111" s="3520"/>
      <c r="N111" s="3520"/>
      <c r="O111" s="3520"/>
      <c r="P111" s="3520"/>
      <c r="Q111" s="3520"/>
      <c r="R111" s="3520"/>
      <c r="S111" s="3520"/>
      <c r="T111" s="3520"/>
      <c r="U111" s="3520"/>
      <c r="V111" s="3520"/>
      <c r="W111" s="3520"/>
      <c r="X111" s="3520"/>
      <c r="Y111" s="3520"/>
      <c r="Z111" s="3520"/>
      <c r="AA111" s="3520"/>
      <c r="AB111" s="3520"/>
      <c r="AC111" s="3520"/>
      <c r="AD111" s="3520"/>
      <c r="AE111" s="3520"/>
      <c r="AF111" s="3520"/>
      <c r="AG111" s="3523"/>
      <c r="AH111" s="2869" t="s">
        <v>7</v>
      </c>
      <c r="AI111" s="3517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3540" t="s">
        <v>12</v>
      </c>
      <c r="G112" s="3541"/>
      <c r="H112" s="3606" t="s">
        <v>13</v>
      </c>
      <c r="I112" s="3606"/>
      <c r="J112" s="3606" t="s">
        <v>14</v>
      </c>
      <c r="K112" s="3606"/>
      <c r="L112" s="3606" t="s">
        <v>15</v>
      </c>
      <c r="M112" s="3606"/>
      <c r="N112" s="3606" t="s">
        <v>16</v>
      </c>
      <c r="O112" s="3606"/>
      <c r="P112" s="3606" t="s">
        <v>17</v>
      </c>
      <c r="Q112" s="3606"/>
      <c r="R112" s="3606" t="s">
        <v>18</v>
      </c>
      <c r="S112" s="3606"/>
      <c r="T112" s="3606" t="s">
        <v>19</v>
      </c>
      <c r="U112" s="3606"/>
      <c r="V112" s="3606" t="s">
        <v>48</v>
      </c>
      <c r="W112" s="3606"/>
      <c r="X112" s="3606" t="s">
        <v>49</v>
      </c>
      <c r="Y112" s="3606"/>
      <c r="Z112" s="3518" t="s">
        <v>50</v>
      </c>
      <c r="AA112" s="3519"/>
      <c r="AB112" s="3518" t="s">
        <v>126</v>
      </c>
      <c r="AC112" s="3519"/>
      <c r="AD112" s="3518" t="s">
        <v>127</v>
      </c>
      <c r="AE112" s="3519"/>
      <c r="AF112" s="3518" t="s">
        <v>128</v>
      </c>
      <c r="AG112" s="3523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3641"/>
      <c r="B113" s="3599"/>
      <c r="C113" s="1766" t="s">
        <v>96</v>
      </c>
      <c r="D113" s="1881" t="s">
        <v>65</v>
      </c>
      <c r="E113" s="1672" t="s">
        <v>97</v>
      </c>
      <c r="F113" s="1682" t="s">
        <v>65</v>
      </c>
      <c r="G113" s="1684" t="s">
        <v>97</v>
      </c>
      <c r="H113" s="1682" t="s">
        <v>65</v>
      </c>
      <c r="I113" s="1684" t="s">
        <v>97</v>
      </c>
      <c r="J113" s="1682" t="s">
        <v>65</v>
      </c>
      <c r="K113" s="1684" t="s">
        <v>97</v>
      </c>
      <c r="L113" s="1682" t="s">
        <v>65</v>
      </c>
      <c r="M113" s="1684" t="s">
        <v>97</v>
      </c>
      <c r="N113" s="1682" t="s">
        <v>65</v>
      </c>
      <c r="O113" s="1684" t="s">
        <v>97</v>
      </c>
      <c r="P113" s="1682" t="s">
        <v>65</v>
      </c>
      <c r="Q113" s="1684" t="s">
        <v>97</v>
      </c>
      <c r="R113" s="1682" t="s">
        <v>65</v>
      </c>
      <c r="S113" s="1684" t="s">
        <v>97</v>
      </c>
      <c r="T113" s="1682" t="s">
        <v>65</v>
      </c>
      <c r="U113" s="1684" t="s">
        <v>97</v>
      </c>
      <c r="V113" s="1682" t="s">
        <v>65</v>
      </c>
      <c r="W113" s="1684" t="s">
        <v>97</v>
      </c>
      <c r="X113" s="1682" t="s">
        <v>65</v>
      </c>
      <c r="Y113" s="1684" t="s">
        <v>97</v>
      </c>
      <c r="Z113" s="1682" t="s">
        <v>65</v>
      </c>
      <c r="AA113" s="1684" t="s">
        <v>97</v>
      </c>
      <c r="AB113" s="1682" t="s">
        <v>65</v>
      </c>
      <c r="AC113" s="1684" t="s">
        <v>97</v>
      </c>
      <c r="AD113" s="1682" t="s">
        <v>65</v>
      </c>
      <c r="AE113" s="1684" t="s">
        <v>97</v>
      </c>
      <c r="AF113" s="1682" t="s">
        <v>65</v>
      </c>
      <c r="AG113" s="1902" t="s">
        <v>97</v>
      </c>
      <c r="AH113" s="3090"/>
      <c r="AI113" s="3637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3691" t="s">
        <v>129</v>
      </c>
      <c r="B114" s="3692"/>
      <c r="C114" s="1787">
        <f>SUM(D114:E114)</f>
        <v>0</v>
      </c>
      <c r="D114" s="1903">
        <f>SUM(F114+H114+J114+L114+N114+P114+R114+T114+V114+X114+Z114+AB114+AD114+AF114)</f>
        <v>0</v>
      </c>
      <c r="E114" s="508">
        <f>SUM(+G114+I114+K114+M114+O114+Q114+S114+U114+W114+Y114+AA114+AC114+AE114+AG114)</f>
        <v>0</v>
      </c>
      <c r="F114" s="1863"/>
      <c r="G114" s="1878"/>
      <c r="H114" s="1863"/>
      <c r="I114" s="1878"/>
      <c r="J114" s="1863"/>
      <c r="K114" s="1878"/>
      <c r="L114" s="1863"/>
      <c r="M114" s="1878"/>
      <c r="N114" s="1863"/>
      <c r="O114" s="1878"/>
      <c r="P114" s="1863"/>
      <c r="Q114" s="1878"/>
      <c r="R114" s="1863"/>
      <c r="S114" s="1878"/>
      <c r="T114" s="1863"/>
      <c r="U114" s="1878"/>
      <c r="V114" s="1863"/>
      <c r="W114" s="1878"/>
      <c r="X114" s="1863"/>
      <c r="Y114" s="1878"/>
      <c r="Z114" s="1863"/>
      <c r="AA114" s="1878"/>
      <c r="AB114" s="1863"/>
      <c r="AC114" s="1878"/>
      <c r="AD114" s="1863"/>
      <c r="AE114" s="1878"/>
      <c r="AF114" s="1863"/>
      <c r="AG114" s="1866"/>
      <c r="AH114" s="1887"/>
      <c r="AI114" s="1890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524" t="s">
        <v>130</v>
      </c>
      <c r="B115" s="1870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1863"/>
      <c r="G115" s="1874"/>
      <c r="H115" s="1863"/>
      <c r="I115" s="1874"/>
      <c r="J115" s="1863"/>
      <c r="K115" s="1874"/>
      <c r="L115" s="1863"/>
      <c r="M115" s="1874"/>
      <c r="N115" s="1863"/>
      <c r="O115" s="1874"/>
      <c r="P115" s="1863"/>
      <c r="Q115" s="1874"/>
      <c r="R115" s="1863"/>
      <c r="S115" s="1874"/>
      <c r="T115" s="1863"/>
      <c r="U115" s="1874"/>
      <c r="V115" s="1863"/>
      <c r="W115" s="1874"/>
      <c r="X115" s="1863"/>
      <c r="Y115" s="1874"/>
      <c r="Z115" s="1863"/>
      <c r="AA115" s="1874"/>
      <c r="AB115" s="1863"/>
      <c r="AC115" s="1874"/>
      <c r="AD115" s="1863"/>
      <c r="AE115" s="1874"/>
      <c r="AF115" s="1863"/>
      <c r="AG115" s="1866"/>
      <c r="AH115" s="1887"/>
      <c r="AI115" s="1890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1658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1658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3638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3693" t="s">
        <v>138</v>
      </c>
      <c r="B122" s="3693"/>
      <c r="C122" s="1787">
        <f t="shared" si="55"/>
        <v>0</v>
      </c>
      <c r="D122" s="1903">
        <f t="shared" si="56"/>
        <v>0</v>
      </c>
      <c r="E122" s="508">
        <f t="shared" si="62"/>
        <v>0</v>
      </c>
      <c r="F122" s="1788"/>
      <c r="G122" s="1546"/>
      <c r="H122" s="1788"/>
      <c r="I122" s="1546"/>
      <c r="J122" s="1788"/>
      <c r="K122" s="1546"/>
      <c r="L122" s="1788"/>
      <c r="M122" s="1546"/>
      <c r="N122" s="1788"/>
      <c r="O122" s="1546"/>
      <c r="P122" s="1788"/>
      <c r="Q122" s="1546"/>
      <c r="R122" s="1788"/>
      <c r="S122" s="1546"/>
      <c r="T122" s="1788"/>
      <c r="U122" s="1546"/>
      <c r="V122" s="1788"/>
      <c r="W122" s="1546"/>
      <c r="X122" s="1788"/>
      <c r="Y122" s="1546"/>
      <c r="Z122" s="1788"/>
      <c r="AA122" s="1546"/>
      <c r="AB122" s="1788"/>
      <c r="AC122" s="1546"/>
      <c r="AD122" s="1788"/>
      <c r="AE122" s="1546"/>
      <c r="AF122" s="1788"/>
      <c r="AG122" s="1868"/>
      <c r="AH122" s="1547"/>
      <c r="AI122" s="1789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904"/>
      <c r="AM123" s="1904"/>
    </row>
    <row r="124" spans="1:82" ht="15" customHeight="1" x14ac:dyDescent="0.25">
      <c r="A124" s="3686" t="s">
        <v>75</v>
      </c>
      <c r="B124" s="2847"/>
      <c r="C124" s="3679" t="s">
        <v>76</v>
      </c>
      <c r="D124" s="3679"/>
      <c r="E124" s="3679"/>
      <c r="F124" s="3674" t="s">
        <v>117</v>
      </c>
      <c r="G124" s="3687"/>
      <c r="H124" s="3687"/>
      <c r="I124" s="3687"/>
      <c r="J124" s="3687"/>
      <c r="K124" s="3687"/>
      <c r="L124" s="3687"/>
      <c r="M124" s="3687"/>
      <c r="N124" s="3687"/>
      <c r="O124" s="3687"/>
      <c r="P124" s="3687"/>
      <c r="Q124" s="3687"/>
      <c r="R124" s="3687"/>
      <c r="S124" s="3687"/>
      <c r="T124" s="3687"/>
      <c r="U124" s="3687"/>
      <c r="V124" s="3687"/>
      <c r="W124" s="3687"/>
      <c r="X124" s="3687"/>
      <c r="Y124" s="3687"/>
      <c r="Z124" s="3687"/>
      <c r="AA124" s="3687"/>
      <c r="AB124" s="3687"/>
      <c r="AC124" s="3687"/>
      <c r="AD124" s="3687"/>
      <c r="AE124" s="3687"/>
      <c r="AF124" s="3687"/>
      <c r="AG124" s="3680"/>
      <c r="AH124" s="3688" t="s">
        <v>140</v>
      </c>
      <c r="AI124" s="3689"/>
      <c r="AJ124" s="3689"/>
      <c r="AK124" s="3690"/>
      <c r="AL124" s="3681" t="s">
        <v>7</v>
      </c>
      <c r="AM124" s="3679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3606" t="s">
        <v>12</v>
      </c>
      <c r="G125" s="3606"/>
      <c r="H125" s="3606" t="s">
        <v>13</v>
      </c>
      <c r="I125" s="3606"/>
      <c r="J125" s="3606" t="s">
        <v>14</v>
      </c>
      <c r="K125" s="3606"/>
      <c r="L125" s="3606" t="s">
        <v>15</v>
      </c>
      <c r="M125" s="3606"/>
      <c r="N125" s="3606" t="s">
        <v>16</v>
      </c>
      <c r="O125" s="3606"/>
      <c r="P125" s="3606" t="s">
        <v>17</v>
      </c>
      <c r="Q125" s="3606"/>
      <c r="R125" s="3606" t="s">
        <v>18</v>
      </c>
      <c r="S125" s="3606"/>
      <c r="T125" s="3606" t="s">
        <v>19</v>
      </c>
      <c r="U125" s="3606"/>
      <c r="V125" s="3606" t="s">
        <v>48</v>
      </c>
      <c r="W125" s="3606"/>
      <c r="X125" s="3606" t="s">
        <v>49</v>
      </c>
      <c r="Y125" s="3606"/>
      <c r="Z125" s="3674" t="s">
        <v>50</v>
      </c>
      <c r="AA125" s="3675"/>
      <c r="AB125" s="3674" t="s">
        <v>126</v>
      </c>
      <c r="AC125" s="3675"/>
      <c r="AD125" s="3674" t="s">
        <v>127</v>
      </c>
      <c r="AE125" s="3675"/>
      <c r="AF125" s="3674" t="s">
        <v>128</v>
      </c>
      <c r="AG125" s="3680"/>
      <c r="AH125" s="3681" t="s">
        <v>141</v>
      </c>
      <c r="AI125" s="3679" t="s">
        <v>142</v>
      </c>
      <c r="AJ125" s="3679" t="s">
        <v>143</v>
      </c>
      <c r="AK125" s="3682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3641"/>
      <c r="B126" s="3599"/>
      <c r="C126" s="1766" t="s">
        <v>96</v>
      </c>
      <c r="D126" s="1881" t="s">
        <v>65</v>
      </c>
      <c r="E126" s="1905" t="s">
        <v>97</v>
      </c>
      <c r="F126" s="1906" t="s">
        <v>65</v>
      </c>
      <c r="G126" s="1664" t="s">
        <v>97</v>
      </c>
      <c r="H126" s="1906" t="s">
        <v>65</v>
      </c>
      <c r="I126" s="1664" t="s">
        <v>97</v>
      </c>
      <c r="J126" s="1906" t="s">
        <v>65</v>
      </c>
      <c r="K126" s="1664" t="s">
        <v>97</v>
      </c>
      <c r="L126" s="1906" t="s">
        <v>65</v>
      </c>
      <c r="M126" s="1664" t="s">
        <v>97</v>
      </c>
      <c r="N126" s="1906" t="s">
        <v>65</v>
      </c>
      <c r="O126" s="1664" t="s">
        <v>97</v>
      </c>
      <c r="P126" s="1906" t="s">
        <v>65</v>
      </c>
      <c r="Q126" s="1664" t="s">
        <v>97</v>
      </c>
      <c r="R126" s="1906" t="s">
        <v>65</v>
      </c>
      <c r="S126" s="1664" t="s">
        <v>97</v>
      </c>
      <c r="T126" s="1906" t="s">
        <v>65</v>
      </c>
      <c r="U126" s="1664" t="s">
        <v>97</v>
      </c>
      <c r="V126" s="1906" t="s">
        <v>65</v>
      </c>
      <c r="W126" s="1664" t="s">
        <v>97</v>
      </c>
      <c r="X126" s="1906" t="s">
        <v>65</v>
      </c>
      <c r="Y126" s="1664" t="s">
        <v>97</v>
      </c>
      <c r="Z126" s="1906" t="s">
        <v>65</v>
      </c>
      <c r="AA126" s="1664" t="s">
        <v>97</v>
      </c>
      <c r="AB126" s="1906" t="s">
        <v>65</v>
      </c>
      <c r="AC126" s="1664" t="s">
        <v>97</v>
      </c>
      <c r="AD126" s="1906" t="s">
        <v>65</v>
      </c>
      <c r="AE126" s="1664" t="s">
        <v>97</v>
      </c>
      <c r="AF126" s="1906" t="s">
        <v>65</v>
      </c>
      <c r="AG126" s="1907" t="s">
        <v>97</v>
      </c>
      <c r="AH126" s="2986"/>
      <c r="AI126" s="3637"/>
      <c r="AJ126" s="3637"/>
      <c r="AK126" s="3683"/>
      <c r="AL126" s="2986"/>
      <c r="AM126" s="3637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3684" t="s">
        <v>145</v>
      </c>
      <c r="B127" s="3685"/>
      <c r="C127" s="1787">
        <f>SUM(D127:E127)</f>
        <v>0</v>
      </c>
      <c r="D127" s="1903">
        <f>SUM(F127+H127+J127+L127+N127+P127+R127+T127+V127+X127+Z127+AB127+AD127+AF127)</f>
        <v>0</v>
      </c>
      <c r="E127" s="508">
        <f>SUM(G127+I127+K127+M127+O127+Q127+S127+U127+W127+Y127+AA127+AC127+AE127+AG127)</f>
        <v>0</v>
      </c>
      <c r="F127" s="1863"/>
      <c r="G127" s="1874"/>
      <c r="H127" s="1863"/>
      <c r="I127" s="1874"/>
      <c r="J127" s="1863"/>
      <c r="K127" s="1874"/>
      <c r="L127" s="1863"/>
      <c r="M127" s="1874"/>
      <c r="N127" s="1863"/>
      <c r="O127" s="1874"/>
      <c r="P127" s="1863"/>
      <c r="Q127" s="1874"/>
      <c r="R127" s="1863"/>
      <c r="S127" s="1874"/>
      <c r="T127" s="1863"/>
      <c r="U127" s="1874"/>
      <c r="V127" s="1863"/>
      <c r="W127" s="1874"/>
      <c r="X127" s="1863"/>
      <c r="Y127" s="1874"/>
      <c r="Z127" s="1863"/>
      <c r="AA127" s="1874"/>
      <c r="AB127" s="1863"/>
      <c r="AC127" s="1874"/>
      <c r="AD127" s="1863"/>
      <c r="AE127" s="1874"/>
      <c r="AF127" s="1863"/>
      <c r="AG127" s="1888"/>
      <c r="AH127" s="1908"/>
      <c r="AI127" s="1890"/>
      <c r="AJ127" s="1890"/>
      <c r="AK127" s="1909"/>
      <c r="AL127" s="1874"/>
      <c r="AM127" s="1890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3669" t="s">
        <v>130</v>
      </c>
      <c r="B128" s="1870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1863"/>
      <c r="G128" s="1874"/>
      <c r="H128" s="1863"/>
      <c r="I128" s="1874"/>
      <c r="J128" s="1863"/>
      <c r="K128" s="1874"/>
      <c r="L128" s="1863"/>
      <c r="M128" s="1874"/>
      <c r="N128" s="1863"/>
      <c r="O128" s="1874"/>
      <c r="P128" s="1863"/>
      <c r="Q128" s="1874"/>
      <c r="R128" s="1863"/>
      <c r="S128" s="1874"/>
      <c r="T128" s="1863"/>
      <c r="U128" s="1874"/>
      <c r="V128" s="1863"/>
      <c r="W128" s="1874"/>
      <c r="X128" s="1863"/>
      <c r="Y128" s="1874"/>
      <c r="Z128" s="1863"/>
      <c r="AA128" s="1874"/>
      <c r="AB128" s="1863"/>
      <c r="AC128" s="1874"/>
      <c r="AD128" s="1863"/>
      <c r="AE128" s="1874"/>
      <c r="AF128" s="1863"/>
      <c r="AG128" s="1888"/>
      <c r="AH128" s="1908"/>
      <c r="AI128" s="1890"/>
      <c r="AJ128" s="1890"/>
      <c r="AK128" s="1909"/>
      <c r="AL128" s="1874"/>
      <c r="AM128" s="1890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1658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1658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3638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3686" t="s">
        <v>75</v>
      </c>
      <c r="B136" s="2847"/>
      <c r="C136" s="3686" t="s">
        <v>76</v>
      </c>
      <c r="D136" s="2869"/>
      <c r="E136" s="2847"/>
      <c r="F136" s="3674" t="s">
        <v>117</v>
      </c>
      <c r="G136" s="3687"/>
      <c r="H136" s="3687"/>
      <c r="I136" s="3687"/>
      <c r="J136" s="3687"/>
      <c r="K136" s="3687"/>
      <c r="L136" s="3687"/>
      <c r="M136" s="3687"/>
      <c r="N136" s="3687"/>
      <c r="O136" s="3687"/>
      <c r="P136" s="3687"/>
      <c r="Q136" s="3687"/>
      <c r="R136" s="3687"/>
      <c r="S136" s="3687"/>
      <c r="T136" s="3687"/>
      <c r="U136" s="3687"/>
      <c r="V136" s="3687"/>
      <c r="W136" s="3687"/>
      <c r="X136" s="3687"/>
      <c r="Y136" s="3687"/>
      <c r="Z136" s="3687"/>
      <c r="AA136" s="3687"/>
      <c r="AB136" s="3687"/>
      <c r="AC136" s="3687"/>
      <c r="AD136" s="3687"/>
      <c r="AE136" s="3687"/>
      <c r="AF136" s="3687"/>
      <c r="AG136" s="3687"/>
      <c r="AH136" s="3687"/>
      <c r="AI136" s="3687"/>
      <c r="AJ136" s="3687"/>
      <c r="AK136" s="3687"/>
      <c r="AL136" s="3687"/>
      <c r="AM136" s="3680"/>
      <c r="AN136" s="3676" t="s">
        <v>140</v>
      </c>
      <c r="AO136" s="3677"/>
      <c r="AP136" s="3678"/>
      <c r="AQ136" s="2847" t="s">
        <v>7</v>
      </c>
      <c r="AR136" s="3679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3674" t="s">
        <v>118</v>
      </c>
      <c r="G137" s="3675"/>
      <c r="H137" s="3674" t="s">
        <v>119</v>
      </c>
      <c r="I137" s="3675"/>
      <c r="J137" s="3674" t="s">
        <v>147</v>
      </c>
      <c r="K137" s="3675"/>
      <c r="L137" s="3674" t="s">
        <v>12</v>
      </c>
      <c r="M137" s="3675"/>
      <c r="N137" s="3606" t="s">
        <v>13</v>
      </c>
      <c r="O137" s="3606"/>
      <c r="P137" s="3606" t="s">
        <v>14</v>
      </c>
      <c r="Q137" s="3606"/>
      <c r="R137" s="3606" t="s">
        <v>15</v>
      </c>
      <c r="S137" s="3606"/>
      <c r="T137" s="3606" t="s">
        <v>16</v>
      </c>
      <c r="U137" s="3606"/>
      <c r="V137" s="3606" t="s">
        <v>17</v>
      </c>
      <c r="W137" s="3606"/>
      <c r="X137" s="3606" t="s">
        <v>18</v>
      </c>
      <c r="Y137" s="3606"/>
      <c r="Z137" s="3606" t="s">
        <v>19</v>
      </c>
      <c r="AA137" s="3606"/>
      <c r="AB137" s="3606" t="s">
        <v>48</v>
      </c>
      <c r="AC137" s="3606"/>
      <c r="AD137" s="3606" t="s">
        <v>49</v>
      </c>
      <c r="AE137" s="3606"/>
      <c r="AF137" s="3674" t="s">
        <v>50</v>
      </c>
      <c r="AG137" s="3675"/>
      <c r="AH137" s="3674" t="s">
        <v>126</v>
      </c>
      <c r="AI137" s="3675"/>
      <c r="AJ137" s="3674" t="s">
        <v>127</v>
      </c>
      <c r="AK137" s="3675"/>
      <c r="AL137" s="3674" t="s">
        <v>128</v>
      </c>
      <c r="AM137" s="3680"/>
      <c r="AN137" s="3681" t="s">
        <v>148</v>
      </c>
      <c r="AO137" s="3679" t="s">
        <v>149</v>
      </c>
      <c r="AP137" s="3682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3641"/>
      <c r="B138" s="3599"/>
      <c r="C138" s="1766" t="s">
        <v>96</v>
      </c>
      <c r="D138" s="1881" t="s">
        <v>65</v>
      </c>
      <c r="E138" s="1905" t="s">
        <v>97</v>
      </c>
      <c r="F138" s="1906" t="s">
        <v>65</v>
      </c>
      <c r="G138" s="1664" t="s">
        <v>97</v>
      </c>
      <c r="H138" s="1906" t="s">
        <v>65</v>
      </c>
      <c r="I138" s="1664" t="s">
        <v>97</v>
      </c>
      <c r="J138" s="1906" t="s">
        <v>65</v>
      </c>
      <c r="K138" s="1664" t="s">
        <v>97</v>
      </c>
      <c r="L138" s="1906" t="s">
        <v>65</v>
      </c>
      <c r="M138" s="1664" t="s">
        <v>97</v>
      </c>
      <c r="N138" s="1906" t="s">
        <v>65</v>
      </c>
      <c r="O138" s="1664" t="s">
        <v>97</v>
      </c>
      <c r="P138" s="1906" t="s">
        <v>65</v>
      </c>
      <c r="Q138" s="1664" t="s">
        <v>97</v>
      </c>
      <c r="R138" s="1906" t="s">
        <v>65</v>
      </c>
      <c r="S138" s="1664" t="s">
        <v>97</v>
      </c>
      <c r="T138" s="1906" t="s">
        <v>65</v>
      </c>
      <c r="U138" s="1664" t="s">
        <v>97</v>
      </c>
      <c r="V138" s="1906" t="s">
        <v>65</v>
      </c>
      <c r="W138" s="1664" t="s">
        <v>97</v>
      </c>
      <c r="X138" s="1906" t="s">
        <v>65</v>
      </c>
      <c r="Y138" s="1664" t="s">
        <v>97</v>
      </c>
      <c r="Z138" s="1906" t="s">
        <v>65</v>
      </c>
      <c r="AA138" s="1664" t="s">
        <v>97</v>
      </c>
      <c r="AB138" s="1906" t="s">
        <v>65</v>
      </c>
      <c r="AC138" s="1664" t="s">
        <v>97</v>
      </c>
      <c r="AD138" s="1906" t="s">
        <v>65</v>
      </c>
      <c r="AE138" s="1664" t="s">
        <v>97</v>
      </c>
      <c r="AF138" s="1906" t="s">
        <v>65</v>
      </c>
      <c r="AG138" s="1664" t="s">
        <v>97</v>
      </c>
      <c r="AH138" s="1906" t="s">
        <v>65</v>
      </c>
      <c r="AI138" s="1664" t="s">
        <v>97</v>
      </c>
      <c r="AJ138" s="1906" t="s">
        <v>65</v>
      </c>
      <c r="AK138" s="1664" t="s">
        <v>97</v>
      </c>
      <c r="AL138" s="1906" t="s">
        <v>65</v>
      </c>
      <c r="AM138" s="1907" t="s">
        <v>97</v>
      </c>
      <c r="AN138" s="2986"/>
      <c r="AO138" s="3637"/>
      <c r="AP138" s="3683"/>
      <c r="AQ138" s="3599"/>
      <c r="AR138" s="3637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3672" t="s">
        <v>150</v>
      </c>
      <c r="B139" s="3673"/>
      <c r="C139" s="1885">
        <f>SUM(D139:E139)</f>
        <v>0</v>
      </c>
      <c r="D139" s="1910">
        <f>SUM(F139+H139+J139+L139+N139+P139+R139+T139+V139+X139+Z139+AB139+AD139+AF139+AH139+AJ139+AL139)</f>
        <v>0</v>
      </c>
      <c r="E139" s="1911">
        <f>SUM(G139+I139+K139+M139+O139+Q139+S139+U139+W139+Y139+AA139+AC139+AE139+AG139+AI139+AK139+AM139)</f>
        <v>0</v>
      </c>
      <c r="F139" s="1863"/>
      <c r="G139" s="1874"/>
      <c r="H139" s="1863"/>
      <c r="I139" s="1874"/>
      <c r="J139" s="1863"/>
      <c r="K139" s="1874"/>
      <c r="L139" s="1863"/>
      <c r="M139" s="1874"/>
      <c r="N139" s="1863"/>
      <c r="O139" s="1874"/>
      <c r="P139" s="1863"/>
      <c r="Q139" s="1874"/>
      <c r="R139" s="1863"/>
      <c r="S139" s="1874"/>
      <c r="T139" s="1863"/>
      <c r="U139" s="1874"/>
      <c r="V139" s="1863"/>
      <c r="W139" s="1874"/>
      <c r="X139" s="1863"/>
      <c r="Y139" s="1874"/>
      <c r="Z139" s="1863"/>
      <c r="AA139" s="1874"/>
      <c r="AB139" s="1863"/>
      <c r="AC139" s="1874"/>
      <c r="AD139" s="1863"/>
      <c r="AE139" s="1874"/>
      <c r="AF139" s="1863"/>
      <c r="AG139" s="1874"/>
      <c r="AH139" s="1863"/>
      <c r="AI139" s="1874"/>
      <c r="AJ139" s="1863"/>
      <c r="AK139" s="1874"/>
      <c r="AL139" s="1863"/>
      <c r="AM139" s="1888"/>
      <c r="AN139" s="1908"/>
      <c r="AO139" s="1890"/>
      <c r="AP139" s="1909"/>
      <c r="AQ139" s="1874"/>
      <c r="AR139" s="1890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3669" t="s">
        <v>152</v>
      </c>
      <c r="B141" s="1870" t="s">
        <v>153</v>
      </c>
      <c r="C141" s="1885">
        <f>SUM(D141:E141)</f>
        <v>0</v>
      </c>
      <c r="D141" s="1910">
        <f t="shared" si="72"/>
        <v>0</v>
      </c>
      <c r="E141" s="1911">
        <f t="shared" si="72"/>
        <v>0</v>
      </c>
      <c r="F141" s="1863"/>
      <c r="G141" s="1874"/>
      <c r="H141" s="1863"/>
      <c r="I141" s="1874"/>
      <c r="J141" s="1863"/>
      <c r="K141" s="1874"/>
      <c r="L141" s="1863"/>
      <c r="M141" s="1874"/>
      <c r="N141" s="1863"/>
      <c r="O141" s="1874"/>
      <c r="P141" s="1863"/>
      <c r="Q141" s="1874"/>
      <c r="R141" s="1863"/>
      <c r="S141" s="1874"/>
      <c r="T141" s="1863"/>
      <c r="U141" s="1874"/>
      <c r="V141" s="1863"/>
      <c r="W141" s="1874"/>
      <c r="X141" s="1863"/>
      <c r="Y141" s="1874"/>
      <c r="Z141" s="1863"/>
      <c r="AA141" s="1874"/>
      <c r="AB141" s="1863"/>
      <c r="AC141" s="1874"/>
      <c r="AD141" s="1863"/>
      <c r="AE141" s="1874"/>
      <c r="AF141" s="1863"/>
      <c r="AG141" s="1874"/>
      <c r="AH141" s="1863"/>
      <c r="AI141" s="1874"/>
      <c r="AJ141" s="1863"/>
      <c r="AK141" s="1874"/>
      <c r="AL141" s="1863"/>
      <c r="AM141" s="1888"/>
      <c r="AN141" s="1908"/>
      <c r="AO141" s="1890"/>
      <c r="AP141" s="1909"/>
      <c r="AQ141" s="1874"/>
      <c r="AR141" s="1890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3638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1663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3670" t="s">
        <v>155</v>
      </c>
      <c r="B143" s="3671"/>
      <c r="C143" s="1913">
        <f>SUM(D143:E143)</f>
        <v>0</v>
      </c>
      <c r="D143" s="208">
        <f t="shared" si="72"/>
        <v>0</v>
      </c>
      <c r="E143" s="1914">
        <f>SUM(G143+I143+K143+M143+O143+Q143+S143+U143+W143+Y143+AA143+AC143+AE143+AG143+AI143+AK143+AM143)</f>
        <v>0</v>
      </c>
      <c r="F143" s="1915"/>
      <c r="G143" s="1792"/>
      <c r="H143" s="1915"/>
      <c r="I143" s="1792"/>
      <c r="J143" s="1915"/>
      <c r="K143" s="1792"/>
      <c r="L143" s="1915"/>
      <c r="M143" s="1792"/>
      <c r="N143" s="1915"/>
      <c r="O143" s="1792"/>
      <c r="P143" s="1915"/>
      <c r="Q143" s="1792"/>
      <c r="R143" s="1915"/>
      <c r="S143" s="1792"/>
      <c r="T143" s="1915"/>
      <c r="U143" s="1792"/>
      <c r="V143" s="1915"/>
      <c r="W143" s="1792"/>
      <c r="X143" s="1915"/>
      <c r="Y143" s="1792"/>
      <c r="Z143" s="1915"/>
      <c r="AA143" s="1792"/>
      <c r="AB143" s="1915"/>
      <c r="AC143" s="1792"/>
      <c r="AD143" s="1915"/>
      <c r="AE143" s="1792"/>
      <c r="AF143" s="1915"/>
      <c r="AG143" s="1792"/>
      <c r="AH143" s="1915"/>
      <c r="AI143" s="1792"/>
      <c r="AJ143" s="1915"/>
      <c r="AK143" s="1792"/>
      <c r="AL143" s="1915"/>
      <c r="AM143" s="1794"/>
      <c r="AN143" s="212"/>
      <c r="AO143" s="1916"/>
      <c r="AP143" s="1917"/>
      <c r="AQ143" s="1792"/>
      <c r="AR143" s="1916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1918"/>
      <c r="N144" s="1919"/>
      <c r="O144" s="1904"/>
    </row>
    <row r="145" spans="1:82" ht="15" customHeight="1" x14ac:dyDescent="0.25">
      <c r="A145" s="3526" t="s">
        <v>3</v>
      </c>
      <c r="B145" s="2847"/>
      <c r="C145" s="3518" t="s">
        <v>76</v>
      </c>
      <c r="D145" s="3520"/>
      <c r="E145" s="3519"/>
      <c r="F145" s="3518" t="s">
        <v>50</v>
      </c>
      <c r="G145" s="3519"/>
      <c r="H145" s="3518" t="s">
        <v>126</v>
      </c>
      <c r="I145" s="3519"/>
      <c r="J145" s="3518" t="s">
        <v>127</v>
      </c>
      <c r="K145" s="3519"/>
      <c r="L145" s="3518" t="s">
        <v>128</v>
      </c>
      <c r="M145" s="3523"/>
      <c r="N145" s="3573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3604"/>
      <c r="B146" s="3599"/>
      <c r="C146" s="1920" t="s">
        <v>96</v>
      </c>
      <c r="D146" s="1921" t="s">
        <v>65</v>
      </c>
      <c r="E146" s="1672" t="s">
        <v>97</v>
      </c>
      <c r="F146" s="1920" t="s">
        <v>65</v>
      </c>
      <c r="G146" s="1672" t="s">
        <v>97</v>
      </c>
      <c r="H146" s="1920" t="s">
        <v>65</v>
      </c>
      <c r="I146" s="1672" t="s">
        <v>97</v>
      </c>
      <c r="J146" s="1920" t="s">
        <v>65</v>
      </c>
      <c r="K146" s="1672" t="s">
        <v>97</v>
      </c>
      <c r="L146" s="1920" t="s">
        <v>65</v>
      </c>
      <c r="M146" s="1673" t="s">
        <v>97</v>
      </c>
      <c r="N146" s="2986"/>
      <c r="O146" s="3599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3524" t="s">
        <v>157</v>
      </c>
      <c r="B147" s="1922" t="s">
        <v>158</v>
      </c>
      <c r="C147" s="1923">
        <f>SUM(D147:E147)</f>
        <v>0</v>
      </c>
      <c r="D147" s="1924">
        <f t="shared" ref="D147:E149" si="78">SUM(F147+H147+J147+L147)</f>
        <v>0</v>
      </c>
      <c r="E147" s="1925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1658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3667" t="s">
        <v>161</v>
      </c>
      <c r="B150" s="3667"/>
      <c r="C150" s="1926">
        <f>SUM(C147:C149)</f>
        <v>0</v>
      </c>
      <c r="D150" s="1927">
        <f>SUM(D147:D149)</f>
        <v>0</v>
      </c>
      <c r="E150" s="1518">
        <f>SUM(E147:E149)</f>
        <v>0</v>
      </c>
      <c r="F150" s="1926">
        <f>SUM(F147:F149)</f>
        <v>0</v>
      </c>
      <c r="G150" s="1518">
        <f t="shared" ref="G150:M150" si="84">SUM(G147:G149)</f>
        <v>0</v>
      </c>
      <c r="H150" s="1926">
        <f t="shared" si="84"/>
        <v>0</v>
      </c>
      <c r="I150" s="1518">
        <f t="shared" si="84"/>
        <v>0</v>
      </c>
      <c r="J150" s="1926">
        <f t="shared" si="84"/>
        <v>0</v>
      </c>
      <c r="K150" s="1518">
        <f t="shared" si="84"/>
        <v>0</v>
      </c>
      <c r="L150" s="1926">
        <f t="shared" si="84"/>
        <v>0</v>
      </c>
      <c r="M150" s="1519">
        <f t="shared" si="84"/>
        <v>0</v>
      </c>
      <c r="N150" s="1928">
        <f>SUM(N147:N149)</f>
        <v>0</v>
      </c>
      <c r="O150" s="1518">
        <f>SUM(O147:O149)</f>
        <v>0</v>
      </c>
    </row>
    <row r="151" spans="1:82" x14ac:dyDescent="0.25">
      <c r="A151" s="3524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1658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1658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3638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3668" t="s">
        <v>161</v>
      </c>
      <c r="B155" s="3667"/>
      <c r="C155" s="1926">
        <f>SUM(C151:C154)</f>
        <v>0</v>
      </c>
      <c r="D155" s="1927">
        <f>SUM(D151:D154)</f>
        <v>0</v>
      </c>
      <c r="E155" s="1518">
        <f>SUM(E151:E154)</f>
        <v>0</v>
      </c>
      <c r="F155" s="1926">
        <f>SUM(F151:F154)</f>
        <v>0</v>
      </c>
      <c r="G155" s="1518">
        <f t="shared" ref="G155:M155" si="87">SUM(G151:G154)</f>
        <v>0</v>
      </c>
      <c r="H155" s="1926">
        <f t="shared" si="87"/>
        <v>0</v>
      </c>
      <c r="I155" s="1518">
        <f t="shared" si="87"/>
        <v>0</v>
      </c>
      <c r="J155" s="1926">
        <f t="shared" si="87"/>
        <v>0</v>
      </c>
      <c r="K155" s="1518">
        <f t="shared" si="87"/>
        <v>0</v>
      </c>
      <c r="L155" s="1926">
        <f t="shared" si="87"/>
        <v>0</v>
      </c>
      <c r="M155" s="1519">
        <f t="shared" si="87"/>
        <v>0</v>
      </c>
      <c r="N155" s="1928">
        <f>SUM(N151:N154)</f>
        <v>0</v>
      </c>
      <c r="O155" s="1518">
        <f>SUM(O151:O154)</f>
        <v>0</v>
      </c>
    </row>
    <row r="156" spans="1:82" x14ac:dyDescent="0.25">
      <c r="A156" s="3668" t="s">
        <v>167</v>
      </c>
      <c r="B156" s="3668"/>
      <c r="C156" s="1913">
        <f>SUM(C150+C155)</f>
        <v>0</v>
      </c>
      <c r="D156" s="208">
        <f>SUM(D150+D155)</f>
        <v>0</v>
      </c>
      <c r="E156" s="1914">
        <f>SUM(E150+E155)</f>
        <v>0</v>
      </c>
      <c r="F156" s="1913">
        <f>SUM(F150+F155)</f>
        <v>0</v>
      </c>
      <c r="G156" s="1914">
        <f>SUM(G150+G155)</f>
        <v>0</v>
      </c>
      <c r="H156" s="1913">
        <f t="shared" ref="H156:M156" si="88">SUM(H150+H155)</f>
        <v>0</v>
      </c>
      <c r="I156" s="1914">
        <f t="shared" si="88"/>
        <v>0</v>
      </c>
      <c r="J156" s="1913">
        <f t="shared" si="88"/>
        <v>0</v>
      </c>
      <c r="K156" s="1914">
        <f t="shared" si="88"/>
        <v>0</v>
      </c>
      <c r="L156" s="1913">
        <f t="shared" si="88"/>
        <v>0</v>
      </c>
      <c r="M156" s="1929">
        <f t="shared" si="88"/>
        <v>0</v>
      </c>
      <c r="N156" s="236">
        <f>SUM(N150+N155)</f>
        <v>0</v>
      </c>
      <c r="O156" s="1914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1919"/>
      <c r="R157" s="1930"/>
    </row>
    <row r="158" spans="1:82" ht="15" customHeight="1" x14ac:dyDescent="0.25">
      <c r="A158" s="3526" t="s">
        <v>3</v>
      </c>
      <c r="B158" s="2847"/>
      <c r="C158" s="3518" t="s">
        <v>76</v>
      </c>
      <c r="D158" s="3520"/>
      <c r="E158" s="3519"/>
      <c r="F158" s="3518" t="s">
        <v>50</v>
      </c>
      <c r="G158" s="3519"/>
      <c r="H158" s="3518" t="s">
        <v>126</v>
      </c>
      <c r="I158" s="3519"/>
      <c r="J158" s="3518" t="s">
        <v>127</v>
      </c>
      <c r="K158" s="3519"/>
      <c r="L158" s="3518" t="s">
        <v>128</v>
      </c>
      <c r="M158" s="3523"/>
      <c r="N158" s="3663" t="s">
        <v>140</v>
      </c>
      <c r="O158" s="3520"/>
      <c r="P158" s="3523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3604"/>
      <c r="B159" s="3599"/>
      <c r="C159" s="1920" t="s">
        <v>96</v>
      </c>
      <c r="D159" s="1921" t="s">
        <v>65</v>
      </c>
      <c r="E159" s="1672" t="s">
        <v>97</v>
      </c>
      <c r="F159" s="1920" t="s">
        <v>65</v>
      </c>
      <c r="G159" s="1672" t="s">
        <v>97</v>
      </c>
      <c r="H159" s="1920" t="s">
        <v>65</v>
      </c>
      <c r="I159" s="1672" t="s">
        <v>97</v>
      </c>
      <c r="J159" s="1920" t="s">
        <v>65</v>
      </c>
      <c r="K159" s="1672" t="s">
        <v>97</v>
      </c>
      <c r="L159" s="1920" t="s">
        <v>65</v>
      </c>
      <c r="M159" s="1675" t="s">
        <v>97</v>
      </c>
      <c r="N159" s="1931" t="s">
        <v>141</v>
      </c>
      <c r="O159" s="1921" t="s">
        <v>142</v>
      </c>
      <c r="P159" s="1673" t="s">
        <v>143</v>
      </c>
      <c r="Q159" s="3599"/>
      <c r="R159" s="3599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3524" t="s">
        <v>157</v>
      </c>
      <c r="B160" s="1922" t="s">
        <v>158</v>
      </c>
      <c r="C160" s="1932">
        <f>SUM(D160:E160)</f>
        <v>0</v>
      </c>
      <c r="D160" s="1933">
        <f t="shared" ref="D160:E162" si="89">SUM(F160+H160+J160+L160)</f>
        <v>0</v>
      </c>
      <c r="E160" s="1934">
        <f t="shared" si="89"/>
        <v>0</v>
      </c>
      <c r="F160" s="1935"/>
      <c r="G160" s="1936"/>
      <c r="H160" s="1935"/>
      <c r="I160" s="1936"/>
      <c r="J160" s="1935"/>
      <c r="K160" s="1936"/>
      <c r="L160" s="1935"/>
      <c r="M160" s="1937"/>
      <c r="N160" s="1938"/>
      <c r="O160" s="1939"/>
      <c r="P160" s="1940"/>
      <c r="Q160" s="1936"/>
      <c r="R160" s="1936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1658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3667" t="s">
        <v>161</v>
      </c>
      <c r="B163" s="3667"/>
      <c r="C163" s="1941">
        <f>SUM(C160:C162)</f>
        <v>0</v>
      </c>
      <c r="D163" s="1942">
        <f>SUM(D160:D162)</f>
        <v>0</v>
      </c>
      <c r="E163" s="1534">
        <f>SUM(E160:E162)</f>
        <v>0</v>
      </c>
      <c r="F163" s="1941">
        <f>SUM(F160:F162)</f>
        <v>0</v>
      </c>
      <c r="G163" s="1534">
        <f t="shared" ref="G163:P163" si="95">SUM(G160:G162)</f>
        <v>0</v>
      </c>
      <c r="H163" s="1941">
        <f t="shared" si="95"/>
        <v>0</v>
      </c>
      <c r="I163" s="1534">
        <f t="shared" si="95"/>
        <v>0</v>
      </c>
      <c r="J163" s="1941">
        <f t="shared" si="95"/>
        <v>0</v>
      </c>
      <c r="K163" s="1534">
        <f t="shared" si="95"/>
        <v>0</v>
      </c>
      <c r="L163" s="1941">
        <f t="shared" si="95"/>
        <v>0</v>
      </c>
      <c r="M163" s="1535">
        <f t="shared" si="95"/>
        <v>0</v>
      </c>
      <c r="N163" s="1943">
        <f t="shared" si="95"/>
        <v>0</v>
      </c>
      <c r="O163" s="1942">
        <f t="shared" si="95"/>
        <v>0</v>
      </c>
      <c r="P163" s="1537">
        <f t="shared" si="95"/>
        <v>0</v>
      </c>
      <c r="Q163" s="1534">
        <f>SUM(Q160:Q162)</f>
        <v>0</v>
      </c>
      <c r="R163" s="1534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3524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1658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1658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3638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3668" t="s">
        <v>161</v>
      </c>
      <c r="B168" s="3667"/>
      <c r="C168" s="1941">
        <f>SUM(C164:C167)</f>
        <v>0</v>
      </c>
      <c r="D168" s="1942">
        <f>SUM(D164:D167)</f>
        <v>0</v>
      </c>
      <c r="E168" s="1534">
        <f>SUM(E164:E167)</f>
        <v>0</v>
      </c>
      <c r="F168" s="1941">
        <f>SUM(F164:F167)</f>
        <v>0</v>
      </c>
      <c r="G168" s="1534">
        <f t="shared" ref="G168:P168" si="97">SUM(G164:G167)</f>
        <v>0</v>
      </c>
      <c r="H168" s="1941">
        <f t="shared" si="97"/>
        <v>0</v>
      </c>
      <c r="I168" s="1534">
        <f t="shared" si="97"/>
        <v>0</v>
      </c>
      <c r="J168" s="1941">
        <f t="shared" si="97"/>
        <v>0</v>
      </c>
      <c r="K168" s="1534">
        <f t="shared" si="97"/>
        <v>0</v>
      </c>
      <c r="L168" s="1941">
        <f t="shared" si="97"/>
        <v>0</v>
      </c>
      <c r="M168" s="1535">
        <f t="shared" si="97"/>
        <v>0</v>
      </c>
      <c r="N168" s="1943">
        <f t="shared" si="97"/>
        <v>0</v>
      </c>
      <c r="O168" s="1942">
        <f t="shared" si="97"/>
        <v>0</v>
      </c>
      <c r="P168" s="1537">
        <f t="shared" si="97"/>
        <v>0</v>
      </c>
      <c r="Q168" s="1534">
        <f>SUM(Q164:Q167)</f>
        <v>0</v>
      </c>
      <c r="R168" s="1534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3668" t="s">
        <v>167</v>
      </c>
      <c r="B169" s="3668"/>
      <c r="C169" s="1944">
        <f>SUM(C163+C168)</f>
        <v>0</v>
      </c>
      <c r="D169" s="274">
        <f t="shared" ref="D169:P169" si="98">SUM(D163+D168)</f>
        <v>0</v>
      </c>
      <c r="E169" s="1806">
        <f t="shared" si="98"/>
        <v>0</v>
      </c>
      <c r="F169" s="1944">
        <f t="shared" si="98"/>
        <v>0</v>
      </c>
      <c r="G169" s="1806">
        <f t="shared" si="98"/>
        <v>0</v>
      </c>
      <c r="H169" s="1944">
        <f t="shared" si="98"/>
        <v>0</v>
      </c>
      <c r="I169" s="1806">
        <f t="shared" si="98"/>
        <v>0</v>
      </c>
      <c r="J169" s="1944">
        <f t="shared" si="98"/>
        <v>0</v>
      </c>
      <c r="K169" s="1806">
        <f t="shared" si="98"/>
        <v>0</v>
      </c>
      <c r="L169" s="1944">
        <f t="shared" si="98"/>
        <v>0</v>
      </c>
      <c r="M169" s="665">
        <f t="shared" si="98"/>
        <v>0</v>
      </c>
      <c r="N169" s="277">
        <f t="shared" si="98"/>
        <v>0</v>
      </c>
      <c r="O169" s="274">
        <f t="shared" si="98"/>
        <v>0</v>
      </c>
      <c r="P169" s="1945">
        <f t="shared" si="98"/>
        <v>0</v>
      </c>
      <c r="Q169" s="1806">
        <f>SUM(Q163+Q168)</f>
        <v>0</v>
      </c>
      <c r="R169" s="1806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3526" t="s">
        <v>3</v>
      </c>
      <c r="B171" s="2847"/>
      <c r="C171" s="3520" t="s">
        <v>76</v>
      </c>
      <c r="D171" s="3520"/>
      <c r="E171" s="3519"/>
      <c r="F171" s="3518" t="s">
        <v>49</v>
      </c>
      <c r="G171" s="3519"/>
      <c r="H171" s="3518" t="s">
        <v>50</v>
      </c>
      <c r="I171" s="3519"/>
      <c r="J171" s="3518" t="s">
        <v>126</v>
      </c>
      <c r="K171" s="3519"/>
      <c r="L171" s="3518" t="s">
        <v>127</v>
      </c>
      <c r="M171" s="3519"/>
      <c r="N171" s="3518" t="s">
        <v>128</v>
      </c>
      <c r="O171" s="3523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3604"/>
      <c r="B172" s="3599"/>
      <c r="C172" s="1920" t="s">
        <v>96</v>
      </c>
      <c r="D172" s="1921" t="s">
        <v>65</v>
      </c>
      <c r="E172" s="1672" t="s">
        <v>97</v>
      </c>
      <c r="F172" s="1920" t="s">
        <v>65</v>
      </c>
      <c r="G172" s="1672" t="s">
        <v>97</v>
      </c>
      <c r="H172" s="1920" t="s">
        <v>65</v>
      </c>
      <c r="I172" s="1672" t="s">
        <v>97</v>
      </c>
      <c r="J172" s="1920" t="s">
        <v>65</v>
      </c>
      <c r="K172" s="1672" t="s">
        <v>97</v>
      </c>
      <c r="L172" s="1920" t="s">
        <v>65</v>
      </c>
      <c r="M172" s="1672" t="s">
        <v>97</v>
      </c>
      <c r="N172" s="1920" t="s">
        <v>65</v>
      </c>
      <c r="O172" s="1946" t="s">
        <v>97</v>
      </c>
      <c r="P172" s="3599"/>
      <c r="Q172" s="3599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3524" t="s">
        <v>170</v>
      </c>
      <c r="B173" s="1922" t="s">
        <v>158</v>
      </c>
      <c r="C173" s="1923">
        <f>SUM(D173+E173)</f>
        <v>0</v>
      </c>
      <c r="D173" s="1910">
        <f>SUM(F173+H173+J173+L173+N173)</f>
        <v>0</v>
      </c>
      <c r="E173" s="1925">
        <f>SUM(G173+I173+K173+M173+O173)</f>
        <v>0</v>
      </c>
      <c r="F173" s="1935"/>
      <c r="G173" s="1936"/>
      <c r="H173" s="1935"/>
      <c r="I173" s="1936"/>
      <c r="J173" s="1935"/>
      <c r="K173" s="1936"/>
      <c r="L173" s="1935"/>
      <c r="M173" s="1936"/>
      <c r="N173" s="1935"/>
      <c r="O173" s="1947"/>
      <c r="P173" s="1936"/>
      <c r="Q173" s="1936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1658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1663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3638"/>
      <c r="B176" s="1948" t="s">
        <v>171</v>
      </c>
      <c r="C176" s="1913">
        <f>SUM(C173:C175)</f>
        <v>0</v>
      </c>
      <c r="D176" s="208">
        <f>SUM(D173:D175)</f>
        <v>0</v>
      </c>
      <c r="E176" s="1914">
        <f>SUM(E173:E175)</f>
        <v>0</v>
      </c>
      <c r="F176" s="1913">
        <f>SUM(F173:F175)</f>
        <v>0</v>
      </c>
      <c r="G176" s="1914">
        <f t="shared" ref="G176:O176" si="104">SUM(G173:G175)</f>
        <v>0</v>
      </c>
      <c r="H176" s="1913">
        <f t="shared" si="104"/>
        <v>0</v>
      </c>
      <c r="I176" s="1914">
        <f t="shared" si="104"/>
        <v>0</v>
      </c>
      <c r="J176" s="1913">
        <f t="shared" si="104"/>
        <v>0</v>
      </c>
      <c r="K176" s="1914">
        <f t="shared" si="104"/>
        <v>0</v>
      </c>
      <c r="L176" s="1913">
        <f t="shared" si="104"/>
        <v>0</v>
      </c>
      <c r="M176" s="1914">
        <f t="shared" si="104"/>
        <v>0</v>
      </c>
      <c r="N176" s="1913">
        <f t="shared" si="104"/>
        <v>0</v>
      </c>
      <c r="O176" s="289">
        <f t="shared" si="104"/>
        <v>0</v>
      </c>
      <c r="P176" s="1914">
        <f>SUM(P173:P175)</f>
        <v>0</v>
      </c>
      <c r="Q176" s="1914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1658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1658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3638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3526" t="s">
        <v>177</v>
      </c>
      <c r="B184" s="2847"/>
      <c r="C184" s="3654" t="s">
        <v>76</v>
      </c>
      <c r="D184" s="3654"/>
      <c r="E184" s="3654"/>
      <c r="F184" s="3654" t="s">
        <v>178</v>
      </c>
      <c r="G184" s="3654"/>
      <c r="H184" s="3654" t="s">
        <v>179</v>
      </c>
      <c r="I184" s="3654"/>
      <c r="J184" s="3654" t="s">
        <v>180</v>
      </c>
      <c r="K184" s="3654"/>
      <c r="L184" s="3654" t="s">
        <v>12</v>
      </c>
      <c r="M184" s="3654"/>
      <c r="N184" s="3540" t="s">
        <v>13</v>
      </c>
      <c r="O184" s="3541"/>
      <c r="P184" s="3652" t="s">
        <v>14</v>
      </c>
      <c r="Q184" s="3652"/>
      <c r="R184" s="3652" t="s">
        <v>15</v>
      </c>
      <c r="S184" s="3652"/>
      <c r="T184" s="3652" t="s">
        <v>16</v>
      </c>
      <c r="U184" s="3652"/>
      <c r="V184" s="3652" t="s">
        <v>17</v>
      </c>
      <c r="W184" s="3652"/>
      <c r="X184" s="3652" t="s">
        <v>18</v>
      </c>
      <c r="Y184" s="3652"/>
      <c r="Z184" s="3652" t="s">
        <v>19</v>
      </c>
      <c r="AA184" s="3652"/>
      <c r="AB184" s="3652" t="s">
        <v>48</v>
      </c>
      <c r="AC184" s="3652"/>
      <c r="AD184" s="3652" t="s">
        <v>49</v>
      </c>
      <c r="AE184" s="3652"/>
      <c r="AF184" s="3652" t="s">
        <v>50</v>
      </c>
      <c r="AG184" s="3652"/>
      <c r="AH184" s="3652" t="s">
        <v>126</v>
      </c>
      <c r="AI184" s="3652"/>
      <c r="AJ184" s="3652" t="s">
        <v>127</v>
      </c>
      <c r="AK184" s="3652"/>
      <c r="AL184" s="3652" t="s">
        <v>128</v>
      </c>
      <c r="AM184" s="3518"/>
      <c r="AN184" s="3666" t="s">
        <v>181</v>
      </c>
      <c r="AO184" s="3665" t="s">
        <v>182</v>
      </c>
      <c r="AP184" s="3518" t="s">
        <v>7</v>
      </c>
      <c r="AQ184" s="3519"/>
      <c r="AR184" s="3517" t="s">
        <v>183</v>
      </c>
      <c r="AS184" s="3517" t="s">
        <v>184</v>
      </c>
      <c r="AT184" s="3518" t="s">
        <v>8</v>
      </c>
      <c r="AU184" s="3519"/>
      <c r="AV184" s="3540" t="s">
        <v>185</v>
      </c>
      <c r="AW184" s="3541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3604"/>
      <c r="B185" s="3599"/>
      <c r="C185" s="1949" t="s">
        <v>96</v>
      </c>
      <c r="D185" s="1950" t="s">
        <v>65</v>
      </c>
      <c r="E185" s="1780" t="s">
        <v>97</v>
      </c>
      <c r="F185" s="1949" t="s">
        <v>65</v>
      </c>
      <c r="G185" s="1780" t="s">
        <v>97</v>
      </c>
      <c r="H185" s="1949" t="s">
        <v>65</v>
      </c>
      <c r="I185" s="1780" t="s">
        <v>97</v>
      </c>
      <c r="J185" s="1949" t="s">
        <v>65</v>
      </c>
      <c r="K185" s="1780" t="s">
        <v>97</v>
      </c>
      <c r="L185" s="1949" t="s">
        <v>65</v>
      </c>
      <c r="M185" s="1780" t="s">
        <v>97</v>
      </c>
      <c r="N185" s="1949" t="s">
        <v>65</v>
      </c>
      <c r="O185" s="1780" t="s">
        <v>97</v>
      </c>
      <c r="P185" s="1949" t="s">
        <v>65</v>
      </c>
      <c r="Q185" s="1780" t="s">
        <v>97</v>
      </c>
      <c r="R185" s="1949" t="s">
        <v>65</v>
      </c>
      <c r="S185" s="1780" t="s">
        <v>97</v>
      </c>
      <c r="T185" s="1949" t="s">
        <v>65</v>
      </c>
      <c r="U185" s="1780" t="s">
        <v>97</v>
      </c>
      <c r="V185" s="1949" t="s">
        <v>65</v>
      </c>
      <c r="W185" s="1780" t="s">
        <v>97</v>
      </c>
      <c r="X185" s="1949" t="s">
        <v>65</v>
      </c>
      <c r="Y185" s="1780" t="s">
        <v>97</v>
      </c>
      <c r="Z185" s="1949" t="s">
        <v>65</v>
      </c>
      <c r="AA185" s="1780" t="s">
        <v>97</v>
      </c>
      <c r="AB185" s="1949" t="s">
        <v>65</v>
      </c>
      <c r="AC185" s="1780" t="s">
        <v>97</v>
      </c>
      <c r="AD185" s="1949" t="s">
        <v>65</v>
      </c>
      <c r="AE185" s="1780" t="s">
        <v>97</v>
      </c>
      <c r="AF185" s="1949" t="s">
        <v>65</v>
      </c>
      <c r="AG185" s="1780" t="s">
        <v>97</v>
      </c>
      <c r="AH185" s="1949" t="s">
        <v>65</v>
      </c>
      <c r="AI185" s="1780" t="s">
        <v>97</v>
      </c>
      <c r="AJ185" s="1949" t="s">
        <v>65</v>
      </c>
      <c r="AK185" s="1780" t="s">
        <v>97</v>
      </c>
      <c r="AL185" s="1949" t="s">
        <v>65</v>
      </c>
      <c r="AM185" s="1670" t="s">
        <v>97</v>
      </c>
      <c r="AN185" s="2969"/>
      <c r="AO185" s="2966"/>
      <c r="AP185" s="1949" t="s">
        <v>65</v>
      </c>
      <c r="AQ185" s="1780" t="s">
        <v>97</v>
      </c>
      <c r="AR185" s="3637"/>
      <c r="AS185" s="3637"/>
      <c r="AT185" s="1949" t="s">
        <v>65</v>
      </c>
      <c r="AU185" s="1780" t="s">
        <v>97</v>
      </c>
      <c r="AV185" s="1951" t="s">
        <v>187</v>
      </c>
      <c r="AW185" s="1796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3567" t="s">
        <v>189</v>
      </c>
      <c r="B186" s="3563"/>
      <c r="C186" s="1952">
        <f>SUM(D186+E186)</f>
        <v>22</v>
      </c>
      <c r="D186" s="1953">
        <f>SUM(F186+H186+J186+L186+N186+P186+R186+T186+V186+X186+Z186+AB186+AD186+AF186+AH186+AJ186+AL186)</f>
        <v>5</v>
      </c>
      <c r="E186" s="308">
        <f>SUM(G186+I186+K186+M186+O186+Q186+S186+U186+W186+Y186+AA186+AC186+AE186+AG186+AI186+AK186+AM186)</f>
        <v>17</v>
      </c>
      <c r="F186" s="1954">
        <v>0</v>
      </c>
      <c r="G186" s="75">
        <v>0</v>
      </c>
      <c r="H186" s="1954">
        <v>0</v>
      </c>
      <c r="I186" s="75">
        <v>0</v>
      </c>
      <c r="J186" s="1954">
        <v>1</v>
      </c>
      <c r="K186" s="75">
        <v>1</v>
      </c>
      <c r="L186" s="1954">
        <v>2</v>
      </c>
      <c r="M186" s="75">
        <v>8</v>
      </c>
      <c r="N186" s="1954">
        <v>1</v>
      </c>
      <c r="O186" s="75">
        <v>1</v>
      </c>
      <c r="P186" s="1954">
        <v>0</v>
      </c>
      <c r="Q186" s="75">
        <v>0</v>
      </c>
      <c r="R186" s="1954">
        <v>0</v>
      </c>
      <c r="S186" s="75">
        <v>0</v>
      </c>
      <c r="T186" s="1954">
        <v>1</v>
      </c>
      <c r="U186" s="75">
        <v>2</v>
      </c>
      <c r="V186" s="1954">
        <v>0</v>
      </c>
      <c r="W186" s="75">
        <v>0</v>
      </c>
      <c r="X186" s="1954">
        <v>0</v>
      </c>
      <c r="Y186" s="75">
        <v>0</v>
      </c>
      <c r="Z186" s="1954">
        <v>0</v>
      </c>
      <c r="AA186" s="75">
        <v>1</v>
      </c>
      <c r="AB186" s="1954">
        <v>0</v>
      </c>
      <c r="AC186" s="75">
        <v>1</v>
      </c>
      <c r="AD186" s="1915">
        <v>0</v>
      </c>
      <c r="AE186" s="75">
        <v>2</v>
      </c>
      <c r="AF186" s="1915">
        <v>0</v>
      </c>
      <c r="AG186" s="75">
        <v>1</v>
      </c>
      <c r="AH186" s="1915">
        <v>0</v>
      </c>
      <c r="AI186" s="75">
        <v>0</v>
      </c>
      <c r="AJ186" s="1915">
        <v>0</v>
      </c>
      <c r="AK186" s="75">
        <v>0</v>
      </c>
      <c r="AL186" s="1915">
        <v>0</v>
      </c>
      <c r="AM186" s="292">
        <v>0</v>
      </c>
      <c r="AN186" s="1955">
        <v>0</v>
      </c>
      <c r="AO186" s="309">
        <v>0</v>
      </c>
      <c r="AP186" s="1915">
        <v>0</v>
      </c>
      <c r="AQ186" s="75">
        <v>0</v>
      </c>
      <c r="AR186" s="1546">
        <v>0</v>
      </c>
      <c r="AS186" s="1546">
        <v>3</v>
      </c>
      <c r="AT186" s="1547">
        <v>0</v>
      </c>
      <c r="AU186" s="1956">
        <v>0</v>
      </c>
      <c r="AV186" s="1547">
        <v>0</v>
      </c>
      <c r="AW186" s="1956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3558" t="s">
        <v>190</v>
      </c>
      <c r="B187" s="3559"/>
      <c r="C187" s="1549"/>
      <c r="D187" s="1550"/>
      <c r="E187" s="1550"/>
      <c r="F187" s="1550"/>
      <c r="G187" s="1550"/>
      <c r="H187" s="1550"/>
      <c r="I187" s="1550"/>
      <c r="J187" s="1550"/>
      <c r="K187" s="1550"/>
      <c r="L187" s="1550"/>
      <c r="M187" s="1550"/>
      <c r="N187" s="1550"/>
      <c r="O187" s="1550"/>
      <c r="P187" s="1550"/>
      <c r="Q187" s="1550"/>
      <c r="R187" s="1550"/>
      <c r="S187" s="1550"/>
      <c r="T187" s="1550"/>
      <c r="U187" s="1550"/>
      <c r="V187" s="1550"/>
      <c r="W187" s="1550"/>
      <c r="X187" s="1550"/>
      <c r="Y187" s="1550"/>
      <c r="Z187" s="1550"/>
      <c r="AA187" s="1550"/>
      <c r="AB187" s="1550"/>
      <c r="AC187" s="1550"/>
      <c r="AD187" s="1550"/>
      <c r="AE187" s="1550"/>
      <c r="AF187" s="1550"/>
      <c r="AG187" s="1550"/>
      <c r="AH187" s="1550"/>
      <c r="AI187" s="1550"/>
      <c r="AJ187" s="1550"/>
      <c r="AK187" s="1550"/>
      <c r="AL187" s="1550"/>
      <c r="AM187" s="1550"/>
      <c r="AN187" s="1550"/>
      <c r="AO187" s="1550"/>
      <c r="AP187" s="1550"/>
      <c r="AQ187" s="1550"/>
      <c r="AR187" s="1550"/>
      <c r="AS187" s="1550"/>
      <c r="AT187" s="1550"/>
      <c r="AU187" s="1550"/>
      <c r="AV187" s="1550"/>
      <c r="AW187" s="1551"/>
    </row>
    <row r="188" spans="1:89" x14ac:dyDescent="0.25">
      <c r="A188" s="3524" t="s">
        <v>191</v>
      </c>
      <c r="B188" s="1957" t="s">
        <v>192</v>
      </c>
      <c r="C188" s="1958">
        <f>SUM(D188+E188)</f>
        <v>1</v>
      </c>
      <c r="D188" s="1959">
        <f t="shared" ref="D188:E196" si="106">SUM(F188+H188+J188+L188+N188+P188+R188+T188+V188+X188+Z188+AB188+AD188+AF188+AH188+AJ188+AL188)</f>
        <v>0</v>
      </c>
      <c r="E188" s="1957">
        <f t="shared" si="106"/>
        <v>1</v>
      </c>
      <c r="F188" s="1935">
        <v>0</v>
      </c>
      <c r="G188" s="1936">
        <v>0</v>
      </c>
      <c r="H188" s="1935">
        <v>0</v>
      </c>
      <c r="I188" s="1936">
        <v>0</v>
      </c>
      <c r="J188" s="1935">
        <v>0</v>
      </c>
      <c r="K188" s="1936">
        <v>0</v>
      </c>
      <c r="L188" s="1935">
        <v>0</v>
      </c>
      <c r="M188" s="1936">
        <v>1</v>
      </c>
      <c r="N188" s="1935">
        <v>0</v>
      </c>
      <c r="O188" s="1936">
        <v>0</v>
      </c>
      <c r="P188" s="1935">
        <v>0</v>
      </c>
      <c r="Q188" s="1936">
        <v>0</v>
      </c>
      <c r="R188" s="1935">
        <v>0</v>
      </c>
      <c r="S188" s="1936">
        <v>0</v>
      </c>
      <c r="T188" s="1935">
        <v>0</v>
      </c>
      <c r="U188" s="1936">
        <v>0</v>
      </c>
      <c r="V188" s="1935">
        <v>0</v>
      </c>
      <c r="W188" s="1936">
        <v>0</v>
      </c>
      <c r="X188" s="1935">
        <v>0</v>
      </c>
      <c r="Y188" s="1936">
        <v>0</v>
      </c>
      <c r="Z188" s="1935">
        <v>0</v>
      </c>
      <c r="AA188" s="1936">
        <v>0</v>
      </c>
      <c r="AB188" s="1935">
        <v>0</v>
      </c>
      <c r="AC188" s="1936">
        <v>0</v>
      </c>
      <c r="AD188" s="1935">
        <v>0</v>
      </c>
      <c r="AE188" s="1936">
        <v>0</v>
      </c>
      <c r="AF188" s="1935">
        <v>0</v>
      </c>
      <c r="AG188" s="1936">
        <v>0</v>
      </c>
      <c r="AH188" s="1935">
        <v>0</v>
      </c>
      <c r="AI188" s="1936">
        <v>0</v>
      </c>
      <c r="AJ188" s="1935">
        <v>0</v>
      </c>
      <c r="AK188" s="1936">
        <v>0</v>
      </c>
      <c r="AL188" s="1935">
        <v>0</v>
      </c>
      <c r="AM188" s="1937">
        <v>0</v>
      </c>
      <c r="AN188" s="1960">
        <v>0</v>
      </c>
      <c r="AO188" s="1961">
        <v>0</v>
      </c>
      <c r="AP188" s="1935">
        <v>0</v>
      </c>
      <c r="AQ188" s="1936">
        <v>0</v>
      </c>
      <c r="AR188" s="1936">
        <v>0</v>
      </c>
      <c r="AS188" s="1936">
        <v>1</v>
      </c>
      <c r="AT188" s="1937">
        <v>0</v>
      </c>
      <c r="AU188" s="1962">
        <v>0</v>
      </c>
      <c r="AV188" s="1937">
        <v>0</v>
      </c>
      <c r="AW188" s="1962">
        <v>0</v>
      </c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3638"/>
      <c r="B189" s="1661" t="s">
        <v>193</v>
      </c>
      <c r="C189" s="1963">
        <f>SUM(D189+E189)</f>
        <v>0</v>
      </c>
      <c r="D189" s="320">
        <f t="shared" si="106"/>
        <v>0</v>
      </c>
      <c r="E189" s="1786">
        <f t="shared" si="106"/>
        <v>0</v>
      </c>
      <c r="F189" s="1915"/>
      <c r="G189" s="1792"/>
      <c r="H189" s="1915"/>
      <c r="I189" s="1792"/>
      <c r="J189" s="1915"/>
      <c r="K189" s="1792"/>
      <c r="L189" s="1915"/>
      <c r="M189" s="1792"/>
      <c r="N189" s="1915"/>
      <c r="O189" s="1792"/>
      <c r="P189" s="1915"/>
      <c r="Q189" s="1792"/>
      <c r="R189" s="1915"/>
      <c r="S189" s="1792"/>
      <c r="T189" s="1915"/>
      <c r="U189" s="1792"/>
      <c r="V189" s="1915"/>
      <c r="W189" s="1792"/>
      <c r="X189" s="1915"/>
      <c r="Y189" s="1792"/>
      <c r="Z189" s="1915"/>
      <c r="AA189" s="1792"/>
      <c r="AB189" s="1915"/>
      <c r="AC189" s="1792"/>
      <c r="AD189" s="1915"/>
      <c r="AE189" s="1792"/>
      <c r="AF189" s="1915"/>
      <c r="AG189" s="1792"/>
      <c r="AH189" s="1915"/>
      <c r="AI189" s="1792"/>
      <c r="AJ189" s="1915"/>
      <c r="AK189" s="1792"/>
      <c r="AL189" s="1915"/>
      <c r="AM189" s="526"/>
      <c r="AN189" s="212"/>
      <c r="AO189" s="1916"/>
      <c r="AP189" s="1915"/>
      <c r="AQ189" s="1792"/>
      <c r="AR189" s="1792"/>
      <c r="AS189" s="1792"/>
      <c r="AT189" s="526"/>
      <c r="AU189" s="323"/>
      <c r="AV189" s="526"/>
      <c r="AW189" s="323"/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3560" t="s">
        <v>194</v>
      </c>
      <c r="B190" s="3561"/>
      <c r="C190" s="1952">
        <f t="shared" ref="C190:C230" si="126">SUM(D190+E190)</f>
        <v>0</v>
      </c>
      <c r="D190" s="1953">
        <f t="shared" si="106"/>
        <v>0</v>
      </c>
      <c r="E190" s="1678">
        <f t="shared" si="106"/>
        <v>0</v>
      </c>
      <c r="F190" s="1954"/>
      <c r="G190" s="1546"/>
      <c r="H190" s="1954"/>
      <c r="I190" s="1546"/>
      <c r="J190" s="1954"/>
      <c r="K190" s="1546"/>
      <c r="L190" s="1954"/>
      <c r="M190" s="1546"/>
      <c r="N190" s="1954"/>
      <c r="O190" s="1546"/>
      <c r="P190" s="1954"/>
      <c r="Q190" s="1546"/>
      <c r="R190" s="1954"/>
      <c r="S190" s="1546"/>
      <c r="T190" s="1954"/>
      <c r="U190" s="1546"/>
      <c r="V190" s="1954"/>
      <c r="W190" s="1546"/>
      <c r="X190" s="1954"/>
      <c r="Y190" s="1546"/>
      <c r="Z190" s="1954"/>
      <c r="AA190" s="1546"/>
      <c r="AB190" s="1954"/>
      <c r="AC190" s="1546"/>
      <c r="AD190" s="1954"/>
      <c r="AE190" s="1546"/>
      <c r="AF190" s="1954"/>
      <c r="AG190" s="1546"/>
      <c r="AH190" s="1954"/>
      <c r="AI190" s="1546"/>
      <c r="AJ190" s="1954"/>
      <c r="AK190" s="1546"/>
      <c r="AL190" s="1954"/>
      <c r="AM190" s="1547"/>
      <c r="AN190" s="1955"/>
      <c r="AO190" s="1964"/>
      <c r="AP190" s="1954"/>
      <c r="AQ190" s="1546"/>
      <c r="AR190" s="1546"/>
      <c r="AS190" s="1546"/>
      <c r="AT190" s="1547"/>
      <c r="AU190" s="1956"/>
      <c r="AV190" s="1547"/>
      <c r="AW190" s="1956"/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3524" t="s">
        <v>195</v>
      </c>
      <c r="B191" s="1957" t="s">
        <v>196</v>
      </c>
      <c r="C191" s="1958">
        <f t="shared" si="126"/>
        <v>1</v>
      </c>
      <c r="D191" s="1959">
        <f>SUM(H191+J191+L191+N191+P191+R191+T191+V191+X191+Z191+AB191+AD191+AF191+AH191+AJ191+AL191)</f>
        <v>0</v>
      </c>
      <c r="E191" s="1957">
        <f>SUM(I191+K191+M191+O191+Q191+S191+U191+W191+Y191+AA191+AC191+AE191+AG191+AI191+AK191+AM191)</f>
        <v>1</v>
      </c>
      <c r="F191" s="1965"/>
      <c r="G191" s="1966"/>
      <c r="H191" s="1935">
        <v>0</v>
      </c>
      <c r="I191" s="1936">
        <v>0</v>
      </c>
      <c r="J191" s="1935">
        <v>0</v>
      </c>
      <c r="K191" s="1936">
        <v>0</v>
      </c>
      <c r="L191" s="1935">
        <v>0</v>
      </c>
      <c r="M191" s="1936">
        <v>1</v>
      </c>
      <c r="N191" s="1935">
        <v>0</v>
      </c>
      <c r="O191" s="1936">
        <v>0</v>
      </c>
      <c r="P191" s="1935">
        <v>0</v>
      </c>
      <c r="Q191" s="1936">
        <v>0</v>
      </c>
      <c r="R191" s="1935">
        <v>0</v>
      </c>
      <c r="S191" s="1936">
        <v>0</v>
      </c>
      <c r="T191" s="1935">
        <v>0</v>
      </c>
      <c r="U191" s="1936">
        <v>0</v>
      </c>
      <c r="V191" s="1935">
        <v>0</v>
      </c>
      <c r="W191" s="1936">
        <v>0</v>
      </c>
      <c r="X191" s="1935">
        <v>0</v>
      </c>
      <c r="Y191" s="1936">
        <v>0</v>
      </c>
      <c r="Z191" s="1935">
        <v>0</v>
      </c>
      <c r="AA191" s="1936">
        <v>0</v>
      </c>
      <c r="AB191" s="1935">
        <v>0</v>
      </c>
      <c r="AC191" s="1936">
        <v>0</v>
      </c>
      <c r="AD191" s="1935">
        <v>0</v>
      </c>
      <c r="AE191" s="1936">
        <v>0</v>
      </c>
      <c r="AF191" s="1935">
        <v>0</v>
      </c>
      <c r="AG191" s="1936">
        <v>0</v>
      </c>
      <c r="AH191" s="1935">
        <v>0</v>
      </c>
      <c r="AI191" s="1936">
        <v>0</v>
      </c>
      <c r="AJ191" s="1935">
        <v>0</v>
      </c>
      <c r="AK191" s="1936">
        <v>0</v>
      </c>
      <c r="AL191" s="1935">
        <v>0</v>
      </c>
      <c r="AM191" s="1937">
        <v>0</v>
      </c>
      <c r="AN191" s="1960">
        <v>0</v>
      </c>
      <c r="AO191" s="1961">
        <v>0</v>
      </c>
      <c r="AP191" s="1935">
        <v>0</v>
      </c>
      <c r="AQ191" s="1936">
        <v>0</v>
      </c>
      <c r="AR191" s="1936">
        <v>0</v>
      </c>
      <c r="AS191" s="1936">
        <v>1</v>
      </c>
      <c r="AT191" s="1937">
        <v>0</v>
      </c>
      <c r="AU191" s="1962">
        <v>0</v>
      </c>
      <c r="AV191" s="1937">
        <v>0</v>
      </c>
      <c r="AW191" s="1962">
        <v>0</v>
      </c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3638"/>
      <c r="B192" s="1661" t="s">
        <v>197</v>
      </c>
      <c r="C192" s="325">
        <f t="shared" si="126"/>
        <v>5</v>
      </c>
      <c r="D192" s="326">
        <f>SUM(H192+J192+L192+N192+P192+R192+T192+V192+X192+Z192+AB192+AD192+AF192+AH192+AJ192+AL192)</f>
        <v>0</v>
      </c>
      <c r="E192" s="308">
        <f>SUM(I192+K192+M192+O192+Q192+S192+U192+W192+Y192+AA192+AC192+AE192+AG192+AI192+AK192+AM192)</f>
        <v>5</v>
      </c>
      <c r="F192" s="327"/>
      <c r="G192" s="328"/>
      <c r="H192" s="329">
        <v>0</v>
      </c>
      <c r="I192" s="75">
        <v>0</v>
      </c>
      <c r="J192" s="329">
        <v>0</v>
      </c>
      <c r="K192" s="75">
        <v>1</v>
      </c>
      <c r="L192" s="1915">
        <v>0</v>
      </c>
      <c r="M192" s="1792">
        <v>4</v>
      </c>
      <c r="N192" s="329">
        <v>0</v>
      </c>
      <c r="O192" s="75">
        <v>0</v>
      </c>
      <c r="P192" s="329">
        <v>0</v>
      </c>
      <c r="Q192" s="75">
        <v>0</v>
      </c>
      <c r="R192" s="329">
        <v>0</v>
      </c>
      <c r="S192" s="75">
        <v>0</v>
      </c>
      <c r="T192" s="329">
        <v>0</v>
      </c>
      <c r="U192" s="75">
        <v>0</v>
      </c>
      <c r="V192" s="329">
        <v>0</v>
      </c>
      <c r="W192" s="75">
        <v>0</v>
      </c>
      <c r="X192" s="329">
        <v>0</v>
      </c>
      <c r="Y192" s="75">
        <v>0</v>
      </c>
      <c r="Z192" s="329">
        <v>0</v>
      </c>
      <c r="AA192" s="75">
        <v>0</v>
      </c>
      <c r="AB192" s="329">
        <v>0</v>
      </c>
      <c r="AC192" s="75">
        <v>0</v>
      </c>
      <c r="AD192" s="329">
        <v>0</v>
      </c>
      <c r="AE192" s="75">
        <v>0</v>
      </c>
      <c r="AF192" s="329">
        <v>0</v>
      </c>
      <c r="AG192" s="75">
        <v>0</v>
      </c>
      <c r="AH192" s="329">
        <v>0</v>
      </c>
      <c r="AI192" s="75">
        <v>0</v>
      </c>
      <c r="AJ192" s="329">
        <v>0</v>
      </c>
      <c r="AK192" s="75">
        <v>0</v>
      </c>
      <c r="AL192" s="329">
        <v>0</v>
      </c>
      <c r="AM192" s="292">
        <v>0</v>
      </c>
      <c r="AN192" s="212">
        <v>0</v>
      </c>
      <c r="AO192" s="1916">
        <v>0</v>
      </c>
      <c r="AP192" s="1915">
        <v>0</v>
      </c>
      <c r="AQ192" s="1792">
        <v>0</v>
      </c>
      <c r="AR192" s="1792">
        <v>0</v>
      </c>
      <c r="AS192" s="1792">
        <v>1</v>
      </c>
      <c r="AT192" s="526">
        <v>0</v>
      </c>
      <c r="AU192" s="323">
        <v>0</v>
      </c>
      <c r="AV192" s="526">
        <v>0</v>
      </c>
      <c r="AW192" s="323"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1680" t="s">
        <v>198</v>
      </c>
      <c r="B193" s="1677"/>
      <c r="C193" s="1926">
        <f t="shared" si="126"/>
        <v>22</v>
      </c>
      <c r="D193" s="1927">
        <f t="shared" si="106"/>
        <v>5</v>
      </c>
      <c r="E193" s="1518">
        <f t="shared" si="106"/>
        <v>17</v>
      </c>
      <c r="F193" s="1954">
        <v>0</v>
      </c>
      <c r="G193" s="1546">
        <v>0</v>
      </c>
      <c r="H193" s="1954">
        <v>0</v>
      </c>
      <c r="I193" s="1546">
        <v>0</v>
      </c>
      <c r="J193" s="1954">
        <v>1</v>
      </c>
      <c r="K193" s="1546">
        <v>1</v>
      </c>
      <c r="L193" s="1954">
        <v>2</v>
      </c>
      <c r="M193" s="1546">
        <v>8</v>
      </c>
      <c r="N193" s="1954">
        <v>1</v>
      </c>
      <c r="O193" s="1546">
        <v>1</v>
      </c>
      <c r="P193" s="1954">
        <v>0</v>
      </c>
      <c r="Q193" s="1546">
        <v>0</v>
      </c>
      <c r="R193" s="1954">
        <v>0</v>
      </c>
      <c r="S193" s="1546">
        <v>0</v>
      </c>
      <c r="T193" s="1954">
        <v>1</v>
      </c>
      <c r="U193" s="1546">
        <v>2</v>
      </c>
      <c r="V193" s="1954">
        <v>0</v>
      </c>
      <c r="W193" s="1546">
        <v>0</v>
      </c>
      <c r="X193" s="1954">
        <v>0</v>
      </c>
      <c r="Y193" s="1546">
        <v>0</v>
      </c>
      <c r="Z193" s="1954">
        <v>0</v>
      </c>
      <c r="AA193" s="1546">
        <v>1</v>
      </c>
      <c r="AB193" s="1954">
        <v>0</v>
      </c>
      <c r="AC193" s="1546">
        <v>1</v>
      </c>
      <c r="AD193" s="1954">
        <v>0</v>
      </c>
      <c r="AE193" s="1546">
        <v>2</v>
      </c>
      <c r="AF193" s="1954">
        <v>0</v>
      </c>
      <c r="AG193" s="1546">
        <v>1</v>
      </c>
      <c r="AH193" s="1954">
        <v>0</v>
      </c>
      <c r="AI193" s="1546">
        <v>0</v>
      </c>
      <c r="AJ193" s="1954">
        <v>0</v>
      </c>
      <c r="AK193" s="1546">
        <v>0</v>
      </c>
      <c r="AL193" s="1954">
        <v>0</v>
      </c>
      <c r="AM193" s="1547">
        <v>0</v>
      </c>
      <c r="AN193" s="1955">
        <v>0</v>
      </c>
      <c r="AO193" s="1964">
        <v>0</v>
      </c>
      <c r="AP193" s="1915">
        <v>0</v>
      </c>
      <c r="AQ193" s="1546">
        <v>0</v>
      </c>
      <c r="AR193" s="1546">
        <v>0</v>
      </c>
      <c r="AS193" s="1546">
        <v>3</v>
      </c>
      <c r="AT193" s="1547">
        <v>0</v>
      </c>
      <c r="AU193" s="1956">
        <v>0</v>
      </c>
      <c r="AV193" s="1547">
        <v>0</v>
      </c>
      <c r="AW193" s="1956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3524" t="s">
        <v>199</v>
      </c>
      <c r="B194" s="1666" t="s">
        <v>200</v>
      </c>
      <c r="C194" s="335">
        <f t="shared" si="126"/>
        <v>1</v>
      </c>
      <c r="D194" s="336">
        <f t="shared" si="106"/>
        <v>0</v>
      </c>
      <c r="E194" s="1666">
        <f t="shared" si="106"/>
        <v>1</v>
      </c>
      <c r="F194" s="32">
        <v>0</v>
      </c>
      <c r="G194" s="35">
        <v>0</v>
      </c>
      <c r="H194" s="32">
        <v>0</v>
      </c>
      <c r="I194" s="35">
        <v>0</v>
      </c>
      <c r="J194" s="32">
        <v>0</v>
      </c>
      <c r="K194" s="35">
        <v>0</v>
      </c>
      <c r="L194" s="32">
        <v>0</v>
      </c>
      <c r="M194" s="35">
        <v>0</v>
      </c>
      <c r="N194" s="32">
        <v>0</v>
      </c>
      <c r="O194" s="35">
        <v>0</v>
      </c>
      <c r="P194" s="32">
        <v>0</v>
      </c>
      <c r="Q194" s="35">
        <v>0</v>
      </c>
      <c r="R194" s="32">
        <v>0</v>
      </c>
      <c r="S194" s="35">
        <v>0</v>
      </c>
      <c r="T194" s="32">
        <v>0</v>
      </c>
      <c r="U194" s="35">
        <v>0</v>
      </c>
      <c r="V194" s="32">
        <v>0</v>
      </c>
      <c r="W194" s="35">
        <v>0</v>
      </c>
      <c r="X194" s="32">
        <v>0</v>
      </c>
      <c r="Y194" s="35">
        <v>0</v>
      </c>
      <c r="Z194" s="32">
        <v>0</v>
      </c>
      <c r="AA194" s="35">
        <v>0</v>
      </c>
      <c r="AB194" s="32">
        <v>0</v>
      </c>
      <c r="AC194" s="35">
        <v>0</v>
      </c>
      <c r="AD194" s="32">
        <v>0</v>
      </c>
      <c r="AE194" s="35">
        <v>1</v>
      </c>
      <c r="AF194" s="32">
        <v>0</v>
      </c>
      <c r="AG194" s="35">
        <v>0</v>
      </c>
      <c r="AH194" s="32">
        <v>0</v>
      </c>
      <c r="AI194" s="35">
        <v>0</v>
      </c>
      <c r="AJ194" s="32">
        <v>0</v>
      </c>
      <c r="AK194" s="35">
        <v>0</v>
      </c>
      <c r="AL194" s="32">
        <v>0</v>
      </c>
      <c r="AM194" s="271">
        <v>0</v>
      </c>
      <c r="AN194" s="227">
        <v>0</v>
      </c>
      <c r="AO194" s="337">
        <v>0</v>
      </c>
      <c r="AP194" s="32">
        <v>0</v>
      </c>
      <c r="AQ194" s="75">
        <v>0</v>
      </c>
      <c r="AR194" s="75">
        <v>0</v>
      </c>
      <c r="AS194" s="75">
        <v>0</v>
      </c>
      <c r="AT194" s="292">
        <v>0</v>
      </c>
      <c r="AU194" s="338">
        <v>0</v>
      </c>
      <c r="AV194" s="292">
        <v>0</v>
      </c>
      <c r="AW194" s="338">
        <v>0</v>
      </c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2860"/>
      <c r="B195" s="1660" t="s">
        <v>201</v>
      </c>
      <c r="C195" s="340">
        <f t="shared" si="126"/>
        <v>1</v>
      </c>
      <c r="D195" s="341">
        <f t="shared" si="106"/>
        <v>0</v>
      </c>
      <c r="E195" s="1660">
        <f t="shared" si="106"/>
        <v>1</v>
      </c>
      <c r="F195" s="16">
        <v>0</v>
      </c>
      <c r="G195" s="37">
        <v>0</v>
      </c>
      <c r="H195" s="16">
        <v>0</v>
      </c>
      <c r="I195" s="37">
        <v>0</v>
      </c>
      <c r="J195" s="16">
        <v>0</v>
      </c>
      <c r="K195" s="37">
        <v>0</v>
      </c>
      <c r="L195" s="16">
        <v>0</v>
      </c>
      <c r="M195" s="37">
        <v>0</v>
      </c>
      <c r="N195" s="16">
        <v>0</v>
      </c>
      <c r="O195" s="37">
        <v>0</v>
      </c>
      <c r="P195" s="16">
        <v>0</v>
      </c>
      <c r="Q195" s="37">
        <v>0</v>
      </c>
      <c r="R195" s="16">
        <v>0</v>
      </c>
      <c r="S195" s="37">
        <v>0</v>
      </c>
      <c r="T195" s="16">
        <v>0</v>
      </c>
      <c r="U195" s="37">
        <v>0</v>
      </c>
      <c r="V195" s="16">
        <v>0</v>
      </c>
      <c r="W195" s="37">
        <v>0</v>
      </c>
      <c r="X195" s="16">
        <v>0</v>
      </c>
      <c r="Y195" s="37">
        <v>0</v>
      </c>
      <c r="Z195" s="16">
        <v>0</v>
      </c>
      <c r="AA195" s="37">
        <v>0</v>
      </c>
      <c r="AB195" s="16">
        <v>0</v>
      </c>
      <c r="AC195" s="37">
        <v>1</v>
      </c>
      <c r="AD195" s="16">
        <v>0</v>
      </c>
      <c r="AE195" s="37">
        <v>0</v>
      </c>
      <c r="AF195" s="16">
        <v>0</v>
      </c>
      <c r="AG195" s="37">
        <v>0</v>
      </c>
      <c r="AH195" s="16">
        <v>0</v>
      </c>
      <c r="AI195" s="37">
        <v>0</v>
      </c>
      <c r="AJ195" s="16">
        <v>0</v>
      </c>
      <c r="AK195" s="37">
        <v>0</v>
      </c>
      <c r="AL195" s="16">
        <v>0</v>
      </c>
      <c r="AM195" s="134">
        <v>0</v>
      </c>
      <c r="AN195" s="195">
        <v>0</v>
      </c>
      <c r="AO195" s="137">
        <v>0</v>
      </c>
      <c r="AP195" s="16">
        <v>0</v>
      </c>
      <c r="AQ195" s="41">
        <v>0</v>
      </c>
      <c r="AR195" s="41">
        <v>0</v>
      </c>
      <c r="AS195" s="41">
        <v>0</v>
      </c>
      <c r="AT195" s="180">
        <v>0</v>
      </c>
      <c r="AU195" s="342">
        <v>0</v>
      </c>
      <c r="AV195" s="180">
        <v>0</v>
      </c>
      <c r="AW195" s="342"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2860"/>
      <c r="B196" s="1660" t="s">
        <v>202</v>
      </c>
      <c r="C196" s="340">
        <f t="shared" si="126"/>
        <v>0</v>
      </c>
      <c r="D196" s="343">
        <f t="shared" si="106"/>
        <v>0</v>
      </c>
      <c r="E196" s="1660">
        <f t="shared" si="106"/>
        <v>0</v>
      </c>
      <c r="F196" s="38"/>
      <c r="G196" s="41"/>
      <c r="H196" s="38"/>
      <c r="I196" s="41"/>
      <c r="J196" s="38"/>
      <c r="K196" s="41"/>
      <c r="L196" s="38"/>
      <c r="M196" s="41"/>
      <c r="N196" s="38"/>
      <c r="O196" s="41"/>
      <c r="P196" s="38"/>
      <c r="Q196" s="41"/>
      <c r="R196" s="38"/>
      <c r="S196" s="41"/>
      <c r="T196" s="38"/>
      <c r="U196" s="41"/>
      <c r="V196" s="38"/>
      <c r="W196" s="41"/>
      <c r="X196" s="38"/>
      <c r="Y196" s="41"/>
      <c r="Z196" s="38"/>
      <c r="AA196" s="41"/>
      <c r="AB196" s="38"/>
      <c r="AC196" s="41"/>
      <c r="AD196" s="38"/>
      <c r="AE196" s="41"/>
      <c r="AF196" s="38"/>
      <c r="AG196" s="41"/>
      <c r="AH196" s="38"/>
      <c r="AI196" s="41"/>
      <c r="AJ196" s="38"/>
      <c r="AK196" s="41"/>
      <c r="AL196" s="38"/>
      <c r="AM196" s="180"/>
      <c r="AN196" s="198"/>
      <c r="AO196" s="181"/>
      <c r="AP196" s="38"/>
      <c r="AQ196" s="41"/>
      <c r="AR196" s="41"/>
      <c r="AS196" s="41"/>
      <c r="AT196" s="180"/>
      <c r="AU196" s="342"/>
      <c r="AV196" s="180"/>
      <c r="AW196" s="342"/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2860"/>
      <c r="B197" s="344" t="s">
        <v>203</v>
      </c>
      <c r="C197" s="340">
        <f t="shared" si="126"/>
        <v>0</v>
      </c>
      <c r="D197" s="345"/>
      <c r="E197" s="1660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2860"/>
      <c r="B198" s="1660" t="s">
        <v>204</v>
      </c>
      <c r="C198" s="340">
        <f t="shared" si="126"/>
        <v>4</v>
      </c>
      <c r="D198" s="336">
        <f t="shared" ref="D198:E206" si="127">SUM(F198+H198+J198+L198+N198+P198+R198+T198+V198+X198+Z198+AB198+AD198+AF198+AH198+AJ198+AL198)</f>
        <v>1</v>
      </c>
      <c r="E198" s="1660">
        <f t="shared" si="127"/>
        <v>3</v>
      </c>
      <c r="F198" s="32">
        <v>0</v>
      </c>
      <c r="G198" s="35">
        <v>0</v>
      </c>
      <c r="H198" s="32">
        <v>0</v>
      </c>
      <c r="I198" s="35">
        <v>0</v>
      </c>
      <c r="J198" s="32">
        <v>0</v>
      </c>
      <c r="K198" s="35">
        <v>0</v>
      </c>
      <c r="L198" s="32">
        <v>0</v>
      </c>
      <c r="M198" s="35">
        <v>0</v>
      </c>
      <c r="N198" s="32">
        <v>0</v>
      </c>
      <c r="O198" s="35">
        <v>1</v>
      </c>
      <c r="P198" s="32">
        <v>0</v>
      </c>
      <c r="Q198" s="35">
        <v>0</v>
      </c>
      <c r="R198" s="32">
        <v>0</v>
      </c>
      <c r="S198" s="35">
        <v>0</v>
      </c>
      <c r="T198" s="32">
        <v>1</v>
      </c>
      <c r="U198" s="35">
        <v>0</v>
      </c>
      <c r="V198" s="32">
        <v>0</v>
      </c>
      <c r="W198" s="35">
        <v>0</v>
      </c>
      <c r="X198" s="32">
        <v>0</v>
      </c>
      <c r="Y198" s="35">
        <v>0</v>
      </c>
      <c r="Z198" s="32">
        <v>0</v>
      </c>
      <c r="AA198" s="35">
        <v>0</v>
      </c>
      <c r="AB198" s="32">
        <v>0</v>
      </c>
      <c r="AC198" s="35">
        <v>0</v>
      </c>
      <c r="AD198" s="32">
        <v>0</v>
      </c>
      <c r="AE198" s="35">
        <v>1</v>
      </c>
      <c r="AF198" s="32">
        <v>0</v>
      </c>
      <c r="AG198" s="35">
        <v>1</v>
      </c>
      <c r="AH198" s="32">
        <v>0</v>
      </c>
      <c r="AI198" s="35">
        <v>0</v>
      </c>
      <c r="AJ198" s="32">
        <v>0</v>
      </c>
      <c r="AK198" s="35">
        <v>0</v>
      </c>
      <c r="AL198" s="32">
        <v>0</v>
      </c>
      <c r="AM198" s="271">
        <v>0</v>
      </c>
      <c r="AN198" s="227">
        <v>0</v>
      </c>
      <c r="AO198" s="337">
        <v>0</v>
      </c>
      <c r="AP198" s="32">
        <v>0</v>
      </c>
      <c r="AQ198" s="35">
        <v>0</v>
      </c>
      <c r="AR198" s="35">
        <v>0</v>
      </c>
      <c r="AS198" s="35">
        <v>0</v>
      </c>
      <c r="AT198" s="271">
        <v>0</v>
      </c>
      <c r="AU198" s="291">
        <v>0</v>
      </c>
      <c r="AV198" s="271">
        <v>0</v>
      </c>
      <c r="AW198" s="291">
        <v>0</v>
      </c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2860"/>
      <c r="B199" s="347" t="s">
        <v>205</v>
      </c>
      <c r="C199" s="340">
        <f t="shared" si="126"/>
        <v>0</v>
      </c>
      <c r="D199" s="341">
        <f t="shared" si="127"/>
        <v>0</v>
      </c>
      <c r="E199" s="1660">
        <f t="shared" si="127"/>
        <v>0</v>
      </c>
      <c r="F199" s="16"/>
      <c r="G199" s="37"/>
      <c r="H199" s="16"/>
      <c r="I199" s="37"/>
      <c r="J199" s="16"/>
      <c r="K199" s="37"/>
      <c r="L199" s="16"/>
      <c r="M199" s="37"/>
      <c r="N199" s="16"/>
      <c r="O199" s="37"/>
      <c r="P199" s="16"/>
      <c r="Q199" s="37"/>
      <c r="R199" s="16"/>
      <c r="S199" s="37"/>
      <c r="T199" s="16"/>
      <c r="U199" s="37"/>
      <c r="V199" s="16"/>
      <c r="W199" s="37"/>
      <c r="X199" s="16"/>
      <c r="Y199" s="37"/>
      <c r="Z199" s="16"/>
      <c r="AA199" s="37"/>
      <c r="AB199" s="16"/>
      <c r="AC199" s="37"/>
      <c r="AD199" s="16"/>
      <c r="AE199" s="37"/>
      <c r="AF199" s="16"/>
      <c r="AG199" s="37"/>
      <c r="AH199" s="16"/>
      <c r="AI199" s="37"/>
      <c r="AJ199" s="16"/>
      <c r="AK199" s="37"/>
      <c r="AL199" s="16"/>
      <c r="AM199" s="134"/>
      <c r="AN199" s="195"/>
      <c r="AO199" s="137"/>
      <c r="AP199" s="16"/>
      <c r="AQ199" s="75"/>
      <c r="AR199" s="75"/>
      <c r="AS199" s="75"/>
      <c r="AT199" s="292"/>
      <c r="AU199" s="338"/>
      <c r="AV199" s="292"/>
      <c r="AW199" s="338"/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2860"/>
      <c r="B200" s="348" t="s">
        <v>206</v>
      </c>
      <c r="C200" s="340">
        <f t="shared" si="126"/>
        <v>0</v>
      </c>
      <c r="D200" s="341">
        <f t="shared" si="127"/>
        <v>0</v>
      </c>
      <c r="E200" s="1660">
        <f t="shared" si="127"/>
        <v>0</v>
      </c>
      <c r="F200" s="16"/>
      <c r="G200" s="37"/>
      <c r="H200" s="16"/>
      <c r="I200" s="37"/>
      <c r="J200" s="16"/>
      <c r="K200" s="37"/>
      <c r="L200" s="16"/>
      <c r="M200" s="37"/>
      <c r="N200" s="16"/>
      <c r="O200" s="37"/>
      <c r="P200" s="16"/>
      <c r="Q200" s="37"/>
      <c r="R200" s="16"/>
      <c r="S200" s="37"/>
      <c r="T200" s="16"/>
      <c r="U200" s="37"/>
      <c r="V200" s="16"/>
      <c r="W200" s="37"/>
      <c r="X200" s="16"/>
      <c r="Y200" s="37"/>
      <c r="Z200" s="16"/>
      <c r="AA200" s="37"/>
      <c r="AB200" s="16"/>
      <c r="AC200" s="37"/>
      <c r="AD200" s="16"/>
      <c r="AE200" s="37"/>
      <c r="AF200" s="16"/>
      <c r="AG200" s="37"/>
      <c r="AH200" s="16"/>
      <c r="AI200" s="37"/>
      <c r="AJ200" s="16"/>
      <c r="AK200" s="37"/>
      <c r="AL200" s="16"/>
      <c r="AM200" s="134"/>
      <c r="AN200" s="195"/>
      <c r="AO200" s="137"/>
      <c r="AP200" s="16"/>
      <c r="AQ200" s="41"/>
      <c r="AR200" s="41"/>
      <c r="AS200" s="41"/>
      <c r="AT200" s="180"/>
      <c r="AU200" s="342"/>
      <c r="AV200" s="180"/>
      <c r="AW200" s="342"/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3638"/>
      <c r="B201" s="349" t="s">
        <v>207</v>
      </c>
      <c r="C201" s="350">
        <f t="shared" si="126"/>
        <v>0</v>
      </c>
      <c r="D201" s="343">
        <f t="shared" si="127"/>
        <v>0</v>
      </c>
      <c r="E201" s="351">
        <f t="shared" si="127"/>
        <v>0</v>
      </c>
      <c r="F201" s="38"/>
      <c r="G201" s="41"/>
      <c r="H201" s="38"/>
      <c r="I201" s="41"/>
      <c r="J201" s="38"/>
      <c r="K201" s="41"/>
      <c r="L201" s="38"/>
      <c r="M201" s="41"/>
      <c r="N201" s="38"/>
      <c r="O201" s="41"/>
      <c r="P201" s="38"/>
      <c r="Q201" s="41"/>
      <c r="R201" s="38"/>
      <c r="S201" s="41"/>
      <c r="T201" s="38"/>
      <c r="U201" s="41"/>
      <c r="V201" s="38"/>
      <c r="W201" s="41"/>
      <c r="X201" s="38"/>
      <c r="Y201" s="41"/>
      <c r="Z201" s="38"/>
      <c r="AA201" s="41"/>
      <c r="AB201" s="38"/>
      <c r="AC201" s="41"/>
      <c r="AD201" s="38"/>
      <c r="AE201" s="41"/>
      <c r="AF201" s="38"/>
      <c r="AG201" s="41"/>
      <c r="AH201" s="38"/>
      <c r="AI201" s="41"/>
      <c r="AJ201" s="38"/>
      <c r="AK201" s="41"/>
      <c r="AL201" s="38"/>
      <c r="AM201" s="180"/>
      <c r="AN201" s="198"/>
      <c r="AO201" s="181"/>
      <c r="AP201" s="38"/>
      <c r="AQ201" s="43"/>
      <c r="AR201" s="43"/>
      <c r="AS201" s="43"/>
      <c r="AT201" s="141"/>
      <c r="AU201" s="26"/>
      <c r="AV201" s="141"/>
      <c r="AW201" s="26"/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3524" t="s">
        <v>208</v>
      </c>
      <c r="B202" s="1967" t="s">
        <v>209</v>
      </c>
      <c r="C202" s="1958">
        <f t="shared" si="126"/>
        <v>0</v>
      </c>
      <c r="D202" s="1959">
        <f t="shared" si="127"/>
        <v>0</v>
      </c>
      <c r="E202" s="1957">
        <f t="shared" si="127"/>
        <v>0</v>
      </c>
      <c r="F202" s="1935"/>
      <c r="G202" s="1936"/>
      <c r="H202" s="1935"/>
      <c r="I202" s="1936"/>
      <c r="J202" s="1935"/>
      <c r="K202" s="1936"/>
      <c r="L202" s="1935"/>
      <c r="M202" s="1936"/>
      <c r="N202" s="1935"/>
      <c r="O202" s="1936"/>
      <c r="P202" s="1935"/>
      <c r="Q202" s="1936"/>
      <c r="R202" s="1935"/>
      <c r="S202" s="1936"/>
      <c r="T202" s="1935"/>
      <c r="U202" s="1936"/>
      <c r="V202" s="1935"/>
      <c r="W202" s="1936"/>
      <c r="X202" s="1935"/>
      <c r="Y202" s="1936"/>
      <c r="Z202" s="1935"/>
      <c r="AA202" s="1936"/>
      <c r="AB202" s="1935"/>
      <c r="AC202" s="1936"/>
      <c r="AD202" s="1935"/>
      <c r="AE202" s="1936"/>
      <c r="AF202" s="1935"/>
      <c r="AG202" s="1936"/>
      <c r="AH202" s="1935"/>
      <c r="AI202" s="1936"/>
      <c r="AJ202" s="1935"/>
      <c r="AK202" s="1936"/>
      <c r="AL202" s="1935"/>
      <c r="AM202" s="1937"/>
      <c r="AN202" s="1960"/>
      <c r="AO202" s="1961"/>
      <c r="AP202" s="1935"/>
      <c r="AQ202" s="353"/>
      <c r="AR202" s="353"/>
      <c r="AS202" s="353"/>
      <c r="AT202" s="354"/>
      <c r="AU202" s="1563"/>
      <c r="AV202" s="354"/>
      <c r="AW202" s="1563"/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2860"/>
      <c r="B203" s="1660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1660">
        <f t="shared" si="127"/>
        <v>0</v>
      </c>
      <c r="F203" s="16"/>
      <c r="G203" s="37"/>
      <c r="H203" s="16"/>
      <c r="I203" s="37"/>
      <c r="J203" s="16"/>
      <c r="K203" s="37"/>
      <c r="L203" s="16"/>
      <c r="M203" s="37"/>
      <c r="N203" s="16"/>
      <c r="O203" s="37"/>
      <c r="P203" s="16"/>
      <c r="Q203" s="37"/>
      <c r="R203" s="16"/>
      <c r="S203" s="37"/>
      <c r="T203" s="16"/>
      <c r="U203" s="37"/>
      <c r="V203" s="16"/>
      <c r="W203" s="37"/>
      <c r="X203" s="16"/>
      <c r="Y203" s="37"/>
      <c r="Z203" s="16"/>
      <c r="AA203" s="37"/>
      <c r="AB203" s="16"/>
      <c r="AC203" s="37"/>
      <c r="AD203" s="16"/>
      <c r="AE203" s="37"/>
      <c r="AF203" s="16"/>
      <c r="AG203" s="37"/>
      <c r="AH203" s="16"/>
      <c r="AI203" s="37"/>
      <c r="AJ203" s="16"/>
      <c r="AK203" s="37"/>
      <c r="AL203" s="16"/>
      <c r="AM203" s="134"/>
      <c r="AN203" s="195"/>
      <c r="AO203" s="137"/>
      <c r="AP203" s="16"/>
      <c r="AQ203" s="41"/>
      <c r="AR203" s="41"/>
      <c r="AS203" s="41"/>
      <c r="AT203" s="180"/>
      <c r="AU203" s="342"/>
      <c r="AV203" s="180"/>
      <c r="AW203" s="342"/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2860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/>
      <c r="G204" s="41"/>
      <c r="H204" s="38"/>
      <c r="I204" s="41"/>
      <c r="J204" s="38"/>
      <c r="K204" s="41"/>
      <c r="L204" s="38"/>
      <c r="M204" s="41"/>
      <c r="N204" s="38"/>
      <c r="O204" s="41"/>
      <c r="P204" s="38"/>
      <c r="Q204" s="41"/>
      <c r="R204" s="38"/>
      <c r="S204" s="41"/>
      <c r="T204" s="38"/>
      <c r="U204" s="41"/>
      <c r="V204" s="38"/>
      <c r="W204" s="41"/>
      <c r="X204" s="38"/>
      <c r="Y204" s="41"/>
      <c r="Z204" s="38"/>
      <c r="AA204" s="41"/>
      <c r="AB204" s="38"/>
      <c r="AC204" s="41"/>
      <c r="AD204" s="38"/>
      <c r="AE204" s="41"/>
      <c r="AF204" s="38"/>
      <c r="AG204" s="41"/>
      <c r="AH204" s="38"/>
      <c r="AI204" s="41"/>
      <c r="AJ204" s="38"/>
      <c r="AK204" s="41"/>
      <c r="AL204" s="38"/>
      <c r="AM204" s="180"/>
      <c r="AN204" s="198"/>
      <c r="AO204" s="181"/>
      <c r="AP204" s="38"/>
      <c r="AQ204" s="41"/>
      <c r="AR204" s="41"/>
      <c r="AS204" s="41"/>
      <c r="AT204" s="180"/>
      <c r="AU204" s="342"/>
      <c r="AV204" s="180"/>
      <c r="AW204" s="342"/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2860"/>
      <c r="B205" s="351" t="s">
        <v>212</v>
      </c>
      <c r="C205" s="350">
        <f t="shared" si="126"/>
        <v>1</v>
      </c>
      <c r="D205" s="343">
        <f>SUM(F205+H205+J205+L205+N205+P205+R205+T205+V205+X205+Z205+AB205+AD205+AF205+AH205+AJ205+AL205)</f>
        <v>0</v>
      </c>
      <c r="E205" s="351">
        <f>SUM(G205+I205+K205+M205+O205+Q205+S205+U205+W205+Y205+AA205+AC205+AE205+AG205+AI205+AK205+AM205)</f>
        <v>1</v>
      </c>
      <c r="F205" s="38">
        <v>0</v>
      </c>
      <c r="G205" s="41">
        <v>0</v>
      </c>
      <c r="H205" s="38">
        <v>0</v>
      </c>
      <c r="I205" s="41">
        <v>0</v>
      </c>
      <c r="J205" s="38">
        <v>0</v>
      </c>
      <c r="K205" s="41">
        <v>0</v>
      </c>
      <c r="L205" s="38">
        <v>0</v>
      </c>
      <c r="M205" s="41">
        <v>1</v>
      </c>
      <c r="N205" s="38">
        <v>0</v>
      </c>
      <c r="O205" s="41">
        <v>0</v>
      </c>
      <c r="P205" s="38">
        <v>0</v>
      </c>
      <c r="Q205" s="41">
        <v>0</v>
      </c>
      <c r="R205" s="38">
        <v>0</v>
      </c>
      <c r="S205" s="41">
        <v>0</v>
      </c>
      <c r="T205" s="38">
        <v>0</v>
      </c>
      <c r="U205" s="41">
        <v>0</v>
      </c>
      <c r="V205" s="38">
        <v>0</v>
      </c>
      <c r="W205" s="41">
        <v>0</v>
      </c>
      <c r="X205" s="38">
        <v>0</v>
      </c>
      <c r="Y205" s="41">
        <v>0</v>
      </c>
      <c r="Z205" s="38">
        <v>0</v>
      </c>
      <c r="AA205" s="41">
        <v>0</v>
      </c>
      <c r="AB205" s="38">
        <v>0</v>
      </c>
      <c r="AC205" s="41">
        <v>0</v>
      </c>
      <c r="AD205" s="38">
        <v>0</v>
      </c>
      <c r="AE205" s="41">
        <v>0</v>
      </c>
      <c r="AF205" s="38">
        <v>0</v>
      </c>
      <c r="AG205" s="41">
        <v>0</v>
      </c>
      <c r="AH205" s="38">
        <v>0</v>
      </c>
      <c r="AI205" s="41">
        <v>0</v>
      </c>
      <c r="AJ205" s="38">
        <v>0</v>
      </c>
      <c r="AK205" s="41">
        <v>0</v>
      </c>
      <c r="AL205" s="38">
        <v>0</v>
      </c>
      <c r="AM205" s="180">
        <v>0</v>
      </c>
      <c r="AN205" s="198">
        <v>0</v>
      </c>
      <c r="AO205" s="181">
        <v>0</v>
      </c>
      <c r="AP205" s="38">
        <v>0</v>
      </c>
      <c r="AQ205" s="41">
        <v>0</v>
      </c>
      <c r="AR205" s="41">
        <v>0</v>
      </c>
      <c r="AS205" s="41">
        <v>0</v>
      </c>
      <c r="AT205" s="180">
        <v>0</v>
      </c>
      <c r="AU205" s="342">
        <v>0</v>
      </c>
      <c r="AV205" s="180">
        <v>0</v>
      </c>
      <c r="AW205" s="342">
        <v>0</v>
      </c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3638"/>
      <c r="B206" s="1661" t="s">
        <v>213</v>
      </c>
      <c r="C206" s="355">
        <f t="shared" si="126"/>
        <v>1</v>
      </c>
      <c r="D206" s="356">
        <f>SUM(F206+H206+J206+L206+N206+P206+R206+T206+V206+X206+Z206+AB206+AD206+AF206+AH206+AJ206+AL206)</f>
        <v>0</v>
      </c>
      <c r="E206" s="1661">
        <f t="shared" si="127"/>
        <v>1</v>
      </c>
      <c r="F206" s="22">
        <v>0</v>
      </c>
      <c r="G206" s="43">
        <v>0</v>
      </c>
      <c r="H206" s="22">
        <v>0</v>
      </c>
      <c r="I206" s="43">
        <v>0</v>
      </c>
      <c r="J206" s="22">
        <v>0</v>
      </c>
      <c r="K206" s="43">
        <v>0</v>
      </c>
      <c r="L206" s="22">
        <v>0</v>
      </c>
      <c r="M206" s="43">
        <v>1</v>
      </c>
      <c r="N206" s="22">
        <v>0</v>
      </c>
      <c r="O206" s="43">
        <v>0</v>
      </c>
      <c r="P206" s="22">
        <v>0</v>
      </c>
      <c r="Q206" s="43">
        <v>0</v>
      </c>
      <c r="R206" s="22">
        <v>0</v>
      </c>
      <c r="S206" s="43">
        <v>0</v>
      </c>
      <c r="T206" s="22">
        <v>0</v>
      </c>
      <c r="U206" s="43">
        <v>0</v>
      </c>
      <c r="V206" s="22">
        <v>0</v>
      </c>
      <c r="W206" s="43">
        <v>0</v>
      </c>
      <c r="X206" s="22">
        <v>0</v>
      </c>
      <c r="Y206" s="43">
        <v>0</v>
      </c>
      <c r="Z206" s="22">
        <v>0</v>
      </c>
      <c r="AA206" s="43">
        <v>0</v>
      </c>
      <c r="AB206" s="22">
        <v>0</v>
      </c>
      <c r="AC206" s="43">
        <v>0</v>
      </c>
      <c r="AD206" s="22">
        <v>0</v>
      </c>
      <c r="AE206" s="43">
        <v>0</v>
      </c>
      <c r="AF206" s="22">
        <v>0</v>
      </c>
      <c r="AG206" s="43">
        <v>0</v>
      </c>
      <c r="AH206" s="22">
        <v>0</v>
      </c>
      <c r="AI206" s="43">
        <v>0</v>
      </c>
      <c r="AJ206" s="22">
        <v>0</v>
      </c>
      <c r="AK206" s="43">
        <v>0</v>
      </c>
      <c r="AL206" s="22">
        <v>0</v>
      </c>
      <c r="AM206" s="141">
        <v>0</v>
      </c>
      <c r="AN206" s="200">
        <v>0</v>
      </c>
      <c r="AO206" s="186">
        <v>0</v>
      </c>
      <c r="AP206" s="22">
        <v>0</v>
      </c>
      <c r="AQ206" s="43">
        <v>0</v>
      </c>
      <c r="AR206" s="43">
        <v>0</v>
      </c>
      <c r="AS206" s="43">
        <v>1</v>
      </c>
      <c r="AT206" s="141">
        <v>0</v>
      </c>
      <c r="AU206" s="26">
        <v>0</v>
      </c>
      <c r="AV206" s="141">
        <v>0</v>
      </c>
      <c r="AW206" s="26">
        <v>0</v>
      </c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3524" t="s">
        <v>214</v>
      </c>
      <c r="B207" s="1957" t="s">
        <v>215</v>
      </c>
      <c r="C207" s="1958">
        <f t="shared" si="126"/>
        <v>0</v>
      </c>
      <c r="D207" s="1959">
        <f>SUM(F207+H207+J207+L207+N207)</f>
        <v>0</v>
      </c>
      <c r="E207" s="1957">
        <f t="shared" ref="D207:E210" si="130">SUM(G207+I207+K207+M207+O207)</f>
        <v>0</v>
      </c>
      <c r="F207" s="1935"/>
      <c r="G207" s="1936"/>
      <c r="H207" s="1935"/>
      <c r="I207" s="1936"/>
      <c r="J207" s="1935"/>
      <c r="K207" s="1936"/>
      <c r="L207" s="1935"/>
      <c r="M207" s="1936"/>
      <c r="N207" s="1935"/>
      <c r="O207" s="1936"/>
      <c r="P207" s="1564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1354"/>
      <c r="AN207" s="1960"/>
      <c r="AO207" s="1566"/>
      <c r="AP207" s="1935"/>
      <c r="AQ207" s="353"/>
      <c r="AR207" s="353"/>
      <c r="AS207" s="353"/>
      <c r="AT207" s="354"/>
      <c r="AU207" s="1563"/>
      <c r="AV207" s="354"/>
      <c r="AW207" s="1563"/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2860"/>
      <c r="B208" s="1660" t="s">
        <v>216</v>
      </c>
      <c r="C208" s="340">
        <f t="shared" si="126"/>
        <v>0</v>
      </c>
      <c r="D208" s="341">
        <f>SUM(F208+H208+J208+L208+N208)</f>
        <v>0</v>
      </c>
      <c r="E208" s="1660">
        <f t="shared" si="130"/>
        <v>0</v>
      </c>
      <c r="F208" s="16"/>
      <c r="G208" s="37"/>
      <c r="H208" s="16"/>
      <c r="I208" s="37"/>
      <c r="J208" s="16"/>
      <c r="K208" s="37"/>
      <c r="L208" s="16"/>
      <c r="M208" s="37"/>
      <c r="N208" s="16"/>
      <c r="O208" s="37"/>
      <c r="P208" s="358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/>
      <c r="AO208" s="361"/>
      <c r="AP208" s="16"/>
      <c r="AQ208" s="41"/>
      <c r="AR208" s="41"/>
      <c r="AS208" s="41"/>
      <c r="AT208" s="180"/>
      <c r="AU208" s="342"/>
      <c r="AV208" s="180"/>
      <c r="AW208" s="342"/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2860"/>
      <c r="B209" s="1660" t="s">
        <v>217</v>
      </c>
      <c r="C209" s="340">
        <f t="shared" si="126"/>
        <v>0</v>
      </c>
      <c r="D209" s="341">
        <f t="shared" si="130"/>
        <v>0</v>
      </c>
      <c r="E209" s="1660">
        <f t="shared" si="130"/>
        <v>0</v>
      </c>
      <c r="F209" s="16"/>
      <c r="G209" s="37"/>
      <c r="H209" s="16"/>
      <c r="I209" s="37"/>
      <c r="J209" s="16"/>
      <c r="K209" s="37"/>
      <c r="L209" s="16"/>
      <c r="M209" s="37"/>
      <c r="N209" s="16"/>
      <c r="O209" s="37"/>
      <c r="P209" s="358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/>
      <c r="AO209" s="361"/>
      <c r="AP209" s="16"/>
      <c r="AQ209" s="41"/>
      <c r="AR209" s="41"/>
      <c r="AS209" s="41"/>
      <c r="AT209" s="180"/>
      <c r="AU209" s="342"/>
      <c r="AV209" s="180"/>
      <c r="AW209" s="342"/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3638"/>
      <c r="B210" s="1661" t="s">
        <v>218</v>
      </c>
      <c r="C210" s="355">
        <f t="shared" si="126"/>
        <v>1</v>
      </c>
      <c r="D210" s="356">
        <f t="shared" si="130"/>
        <v>1</v>
      </c>
      <c r="E210" s="1661">
        <f t="shared" si="130"/>
        <v>0</v>
      </c>
      <c r="F210" s="22">
        <v>0</v>
      </c>
      <c r="G210" s="43">
        <v>0</v>
      </c>
      <c r="H210" s="22">
        <v>0</v>
      </c>
      <c r="I210" s="43">
        <v>0</v>
      </c>
      <c r="J210" s="22">
        <v>1</v>
      </c>
      <c r="K210" s="43">
        <v>0</v>
      </c>
      <c r="L210" s="22">
        <v>0</v>
      </c>
      <c r="M210" s="43">
        <v>0</v>
      </c>
      <c r="N210" s="22">
        <v>0</v>
      </c>
      <c r="O210" s="43">
        <v>0</v>
      </c>
      <c r="P210" s="1968"/>
      <c r="Q210" s="699"/>
      <c r="R210" s="699"/>
      <c r="S210" s="699"/>
      <c r="T210" s="699"/>
      <c r="U210" s="699"/>
      <c r="V210" s="699"/>
      <c r="W210" s="699"/>
      <c r="X210" s="699"/>
      <c r="Y210" s="699"/>
      <c r="Z210" s="699"/>
      <c r="AA210" s="699"/>
      <c r="AB210" s="699"/>
      <c r="AC210" s="699"/>
      <c r="AD210" s="699"/>
      <c r="AE210" s="699"/>
      <c r="AF210" s="699"/>
      <c r="AG210" s="699"/>
      <c r="AH210" s="699"/>
      <c r="AI210" s="699"/>
      <c r="AJ210" s="699"/>
      <c r="AK210" s="699"/>
      <c r="AL210" s="699"/>
      <c r="AM210" s="1969"/>
      <c r="AN210" s="200">
        <v>0</v>
      </c>
      <c r="AO210" s="1970"/>
      <c r="AP210" s="22">
        <v>0</v>
      </c>
      <c r="AQ210" s="43">
        <v>0</v>
      </c>
      <c r="AR210" s="43">
        <v>0</v>
      </c>
      <c r="AS210" s="43">
        <v>1</v>
      </c>
      <c r="AT210" s="141">
        <v>0</v>
      </c>
      <c r="AU210" s="26">
        <v>0</v>
      </c>
      <c r="AV210" s="141">
        <v>0</v>
      </c>
      <c r="AW210" s="26"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3555" t="s">
        <v>219</v>
      </c>
      <c r="B211" s="1971" t="s">
        <v>220</v>
      </c>
      <c r="C211" s="335">
        <f t="shared" si="126"/>
        <v>1</v>
      </c>
      <c r="D211" s="336">
        <f t="shared" ref="D211:E230" si="131">SUM(F211+H211+J211+L211+N211+P211+R211+T211+V211+X211+Z211+AB211+AD211+AF211+AH211+AJ211+AL211)</f>
        <v>0</v>
      </c>
      <c r="E211" s="1666">
        <f t="shared" si="131"/>
        <v>1</v>
      </c>
      <c r="F211" s="32">
        <v>0</v>
      </c>
      <c r="G211" s="35">
        <v>0</v>
      </c>
      <c r="H211" s="32">
        <v>0</v>
      </c>
      <c r="I211" s="35">
        <v>0</v>
      </c>
      <c r="J211" s="32">
        <v>0</v>
      </c>
      <c r="K211" s="35">
        <v>1</v>
      </c>
      <c r="L211" s="32">
        <v>0</v>
      </c>
      <c r="M211" s="35">
        <v>0</v>
      </c>
      <c r="N211" s="32">
        <v>0</v>
      </c>
      <c r="O211" s="35">
        <v>0</v>
      </c>
      <c r="P211" s="32">
        <v>0</v>
      </c>
      <c r="Q211" s="35">
        <v>0</v>
      </c>
      <c r="R211" s="32">
        <v>0</v>
      </c>
      <c r="S211" s="35">
        <v>0</v>
      </c>
      <c r="T211" s="32">
        <v>0</v>
      </c>
      <c r="U211" s="35">
        <v>0</v>
      </c>
      <c r="V211" s="32">
        <v>0</v>
      </c>
      <c r="W211" s="35">
        <v>0</v>
      </c>
      <c r="X211" s="32">
        <v>0</v>
      </c>
      <c r="Y211" s="35">
        <v>0</v>
      </c>
      <c r="Z211" s="32">
        <v>0</v>
      </c>
      <c r="AA211" s="35">
        <v>0</v>
      </c>
      <c r="AB211" s="32">
        <v>0</v>
      </c>
      <c r="AC211" s="35">
        <v>0</v>
      </c>
      <c r="AD211" s="32">
        <v>0</v>
      </c>
      <c r="AE211" s="35">
        <v>0</v>
      </c>
      <c r="AF211" s="32">
        <v>0</v>
      </c>
      <c r="AG211" s="35">
        <v>0</v>
      </c>
      <c r="AH211" s="32">
        <v>0</v>
      </c>
      <c r="AI211" s="35">
        <v>0</v>
      </c>
      <c r="AJ211" s="32">
        <v>0</v>
      </c>
      <c r="AK211" s="35">
        <v>0</v>
      </c>
      <c r="AL211" s="32">
        <v>0</v>
      </c>
      <c r="AM211" s="33">
        <v>0</v>
      </c>
      <c r="AN211" s="35">
        <v>0</v>
      </c>
      <c r="AO211" s="1961">
        <v>0</v>
      </c>
      <c r="AP211" s="1972">
        <v>0</v>
      </c>
      <c r="AQ211" s="35">
        <v>0</v>
      </c>
      <c r="AR211" s="35">
        <v>0</v>
      </c>
      <c r="AS211" s="35">
        <v>0</v>
      </c>
      <c r="AT211" s="271">
        <v>0</v>
      </c>
      <c r="AU211" s="291">
        <v>0</v>
      </c>
      <c r="AV211" s="290">
        <v>0</v>
      </c>
      <c r="AW211" s="291"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2950"/>
      <c r="B212" s="1665" t="s">
        <v>221</v>
      </c>
      <c r="C212" s="340">
        <f t="shared" si="126"/>
        <v>1</v>
      </c>
      <c r="D212" s="341">
        <f t="shared" si="131"/>
        <v>0</v>
      </c>
      <c r="E212" s="1660">
        <f t="shared" si="131"/>
        <v>1</v>
      </c>
      <c r="F212" s="16">
        <v>0</v>
      </c>
      <c r="G212" s="37">
        <v>0</v>
      </c>
      <c r="H212" s="16">
        <v>0</v>
      </c>
      <c r="I212" s="37">
        <v>0</v>
      </c>
      <c r="J212" s="16">
        <v>0</v>
      </c>
      <c r="K212" s="37">
        <v>0</v>
      </c>
      <c r="L212" s="16">
        <v>0</v>
      </c>
      <c r="M212" s="37">
        <v>0</v>
      </c>
      <c r="N212" s="16">
        <v>0</v>
      </c>
      <c r="O212" s="37">
        <v>0</v>
      </c>
      <c r="P212" s="16">
        <v>0</v>
      </c>
      <c r="Q212" s="37">
        <v>0</v>
      </c>
      <c r="R212" s="16">
        <v>0</v>
      </c>
      <c r="S212" s="37">
        <v>0</v>
      </c>
      <c r="T212" s="16">
        <v>0</v>
      </c>
      <c r="U212" s="37">
        <v>1</v>
      </c>
      <c r="V212" s="16">
        <v>0</v>
      </c>
      <c r="W212" s="37">
        <v>0</v>
      </c>
      <c r="X212" s="16">
        <v>0</v>
      </c>
      <c r="Y212" s="37">
        <v>0</v>
      </c>
      <c r="Z212" s="16">
        <v>0</v>
      </c>
      <c r="AA212" s="37">
        <v>0</v>
      </c>
      <c r="AB212" s="16">
        <v>0</v>
      </c>
      <c r="AC212" s="37">
        <v>0</v>
      </c>
      <c r="AD212" s="16">
        <v>0</v>
      </c>
      <c r="AE212" s="37">
        <v>0</v>
      </c>
      <c r="AF212" s="16">
        <v>0</v>
      </c>
      <c r="AG212" s="37">
        <v>0</v>
      </c>
      <c r="AH212" s="16">
        <v>0</v>
      </c>
      <c r="AI212" s="37">
        <v>0</v>
      </c>
      <c r="AJ212" s="16">
        <v>0</v>
      </c>
      <c r="AK212" s="37">
        <v>0</v>
      </c>
      <c r="AL212" s="16">
        <v>0</v>
      </c>
      <c r="AM212" s="19">
        <v>0</v>
      </c>
      <c r="AN212" s="37">
        <v>0</v>
      </c>
      <c r="AO212" s="137">
        <v>0</v>
      </c>
      <c r="AP212" s="36">
        <v>0</v>
      </c>
      <c r="AQ212" s="37">
        <v>0</v>
      </c>
      <c r="AR212" s="37">
        <v>0</v>
      </c>
      <c r="AS212" s="37">
        <v>0</v>
      </c>
      <c r="AT212" s="134">
        <v>0</v>
      </c>
      <c r="AU212" s="20">
        <v>0</v>
      </c>
      <c r="AV212" s="136">
        <v>0</v>
      </c>
      <c r="AW212" s="20">
        <v>0</v>
      </c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2950"/>
      <c r="B213" s="344" t="s">
        <v>222</v>
      </c>
      <c r="C213" s="340">
        <f t="shared" si="126"/>
        <v>0</v>
      </c>
      <c r="D213" s="341">
        <f t="shared" si="131"/>
        <v>0</v>
      </c>
      <c r="E213" s="1660">
        <f t="shared" si="131"/>
        <v>0</v>
      </c>
      <c r="F213" s="16">
        <v>0</v>
      </c>
      <c r="G213" s="37">
        <v>0</v>
      </c>
      <c r="H213" s="16">
        <v>0</v>
      </c>
      <c r="I213" s="37">
        <v>0</v>
      </c>
      <c r="J213" s="16">
        <v>0</v>
      </c>
      <c r="K213" s="37">
        <v>0</v>
      </c>
      <c r="L213" s="16">
        <v>0</v>
      </c>
      <c r="M213" s="37">
        <v>0</v>
      </c>
      <c r="N213" s="16">
        <v>0</v>
      </c>
      <c r="O213" s="37">
        <v>0</v>
      </c>
      <c r="P213" s="16">
        <v>0</v>
      </c>
      <c r="Q213" s="37">
        <v>0</v>
      </c>
      <c r="R213" s="16">
        <v>0</v>
      </c>
      <c r="S213" s="37">
        <v>0</v>
      </c>
      <c r="T213" s="16">
        <v>0</v>
      </c>
      <c r="U213" s="37">
        <v>0</v>
      </c>
      <c r="V213" s="16">
        <v>0</v>
      </c>
      <c r="W213" s="37">
        <v>0</v>
      </c>
      <c r="X213" s="16">
        <v>0</v>
      </c>
      <c r="Y213" s="37">
        <v>0</v>
      </c>
      <c r="Z213" s="16">
        <v>0</v>
      </c>
      <c r="AA213" s="37">
        <v>0</v>
      </c>
      <c r="AB213" s="16">
        <v>0</v>
      </c>
      <c r="AC213" s="37">
        <v>0</v>
      </c>
      <c r="AD213" s="16">
        <v>0</v>
      </c>
      <c r="AE213" s="37">
        <v>0</v>
      </c>
      <c r="AF213" s="16">
        <v>0</v>
      </c>
      <c r="AG213" s="37">
        <v>0</v>
      </c>
      <c r="AH213" s="16">
        <v>0</v>
      </c>
      <c r="AI213" s="37">
        <v>0</v>
      </c>
      <c r="AJ213" s="16">
        <v>0</v>
      </c>
      <c r="AK213" s="37">
        <v>0</v>
      </c>
      <c r="AL213" s="16">
        <v>0</v>
      </c>
      <c r="AM213" s="19">
        <v>0</v>
      </c>
      <c r="AN213" s="37">
        <v>0</v>
      </c>
      <c r="AO213" s="137">
        <v>0</v>
      </c>
      <c r="AP213" s="36">
        <v>0</v>
      </c>
      <c r="AQ213" s="37">
        <v>0</v>
      </c>
      <c r="AR213" s="37">
        <v>0</v>
      </c>
      <c r="AS213" s="37">
        <v>0</v>
      </c>
      <c r="AT213" s="134">
        <v>0</v>
      </c>
      <c r="AU213" s="20">
        <v>0</v>
      </c>
      <c r="AV213" s="136">
        <v>0</v>
      </c>
      <c r="AW213" s="20">
        <v>0</v>
      </c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2950"/>
      <c r="B214" s="344" t="s">
        <v>223</v>
      </c>
      <c r="C214" s="340">
        <f t="shared" si="126"/>
        <v>0</v>
      </c>
      <c r="D214" s="341">
        <f t="shared" si="131"/>
        <v>0</v>
      </c>
      <c r="E214" s="1660">
        <f t="shared" si="131"/>
        <v>0</v>
      </c>
      <c r="F214" s="16">
        <v>0</v>
      </c>
      <c r="G214" s="37">
        <v>0</v>
      </c>
      <c r="H214" s="16">
        <v>0</v>
      </c>
      <c r="I214" s="37">
        <v>0</v>
      </c>
      <c r="J214" s="16">
        <v>0</v>
      </c>
      <c r="K214" s="37">
        <v>0</v>
      </c>
      <c r="L214" s="16">
        <v>0</v>
      </c>
      <c r="M214" s="37">
        <v>0</v>
      </c>
      <c r="N214" s="16">
        <v>0</v>
      </c>
      <c r="O214" s="37">
        <v>0</v>
      </c>
      <c r="P214" s="16">
        <v>0</v>
      </c>
      <c r="Q214" s="37">
        <v>0</v>
      </c>
      <c r="R214" s="16">
        <v>0</v>
      </c>
      <c r="S214" s="37">
        <v>0</v>
      </c>
      <c r="T214" s="16">
        <v>0</v>
      </c>
      <c r="U214" s="37">
        <v>0</v>
      </c>
      <c r="V214" s="16">
        <v>0</v>
      </c>
      <c r="W214" s="37">
        <v>0</v>
      </c>
      <c r="X214" s="16">
        <v>0</v>
      </c>
      <c r="Y214" s="37">
        <v>0</v>
      </c>
      <c r="Z214" s="16">
        <v>0</v>
      </c>
      <c r="AA214" s="37">
        <v>0</v>
      </c>
      <c r="AB214" s="16">
        <v>0</v>
      </c>
      <c r="AC214" s="37">
        <v>0</v>
      </c>
      <c r="AD214" s="16">
        <v>0</v>
      </c>
      <c r="AE214" s="37">
        <v>0</v>
      </c>
      <c r="AF214" s="16">
        <v>0</v>
      </c>
      <c r="AG214" s="37">
        <v>0</v>
      </c>
      <c r="AH214" s="16">
        <v>0</v>
      </c>
      <c r="AI214" s="37">
        <v>0</v>
      </c>
      <c r="AJ214" s="16">
        <v>0</v>
      </c>
      <c r="AK214" s="37">
        <v>0</v>
      </c>
      <c r="AL214" s="16">
        <v>0</v>
      </c>
      <c r="AM214" s="19">
        <v>0</v>
      </c>
      <c r="AN214" s="37">
        <v>0</v>
      </c>
      <c r="AO214" s="137">
        <v>0</v>
      </c>
      <c r="AP214" s="36">
        <v>0</v>
      </c>
      <c r="AQ214" s="37">
        <v>0</v>
      </c>
      <c r="AR214" s="37">
        <v>0</v>
      </c>
      <c r="AS214" s="37">
        <v>0</v>
      </c>
      <c r="AT214" s="134">
        <v>0</v>
      </c>
      <c r="AU214" s="20">
        <v>0</v>
      </c>
      <c r="AV214" s="136">
        <v>0</v>
      </c>
      <c r="AW214" s="20">
        <v>0</v>
      </c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3660"/>
      <c r="B215" s="702" t="s">
        <v>224</v>
      </c>
      <c r="C215" s="325">
        <f t="shared" si="126"/>
        <v>2</v>
      </c>
      <c r="D215" s="326">
        <f t="shared" si="131"/>
        <v>0</v>
      </c>
      <c r="E215" s="308">
        <f t="shared" si="131"/>
        <v>2</v>
      </c>
      <c r="F215" s="16">
        <v>0</v>
      </c>
      <c r="G215" s="37">
        <v>0</v>
      </c>
      <c r="H215" s="16">
        <v>0</v>
      </c>
      <c r="I215" s="37">
        <v>0</v>
      </c>
      <c r="J215" s="16">
        <v>0</v>
      </c>
      <c r="K215" s="37">
        <v>0</v>
      </c>
      <c r="L215" s="16">
        <v>0</v>
      </c>
      <c r="M215" s="37">
        <v>2</v>
      </c>
      <c r="N215" s="16">
        <v>0</v>
      </c>
      <c r="O215" s="37">
        <v>0</v>
      </c>
      <c r="P215" s="16">
        <v>0</v>
      </c>
      <c r="Q215" s="37">
        <v>0</v>
      </c>
      <c r="R215" s="16">
        <v>0</v>
      </c>
      <c r="S215" s="37">
        <v>0</v>
      </c>
      <c r="T215" s="16">
        <v>0</v>
      </c>
      <c r="U215" s="37">
        <v>0</v>
      </c>
      <c r="V215" s="16">
        <v>0</v>
      </c>
      <c r="W215" s="37">
        <v>0</v>
      </c>
      <c r="X215" s="16">
        <v>0</v>
      </c>
      <c r="Y215" s="37">
        <v>0</v>
      </c>
      <c r="Z215" s="16">
        <v>0</v>
      </c>
      <c r="AA215" s="37">
        <v>0</v>
      </c>
      <c r="AB215" s="16">
        <v>0</v>
      </c>
      <c r="AC215" s="37">
        <v>0</v>
      </c>
      <c r="AD215" s="16">
        <v>0</v>
      </c>
      <c r="AE215" s="37">
        <v>0</v>
      </c>
      <c r="AF215" s="16">
        <v>0</v>
      </c>
      <c r="AG215" s="37">
        <v>0</v>
      </c>
      <c r="AH215" s="16">
        <v>0</v>
      </c>
      <c r="AI215" s="37">
        <v>0</v>
      </c>
      <c r="AJ215" s="16">
        <v>0</v>
      </c>
      <c r="AK215" s="37">
        <v>0</v>
      </c>
      <c r="AL215" s="22">
        <v>0</v>
      </c>
      <c r="AM215" s="25">
        <v>0</v>
      </c>
      <c r="AN215" s="43">
        <v>0</v>
      </c>
      <c r="AO215" s="186">
        <v>0</v>
      </c>
      <c r="AP215" s="42">
        <v>0</v>
      </c>
      <c r="AQ215" s="43">
        <v>0</v>
      </c>
      <c r="AR215" s="43">
        <v>0</v>
      </c>
      <c r="AS215" s="43">
        <v>0</v>
      </c>
      <c r="AT215" s="141">
        <v>0</v>
      </c>
      <c r="AU215" s="26">
        <v>0</v>
      </c>
      <c r="AV215" s="143">
        <v>0</v>
      </c>
      <c r="AW215" s="26">
        <v>0</v>
      </c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3524" t="s">
        <v>225</v>
      </c>
      <c r="B216" s="1967" t="s">
        <v>226</v>
      </c>
      <c r="C216" s="1958">
        <f t="shared" si="126"/>
        <v>0</v>
      </c>
      <c r="D216" s="1959">
        <f t="shared" si="131"/>
        <v>0</v>
      </c>
      <c r="E216" s="1957">
        <f t="shared" si="131"/>
        <v>0</v>
      </c>
      <c r="F216" s="1935"/>
      <c r="G216" s="1936"/>
      <c r="H216" s="1935"/>
      <c r="I216" s="1936"/>
      <c r="J216" s="1935"/>
      <c r="K216" s="1936"/>
      <c r="L216" s="1935"/>
      <c r="M216" s="1936"/>
      <c r="N216" s="1935"/>
      <c r="O216" s="1936"/>
      <c r="P216" s="1935"/>
      <c r="Q216" s="1936"/>
      <c r="R216" s="1935"/>
      <c r="S216" s="1936"/>
      <c r="T216" s="1935"/>
      <c r="U216" s="1936"/>
      <c r="V216" s="1935"/>
      <c r="W216" s="1936"/>
      <c r="X216" s="1935"/>
      <c r="Y216" s="1936"/>
      <c r="Z216" s="1935"/>
      <c r="AA216" s="1936"/>
      <c r="AB216" s="1935"/>
      <c r="AC216" s="1936"/>
      <c r="AD216" s="1935"/>
      <c r="AE216" s="1936"/>
      <c r="AF216" s="1935"/>
      <c r="AG216" s="1936"/>
      <c r="AH216" s="1935"/>
      <c r="AI216" s="1936"/>
      <c r="AJ216" s="1935"/>
      <c r="AK216" s="1936"/>
      <c r="AL216" s="1935"/>
      <c r="AM216" s="1947"/>
      <c r="AN216" s="1569"/>
      <c r="AO216" s="367"/>
      <c r="AP216" s="1972"/>
      <c r="AQ216" s="353"/>
      <c r="AR216" s="353"/>
      <c r="AS216" s="353"/>
      <c r="AT216" s="354"/>
      <c r="AU216" s="1563"/>
      <c r="AV216" s="354"/>
      <c r="AW216" s="1563"/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2860"/>
      <c r="B217" s="344" t="s">
        <v>227</v>
      </c>
      <c r="C217" s="340">
        <f t="shared" si="126"/>
        <v>0</v>
      </c>
      <c r="D217" s="341">
        <f>SUM(F217+H217+J217+L217+N217+P217+R217+T217+V217+X217+Z217+AB217+AD217+AF217+AH217+AJ217+AL217)</f>
        <v>0</v>
      </c>
      <c r="E217" s="1660">
        <f t="shared" si="131"/>
        <v>0</v>
      </c>
      <c r="F217" s="16"/>
      <c r="G217" s="37"/>
      <c r="H217" s="16"/>
      <c r="I217" s="37"/>
      <c r="J217" s="16"/>
      <c r="K217" s="37"/>
      <c r="L217" s="16"/>
      <c r="M217" s="37"/>
      <c r="N217" s="16"/>
      <c r="O217" s="37"/>
      <c r="P217" s="16"/>
      <c r="Q217" s="37"/>
      <c r="R217" s="16"/>
      <c r="S217" s="37"/>
      <c r="T217" s="16"/>
      <c r="U217" s="37"/>
      <c r="V217" s="16"/>
      <c r="W217" s="37"/>
      <c r="X217" s="16"/>
      <c r="Y217" s="37"/>
      <c r="Z217" s="16"/>
      <c r="AA217" s="37"/>
      <c r="AB217" s="16"/>
      <c r="AC217" s="37"/>
      <c r="AD217" s="16"/>
      <c r="AE217" s="37"/>
      <c r="AF217" s="16"/>
      <c r="AG217" s="37"/>
      <c r="AH217" s="16"/>
      <c r="AI217" s="37"/>
      <c r="AJ217" s="16"/>
      <c r="AK217" s="37"/>
      <c r="AL217" s="16"/>
      <c r="AM217" s="19"/>
      <c r="AN217" s="368"/>
      <c r="AO217" s="369"/>
      <c r="AP217" s="16"/>
      <c r="AQ217" s="41"/>
      <c r="AR217" s="41"/>
      <c r="AS217" s="41"/>
      <c r="AT217" s="180"/>
      <c r="AU217" s="342"/>
      <c r="AV217" s="180"/>
      <c r="AW217" s="342"/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3638"/>
      <c r="B218" s="370" t="s">
        <v>228</v>
      </c>
      <c r="C218" s="355">
        <f t="shared" si="126"/>
        <v>0</v>
      </c>
      <c r="D218" s="356">
        <f t="shared" si="131"/>
        <v>0</v>
      </c>
      <c r="E218" s="1661">
        <f t="shared" si="131"/>
        <v>0</v>
      </c>
      <c r="F218" s="22"/>
      <c r="G218" s="43"/>
      <c r="H218" s="22"/>
      <c r="I218" s="43"/>
      <c r="J218" s="22"/>
      <c r="K218" s="43"/>
      <c r="L218" s="22"/>
      <c r="M218" s="43"/>
      <c r="N218" s="22"/>
      <c r="O218" s="43"/>
      <c r="P218" s="22"/>
      <c r="Q218" s="43"/>
      <c r="R218" s="22"/>
      <c r="S218" s="43"/>
      <c r="T218" s="22"/>
      <c r="U218" s="43"/>
      <c r="V218" s="22"/>
      <c r="W218" s="43"/>
      <c r="X218" s="22"/>
      <c r="Y218" s="43"/>
      <c r="Z218" s="22"/>
      <c r="AA218" s="43"/>
      <c r="AB218" s="22"/>
      <c r="AC218" s="43"/>
      <c r="AD218" s="22"/>
      <c r="AE218" s="43"/>
      <c r="AF218" s="22"/>
      <c r="AG218" s="43"/>
      <c r="AH218" s="22"/>
      <c r="AI218" s="43"/>
      <c r="AJ218" s="22"/>
      <c r="AK218" s="43"/>
      <c r="AL218" s="22"/>
      <c r="AM218" s="25"/>
      <c r="AN218" s="371"/>
      <c r="AO218" s="1973"/>
      <c r="AP218" s="22"/>
      <c r="AQ218" s="43"/>
      <c r="AR218" s="43"/>
      <c r="AS218" s="43"/>
      <c r="AT218" s="141"/>
      <c r="AU218" s="26"/>
      <c r="AV218" s="141"/>
      <c r="AW218" s="26"/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3661" t="s">
        <v>229</v>
      </c>
      <c r="B219" s="3662"/>
      <c r="C219" s="1958">
        <f>SUM(D219+E219)</f>
        <v>2</v>
      </c>
      <c r="D219" s="1959">
        <f>SUM(F219+H219+J219+L219+N219+P219+R219+T219+V219+X219+Z219+AB219+AD219+AF219+AH219+AJ219+AL219)</f>
        <v>1</v>
      </c>
      <c r="E219" s="1957">
        <f>SUM(G219+I219+K219+M219+O219+Q219+S219+U219+W219+Y219+AA219+AC219+AE219+AG219+AI219+AK219+AM219)</f>
        <v>1</v>
      </c>
      <c r="F219" s="1935">
        <v>0</v>
      </c>
      <c r="G219" s="1936">
        <v>0</v>
      </c>
      <c r="H219" s="1935">
        <v>0</v>
      </c>
      <c r="I219" s="1936">
        <v>0</v>
      </c>
      <c r="J219" s="1935">
        <v>0</v>
      </c>
      <c r="K219" s="1936">
        <v>0</v>
      </c>
      <c r="L219" s="1935">
        <v>1</v>
      </c>
      <c r="M219" s="1936">
        <v>1</v>
      </c>
      <c r="N219" s="1935">
        <v>0</v>
      </c>
      <c r="O219" s="1936">
        <v>0</v>
      </c>
      <c r="P219" s="1935">
        <v>0</v>
      </c>
      <c r="Q219" s="1936">
        <v>0</v>
      </c>
      <c r="R219" s="1935">
        <v>0</v>
      </c>
      <c r="S219" s="1936">
        <v>0</v>
      </c>
      <c r="T219" s="1935">
        <v>0</v>
      </c>
      <c r="U219" s="1936">
        <v>0</v>
      </c>
      <c r="V219" s="1935">
        <v>0</v>
      </c>
      <c r="W219" s="1936">
        <v>0</v>
      </c>
      <c r="X219" s="1935">
        <v>0</v>
      </c>
      <c r="Y219" s="1936">
        <v>0</v>
      </c>
      <c r="Z219" s="1935">
        <v>0</v>
      </c>
      <c r="AA219" s="1936">
        <v>0</v>
      </c>
      <c r="AB219" s="1935">
        <v>0</v>
      </c>
      <c r="AC219" s="1936">
        <v>0</v>
      </c>
      <c r="AD219" s="1935">
        <v>0</v>
      </c>
      <c r="AE219" s="1936">
        <v>0</v>
      </c>
      <c r="AF219" s="1935">
        <v>0</v>
      </c>
      <c r="AG219" s="1936">
        <v>0</v>
      </c>
      <c r="AH219" s="1935">
        <v>0</v>
      </c>
      <c r="AI219" s="1936">
        <v>0</v>
      </c>
      <c r="AJ219" s="1935">
        <v>0</v>
      </c>
      <c r="AK219" s="1936">
        <v>0</v>
      </c>
      <c r="AL219" s="1935">
        <v>0</v>
      </c>
      <c r="AM219" s="1947">
        <v>0</v>
      </c>
      <c r="AN219" s="195">
        <v>0</v>
      </c>
      <c r="AO219" s="137">
        <v>0</v>
      </c>
      <c r="AP219" s="1935">
        <v>0</v>
      </c>
      <c r="AQ219" s="1936">
        <v>0</v>
      </c>
      <c r="AR219" s="1936">
        <v>0</v>
      </c>
      <c r="AS219" s="1936">
        <v>0</v>
      </c>
      <c r="AT219" s="1937">
        <v>0</v>
      </c>
      <c r="AU219" s="1962">
        <v>0</v>
      </c>
      <c r="AV219" s="1937">
        <v>0</v>
      </c>
      <c r="AW219" s="1962">
        <v>0</v>
      </c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0</v>
      </c>
      <c r="D220" s="336">
        <f>SUM(F220+H220+J220+L220+N220+P220+R220+T220+V220+X220+Z220+AB220+AD220+AF220+AH220+AJ220+AL220)</f>
        <v>0</v>
      </c>
      <c r="E220" s="1666">
        <f>SUM(G220+I220+K220+M220+O220+Q220+S220+U220+W220+Y220+AA220+AC220+AE220+AG220+AI220+AK220+AM220)</f>
        <v>0</v>
      </c>
      <c r="F220" s="32">
        <v>0</v>
      </c>
      <c r="G220" s="35">
        <v>0</v>
      </c>
      <c r="H220" s="32">
        <v>0</v>
      </c>
      <c r="I220" s="35">
        <v>0</v>
      </c>
      <c r="J220" s="32">
        <v>0</v>
      </c>
      <c r="K220" s="35">
        <v>0</v>
      </c>
      <c r="L220" s="32">
        <v>0</v>
      </c>
      <c r="M220" s="35">
        <v>0</v>
      </c>
      <c r="N220" s="32">
        <v>0</v>
      </c>
      <c r="O220" s="35">
        <v>0</v>
      </c>
      <c r="P220" s="32">
        <v>0</v>
      </c>
      <c r="Q220" s="35">
        <v>0</v>
      </c>
      <c r="R220" s="32">
        <v>0</v>
      </c>
      <c r="S220" s="35">
        <v>0</v>
      </c>
      <c r="T220" s="32">
        <v>0</v>
      </c>
      <c r="U220" s="35">
        <v>0</v>
      </c>
      <c r="V220" s="32">
        <v>0</v>
      </c>
      <c r="W220" s="35">
        <v>0</v>
      </c>
      <c r="X220" s="32">
        <v>0</v>
      </c>
      <c r="Y220" s="35">
        <v>0</v>
      </c>
      <c r="Z220" s="32">
        <v>0</v>
      </c>
      <c r="AA220" s="35">
        <v>0</v>
      </c>
      <c r="AB220" s="32">
        <v>0</v>
      </c>
      <c r="AC220" s="35">
        <v>0</v>
      </c>
      <c r="AD220" s="32">
        <v>0</v>
      </c>
      <c r="AE220" s="35">
        <v>0</v>
      </c>
      <c r="AF220" s="32">
        <v>0</v>
      </c>
      <c r="AG220" s="35">
        <v>0</v>
      </c>
      <c r="AH220" s="32">
        <v>0</v>
      </c>
      <c r="AI220" s="35">
        <v>0</v>
      </c>
      <c r="AJ220" s="32">
        <v>0</v>
      </c>
      <c r="AK220" s="35">
        <v>0</v>
      </c>
      <c r="AL220" s="32">
        <v>0</v>
      </c>
      <c r="AM220" s="271">
        <v>0</v>
      </c>
      <c r="AN220" s="195">
        <v>0</v>
      </c>
      <c r="AO220" s="137">
        <v>0</v>
      </c>
      <c r="AP220" s="16">
        <v>0</v>
      </c>
      <c r="AQ220" s="37">
        <v>0</v>
      </c>
      <c r="AR220" s="37">
        <v>0</v>
      </c>
      <c r="AS220" s="37">
        <v>0</v>
      </c>
      <c r="AT220" s="134">
        <v>0</v>
      </c>
      <c r="AU220" s="20">
        <v>0</v>
      </c>
      <c r="AV220" s="134">
        <v>0</v>
      </c>
      <c r="AW220" s="20"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2</v>
      </c>
      <c r="D221" s="341">
        <f t="shared" si="131"/>
        <v>0</v>
      </c>
      <c r="E221" s="1660">
        <f t="shared" si="131"/>
        <v>2</v>
      </c>
      <c r="F221" s="16">
        <v>0</v>
      </c>
      <c r="G221" s="37">
        <v>0</v>
      </c>
      <c r="H221" s="16">
        <v>0</v>
      </c>
      <c r="I221" s="37">
        <v>0</v>
      </c>
      <c r="J221" s="16">
        <v>0</v>
      </c>
      <c r="K221" s="37">
        <v>0</v>
      </c>
      <c r="L221" s="16">
        <v>0</v>
      </c>
      <c r="M221" s="37">
        <v>2</v>
      </c>
      <c r="N221" s="16">
        <v>0</v>
      </c>
      <c r="O221" s="37">
        <v>0</v>
      </c>
      <c r="P221" s="16">
        <v>0</v>
      </c>
      <c r="Q221" s="37">
        <v>0</v>
      </c>
      <c r="R221" s="16">
        <v>0</v>
      </c>
      <c r="S221" s="37">
        <v>0</v>
      </c>
      <c r="T221" s="16">
        <v>0</v>
      </c>
      <c r="U221" s="37">
        <v>0</v>
      </c>
      <c r="V221" s="16">
        <v>0</v>
      </c>
      <c r="W221" s="37">
        <v>0</v>
      </c>
      <c r="X221" s="16">
        <v>0</v>
      </c>
      <c r="Y221" s="37">
        <v>0</v>
      </c>
      <c r="Z221" s="16">
        <v>0</v>
      </c>
      <c r="AA221" s="37">
        <v>0</v>
      </c>
      <c r="AB221" s="16">
        <v>0</v>
      </c>
      <c r="AC221" s="37">
        <v>0</v>
      </c>
      <c r="AD221" s="16">
        <v>0</v>
      </c>
      <c r="AE221" s="37">
        <v>0</v>
      </c>
      <c r="AF221" s="16">
        <v>0</v>
      </c>
      <c r="AG221" s="37">
        <v>0</v>
      </c>
      <c r="AH221" s="16">
        <v>0</v>
      </c>
      <c r="AI221" s="37">
        <v>0</v>
      </c>
      <c r="AJ221" s="16">
        <v>0</v>
      </c>
      <c r="AK221" s="37">
        <v>0</v>
      </c>
      <c r="AL221" s="16">
        <v>0</v>
      </c>
      <c r="AM221" s="134">
        <v>0</v>
      </c>
      <c r="AN221" s="195">
        <v>0</v>
      </c>
      <c r="AO221" s="137">
        <v>0</v>
      </c>
      <c r="AP221" s="16">
        <v>0</v>
      </c>
      <c r="AQ221" s="37">
        <v>0</v>
      </c>
      <c r="AR221" s="37">
        <v>0</v>
      </c>
      <c r="AS221" s="37">
        <v>0</v>
      </c>
      <c r="AT221" s="134">
        <v>0</v>
      </c>
      <c r="AU221" s="20">
        <v>0</v>
      </c>
      <c r="AV221" s="134">
        <v>0</v>
      </c>
      <c r="AW221" s="20"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0</v>
      </c>
      <c r="D222" s="341">
        <f t="shared" si="131"/>
        <v>0</v>
      </c>
      <c r="E222" s="1660">
        <f t="shared" si="131"/>
        <v>0</v>
      </c>
      <c r="F222" s="16">
        <v>0</v>
      </c>
      <c r="G222" s="37">
        <v>0</v>
      </c>
      <c r="H222" s="16">
        <v>0</v>
      </c>
      <c r="I222" s="37">
        <v>0</v>
      </c>
      <c r="J222" s="16">
        <v>0</v>
      </c>
      <c r="K222" s="37">
        <v>0</v>
      </c>
      <c r="L222" s="16">
        <v>0</v>
      </c>
      <c r="M222" s="37">
        <v>0</v>
      </c>
      <c r="N222" s="16">
        <v>0</v>
      </c>
      <c r="O222" s="37">
        <v>0</v>
      </c>
      <c r="P222" s="16">
        <v>0</v>
      </c>
      <c r="Q222" s="37">
        <v>0</v>
      </c>
      <c r="R222" s="16">
        <v>0</v>
      </c>
      <c r="S222" s="37">
        <v>0</v>
      </c>
      <c r="T222" s="16">
        <v>0</v>
      </c>
      <c r="U222" s="37">
        <v>0</v>
      </c>
      <c r="V222" s="16">
        <v>0</v>
      </c>
      <c r="W222" s="37">
        <v>0</v>
      </c>
      <c r="X222" s="16">
        <v>0</v>
      </c>
      <c r="Y222" s="37">
        <v>0</v>
      </c>
      <c r="Z222" s="16">
        <v>0</v>
      </c>
      <c r="AA222" s="37">
        <v>0</v>
      </c>
      <c r="AB222" s="16">
        <v>0</v>
      </c>
      <c r="AC222" s="37">
        <v>0</v>
      </c>
      <c r="AD222" s="16">
        <v>0</v>
      </c>
      <c r="AE222" s="37">
        <v>0</v>
      </c>
      <c r="AF222" s="16">
        <v>0</v>
      </c>
      <c r="AG222" s="37">
        <v>0</v>
      </c>
      <c r="AH222" s="16">
        <v>0</v>
      </c>
      <c r="AI222" s="37">
        <v>0</v>
      </c>
      <c r="AJ222" s="16">
        <v>0</v>
      </c>
      <c r="AK222" s="37">
        <v>0</v>
      </c>
      <c r="AL222" s="16">
        <v>0</v>
      </c>
      <c r="AM222" s="134">
        <v>0</v>
      </c>
      <c r="AN222" s="195">
        <v>0</v>
      </c>
      <c r="AO222" s="137">
        <v>0</v>
      </c>
      <c r="AP222" s="16">
        <v>0</v>
      </c>
      <c r="AQ222" s="37">
        <v>0</v>
      </c>
      <c r="AR222" s="37">
        <v>0</v>
      </c>
      <c r="AS222" s="37">
        <v>0</v>
      </c>
      <c r="AT222" s="134">
        <v>0</v>
      </c>
      <c r="AU222" s="20">
        <v>0</v>
      </c>
      <c r="AV222" s="134">
        <v>0</v>
      </c>
      <c r="AW222" s="20"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1</v>
      </c>
      <c r="D223" s="343">
        <f t="shared" si="131"/>
        <v>0</v>
      </c>
      <c r="E223" s="351">
        <f t="shared" si="131"/>
        <v>1</v>
      </c>
      <c r="F223" s="22">
        <v>0</v>
      </c>
      <c r="G223" s="43">
        <v>0</v>
      </c>
      <c r="H223" s="22">
        <v>0</v>
      </c>
      <c r="I223" s="43">
        <v>0</v>
      </c>
      <c r="J223" s="22">
        <v>0</v>
      </c>
      <c r="K223" s="43">
        <v>0</v>
      </c>
      <c r="L223" s="22">
        <v>0</v>
      </c>
      <c r="M223" s="43">
        <v>1</v>
      </c>
      <c r="N223" s="22">
        <v>0</v>
      </c>
      <c r="O223" s="43">
        <v>0</v>
      </c>
      <c r="P223" s="22">
        <v>0</v>
      </c>
      <c r="Q223" s="43">
        <v>0</v>
      </c>
      <c r="R223" s="22">
        <v>0</v>
      </c>
      <c r="S223" s="43">
        <v>0</v>
      </c>
      <c r="T223" s="22">
        <v>0</v>
      </c>
      <c r="U223" s="43">
        <v>0</v>
      </c>
      <c r="V223" s="22">
        <v>0</v>
      </c>
      <c r="W223" s="43">
        <v>0</v>
      </c>
      <c r="X223" s="22">
        <v>0</v>
      </c>
      <c r="Y223" s="43">
        <v>0</v>
      </c>
      <c r="Z223" s="22">
        <v>0</v>
      </c>
      <c r="AA223" s="43">
        <v>0</v>
      </c>
      <c r="AB223" s="22">
        <v>0</v>
      </c>
      <c r="AC223" s="43">
        <v>0</v>
      </c>
      <c r="AD223" s="22">
        <v>0</v>
      </c>
      <c r="AE223" s="43">
        <v>0</v>
      </c>
      <c r="AF223" s="22">
        <v>0</v>
      </c>
      <c r="AG223" s="43">
        <v>0</v>
      </c>
      <c r="AH223" s="22">
        <v>0</v>
      </c>
      <c r="AI223" s="43">
        <v>0</v>
      </c>
      <c r="AJ223" s="22">
        <v>0</v>
      </c>
      <c r="AK223" s="43">
        <v>0</v>
      </c>
      <c r="AL223" s="22">
        <v>0</v>
      </c>
      <c r="AM223" s="141">
        <v>0</v>
      </c>
      <c r="AN223" s="200">
        <v>0</v>
      </c>
      <c r="AO223" s="186">
        <v>0</v>
      </c>
      <c r="AP223" s="22">
        <v>0</v>
      </c>
      <c r="AQ223" s="43">
        <v>0</v>
      </c>
      <c r="AR223" s="43">
        <v>0</v>
      </c>
      <c r="AS223" s="43">
        <v>1</v>
      </c>
      <c r="AT223" s="141">
        <v>0</v>
      </c>
      <c r="AU223" s="26">
        <v>0</v>
      </c>
      <c r="AV223" s="141">
        <v>0</v>
      </c>
      <c r="AW223" s="26">
        <v>0</v>
      </c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3524" t="s">
        <v>234</v>
      </c>
      <c r="B224" s="1971" t="s">
        <v>235</v>
      </c>
      <c r="C224" s="1958">
        <f t="shared" si="126"/>
        <v>1</v>
      </c>
      <c r="D224" s="1959">
        <f t="shared" si="131"/>
        <v>1</v>
      </c>
      <c r="E224" s="1974">
        <f t="shared" si="131"/>
        <v>0</v>
      </c>
      <c r="F224" s="329">
        <v>0</v>
      </c>
      <c r="G224" s="75">
        <v>0</v>
      </c>
      <c r="H224" s="329">
        <v>0</v>
      </c>
      <c r="I224" s="75">
        <v>0</v>
      </c>
      <c r="J224" s="329">
        <v>0</v>
      </c>
      <c r="K224" s="75">
        <v>0</v>
      </c>
      <c r="L224" s="329">
        <v>1</v>
      </c>
      <c r="M224" s="75">
        <v>0</v>
      </c>
      <c r="N224" s="329">
        <v>0</v>
      </c>
      <c r="O224" s="75">
        <v>0</v>
      </c>
      <c r="P224" s="329">
        <v>0</v>
      </c>
      <c r="Q224" s="75">
        <v>0</v>
      </c>
      <c r="R224" s="329">
        <v>0</v>
      </c>
      <c r="S224" s="75">
        <v>0</v>
      </c>
      <c r="T224" s="329">
        <v>0</v>
      </c>
      <c r="U224" s="75">
        <v>0</v>
      </c>
      <c r="V224" s="329">
        <v>0</v>
      </c>
      <c r="W224" s="75">
        <v>0</v>
      </c>
      <c r="X224" s="329">
        <v>0</v>
      </c>
      <c r="Y224" s="75">
        <v>0</v>
      </c>
      <c r="Z224" s="329">
        <v>0</v>
      </c>
      <c r="AA224" s="75">
        <v>0</v>
      </c>
      <c r="AB224" s="329">
        <v>0</v>
      </c>
      <c r="AC224" s="75">
        <v>0</v>
      </c>
      <c r="AD224" s="329">
        <v>0</v>
      </c>
      <c r="AE224" s="75">
        <v>0</v>
      </c>
      <c r="AF224" s="329">
        <v>0</v>
      </c>
      <c r="AG224" s="75">
        <v>0</v>
      </c>
      <c r="AH224" s="329">
        <v>0</v>
      </c>
      <c r="AI224" s="75">
        <v>0</v>
      </c>
      <c r="AJ224" s="329">
        <v>0</v>
      </c>
      <c r="AK224" s="75">
        <v>0</v>
      </c>
      <c r="AL224" s="329">
        <v>0</v>
      </c>
      <c r="AM224" s="292">
        <v>0</v>
      </c>
      <c r="AN224" s="373">
        <v>0</v>
      </c>
      <c r="AO224" s="309">
        <v>0</v>
      </c>
      <c r="AP224" s="329">
        <v>0</v>
      </c>
      <c r="AQ224" s="75">
        <v>0</v>
      </c>
      <c r="AR224" s="75">
        <v>0</v>
      </c>
      <c r="AS224" s="75">
        <v>0</v>
      </c>
      <c r="AT224" s="292">
        <v>0</v>
      </c>
      <c r="AU224" s="338">
        <v>0</v>
      </c>
      <c r="AV224" s="292">
        <v>0</v>
      </c>
      <c r="AW224" s="338">
        <v>0</v>
      </c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2860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>
        <v>0</v>
      </c>
      <c r="G225" s="41">
        <v>0</v>
      </c>
      <c r="H225" s="38">
        <v>0</v>
      </c>
      <c r="I225" s="41">
        <v>0</v>
      </c>
      <c r="J225" s="38">
        <v>0</v>
      </c>
      <c r="K225" s="41">
        <v>0</v>
      </c>
      <c r="L225" s="38">
        <v>0</v>
      </c>
      <c r="M225" s="41">
        <v>0</v>
      </c>
      <c r="N225" s="38">
        <v>0</v>
      </c>
      <c r="O225" s="41">
        <v>0</v>
      </c>
      <c r="P225" s="38">
        <v>0</v>
      </c>
      <c r="Q225" s="41">
        <v>0</v>
      </c>
      <c r="R225" s="38">
        <v>0</v>
      </c>
      <c r="S225" s="41">
        <v>0</v>
      </c>
      <c r="T225" s="38">
        <v>0</v>
      </c>
      <c r="U225" s="41">
        <v>0</v>
      </c>
      <c r="V225" s="38">
        <v>0</v>
      </c>
      <c r="W225" s="41">
        <v>0</v>
      </c>
      <c r="X225" s="38">
        <v>0</v>
      </c>
      <c r="Y225" s="41">
        <v>0</v>
      </c>
      <c r="Z225" s="38">
        <v>0</v>
      </c>
      <c r="AA225" s="41">
        <v>0</v>
      </c>
      <c r="AB225" s="38">
        <v>0</v>
      </c>
      <c r="AC225" s="41">
        <v>0</v>
      </c>
      <c r="AD225" s="38">
        <v>0</v>
      </c>
      <c r="AE225" s="41">
        <v>0</v>
      </c>
      <c r="AF225" s="38">
        <v>0</v>
      </c>
      <c r="AG225" s="41">
        <v>0</v>
      </c>
      <c r="AH225" s="38">
        <v>0</v>
      </c>
      <c r="AI225" s="41">
        <v>0</v>
      </c>
      <c r="AJ225" s="38">
        <v>0</v>
      </c>
      <c r="AK225" s="41">
        <v>0</v>
      </c>
      <c r="AL225" s="38">
        <v>0</v>
      </c>
      <c r="AM225" s="180">
        <v>0</v>
      </c>
      <c r="AN225" s="198">
        <v>0</v>
      </c>
      <c r="AO225" s="181">
        <v>0</v>
      </c>
      <c r="AP225" s="38">
        <v>0</v>
      </c>
      <c r="AQ225" s="41">
        <v>0</v>
      </c>
      <c r="AR225" s="41">
        <v>0</v>
      </c>
      <c r="AS225" s="41">
        <v>0</v>
      </c>
      <c r="AT225" s="180">
        <v>0</v>
      </c>
      <c r="AU225" s="342">
        <v>0</v>
      </c>
      <c r="AV225" s="180">
        <v>0</v>
      </c>
      <c r="AW225" s="342">
        <v>0</v>
      </c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2860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>
        <v>0</v>
      </c>
      <c r="G226" s="41">
        <v>0</v>
      </c>
      <c r="H226" s="38">
        <v>0</v>
      </c>
      <c r="I226" s="41">
        <v>0</v>
      </c>
      <c r="J226" s="38">
        <v>0</v>
      </c>
      <c r="K226" s="41">
        <v>0</v>
      </c>
      <c r="L226" s="38">
        <v>0</v>
      </c>
      <c r="M226" s="41">
        <v>0</v>
      </c>
      <c r="N226" s="38">
        <v>0</v>
      </c>
      <c r="O226" s="41">
        <v>0</v>
      </c>
      <c r="P226" s="38">
        <v>0</v>
      </c>
      <c r="Q226" s="41">
        <v>0</v>
      </c>
      <c r="R226" s="38">
        <v>0</v>
      </c>
      <c r="S226" s="41">
        <v>0</v>
      </c>
      <c r="T226" s="38">
        <v>0</v>
      </c>
      <c r="U226" s="41">
        <v>0</v>
      </c>
      <c r="V226" s="38">
        <v>0</v>
      </c>
      <c r="W226" s="41">
        <v>0</v>
      </c>
      <c r="X226" s="38">
        <v>0</v>
      </c>
      <c r="Y226" s="41">
        <v>0</v>
      </c>
      <c r="Z226" s="38">
        <v>0</v>
      </c>
      <c r="AA226" s="41">
        <v>0</v>
      </c>
      <c r="AB226" s="38">
        <v>0</v>
      </c>
      <c r="AC226" s="41">
        <v>0</v>
      </c>
      <c r="AD226" s="38">
        <v>0</v>
      </c>
      <c r="AE226" s="41">
        <v>0</v>
      </c>
      <c r="AF226" s="38">
        <v>0</v>
      </c>
      <c r="AG226" s="41">
        <v>0</v>
      </c>
      <c r="AH226" s="38">
        <v>0</v>
      </c>
      <c r="AI226" s="41">
        <v>0</v>
      </c>
      <c r="AJ226" s="38">
        <v>0</v>
      </c>
      <c r="AK226" s="41">
        <v>0</v>
      </c>
      <c r="AL226" s="38">
        <v>0</v>
      </c>
      <c r="AM226" s="180">
        <v>0</v>
      </c>
      <c r="AN226" s="198">
        <v>0</v>
      </c>
      <c r="AO226" s="181">
        <v>0</v>
      </c>
      <c r="AP226" s="38">
        <v>0</v>
      </c>
      <c r="AQ226" s="41">
        <v>0</v>
      </c>
      <c r="AR226" s="41">
        <v>0</v>
      </c>
      <c r="AS226" s="41">
        <v>0</v>
      </c>
      <c r="AT226" s="180">
        <v>0</v>
      </c>
      <c r="AU226" s="342">
        <v>0</v>
      </c>
      <c r="AV226" s="180">
        <v>0</v>
      </c>
      <c r="AW226" s="342">
        <v>0</v>
      </c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2860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>
        <v>0</v>
      </c>
      <c r="G227" s="41">
        <v>0</v>
      </c>
      <c r="H227" s="38">
        <v>0</v>
      </c>
      <c r="I227" s="41">
        <v>0</v>
      </c>
      <c r="J227" s="38">
        <v>0</v>
      </c>
      <c r="K227" s="41">
        <v>0</v>
      </c>
      <c r="L227" s="38">
        <v>0</v>
      </c>
      <c r="M227" s="41">
        <v>0</v>
      </c>
      <c r="N227" s="38">
        <v>0</v>
      </c>
      <c r="O227" s="41">
        <v>0</v>
      </c>
      <c r="P227" s="38">
        <v>0</v>
      </c>
      <c r="Q227" s="41">
        <v>0</v>
      </c>
      <c r="R227" s="38">
        <v>0</v>
      </c>
      <c r="S227" s="41">
        <v>0</v>
      </c>
      <c r="T227" s="38">
        <v>0</v>
      </c>
      <c r="U227" s="41">
        <v>0</v>
      </c>
      <c r="V227" s="38">
        <v>0</v>
      </c>
      <c r="W227" s="41">
        <v>0</v>
      </c>
      <c r="X227" s="38">
        <v>0</v>
      </c>
      <c r="Y227" s="41">
        <v>0</v>
      </c>
      <c r="Z227" s="38">
        <v>0</v>
      </c>
      <c r="AA227" s="41">
        <v>0</v>
      </c>
      <c r="AB227" s="38">
        <v>0</v>
      </c>
      <c r="AC227" s="41">
        <v>0</v>
      </c>
      <c r="AD227" s="38">
        <v>0</v>
      </c>
      <c r="AE227" s="41">
        <v>0</v>
      </c>
      <c r="AF227" s="38">
        <v>0</v>
      </c>
      <c r="AG227" s="41">
        <v>0</v>
      </c>
      <c r="AH227" s="38">
        <v>0</v>
      </c>
      <c r="AI227" s="41">
        <v>0</v>
      </c>
      <c r="AJ227" s="38">
        <v>0</v>
      </c>
      <c r="AK227" s="41">
        <v>0</v>
      </c>
      <c r="AL227" s="38">
        <v>0</v>
      </c>
      <c r="AM227" s="180">
        <v>0</v>
      </c>
      <c r="AN227" s="198">
        <v>0</v>
      </c>
      <c r="AO227" s="181">
        <v>0</v>
      </c>
      <c r="AP227" s="38">
        <v>0</v>
      </c>
      <c r="AQ227" s="41">
        <v>0</v>
      </c>
      <c r="AR227" s="41">
        <v>0</v>
      </c>
      <c r="AS227" s="41">
        <v>0</v>
      </c>
      <c r="AT227" s="180">
        <v>0</v>
      </c>
      <c r="AU227" s="342">
        <v>0</v>
      </c>
      <c r="AV227" s="180">
        <v>0</v>
      </c>
      <c r="AW227" s="342">
        <v>0</v>
      </c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3638"/>
      <c r="B228" s="375" t="s">
        <v>239</v>
      </c>
      <c r="C228" s="355">
        <f t="shared" si="126"/>
        <v>1</v>
      </c>
      <c r="D228" s="356">
        <f t="shared" si="131"/>
        <v>1</v>
      </c>
      <c r="E228" s="376">
        <f t="shared" si="131"/>
        <v>0</v>
      </c>
      <c r="F228" s="22">
        <v>0</v>
      </c>
      <c r="G228" s="43">
        <v>0</v>
      </c>
      <c r="H228" s="22">
        <v>0</v>
      </c>
      <c r="I228" s="43">
        <v>0</v>
      </c>
      <c r="J228" s="22">
        <v>0</v>
      </c>
      <c r="K228" s="43">
        <v>0</v>
      </c>
      <c r="L228" s="22">
        <v>0</v>
      </c>
      <c r="M228" s="43">
        <v>0</v>
      </c>
      <c r="N228" s="22">
        <v>1</v>
      </c>
      <c r="O228" s="43">
        <v>0</v>
      </c>
      <c r="P228" s="22">
        <v>0</v>
      </c>
      <c r="Q228" s="43">
        <v>0</v>
      </c>
      <c r="R228" s="22">
        <v>0</v>
      </c>
      <c r="S228" s="43">
        <v>0</v>
      </c>
      <c r="T228" s="22">
        <v>0</v>
      </c>
      <c r="U228" s="43">
        <v>0</v>
      </c>
      <c r="V228" s="22">
        <v>0</v>
      </c>
      <c r="W228" s="43">
        <v>0</v>
      </c>
      <c r="X228" s="22">
        <v>0</v>
      </c>
      <c r="Y228" s="43">
        <v>0</v>
      </c>
      <c r="Z228" s="22">
        <v>0</v>
      </c>
      <c r="AA228" s="43">
        <v>0</v>
      </c>
      <c r="AB228" s="22">
        <v>0</v>
      </c>
      <c r="AC228" s="43">
        <v>0</v>
      </c>
      <c r="AD228" s="22">
        <v>0</v>
      </c>
      <c r="AE228" s="43">
        <v>0</v>
      </c>
      <c r="AF228" s="22">
        <v>0</v>
      </c>
      <c r="AG228" s="43">
        <v>0</v>
      </c>
      <c r="AH228" s="22">
        <v>0</v>
      </c>
      <c r="AI228" s="43">
        <v>0</v>
      </c>
      <c r="AJ228" s="22">
        <v>0</v>
      </c>
      <c r="AK228" s="43">
        <v>0</v>
      </c>
      <c r="AL228" s="22">
        <v>0</v>
      </c>
      <c r="AM228" s="141">
        <v>0</v>
      </c>
      <c r="AN228" s="200">
        <v>0</v>
      </c>
      <c r="AO228" s="186">
        <v>0</v>
      </c>
      <c r="AP228" s="22">
        <v>0</v>
      </c>
      <c r="AQ228" s="43">
        <v>0</v>
      </c>
      <c r="AR228" s="43">
        <v>0</v>
      </c>
      <c r="AS228" s="43">
        <v>0</v>
      </c>
      <c r="AT228" s="141">
        <v>0</v>
      </c>
      <c r="AU228" s="26">
        <v>0</v>
      </c>
      <c r="AV228" s="141">
        <v>0</v>
      </c>
      <c r="AW228" s="26">
        <v>0</v>
      </c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325">
        <f t="shared" si="126"/>
        <v>0</v>
      </c>
      <c r="D229" s="326">
        <f t="shared" si="131"/>
        <v>0</v>
      </c>
      <c r="E229" s="308">
        <f t="shared" si="131"/>
        <v>0</v>
      </c>
      <c r="F229" s="329">
        <v>0</v>
      </c>
      <c r="G229" s="75">
        <v>0</v>
      </c>
      <c r="H229" s="329">
        <v>0</v>
      </c>
      <c r="I229" s="75">
        <v>0</v>
      </c>
      <c r="J229" s="329">
        <v>0</v>
      </c>
      <c r="K229" s="75">
        <v>0</v>
      </c>
      <c r="L229" s="329">
        <v>0</v>
      </c>
      <c r="M229" s="75">
        <v>0</v>
      </c>
      <c r="N229" s="329">
        <v>0</v>
      </c>
      <c r="O229" s="75">
        <v>0</v>
      </c>
      <c r="P229" s="329">
        <v>0</v>
      </c>
      <c r="Q229" s="75">
        <v>0</v>
      </c>
      <c r="R229" s="329">
        <v>0</v>
      </c>
      <c r="S229" s="75">
        <v>0</v>
      </c>
      <c r="T229" s="329">
        <v>0</v>
      </c>
      <c r="U229" s="75">
        <v>0</v>
      </c>
      <c r="V229" s="329">
        <v>0</v>
      </c>
      <c r="W229" s="75">
        <v>0</v>
      </c>
      <c r="X229" s="329">
        <v>0</v>
      </c>
      <c r="Y229" s="75">
        <v>0</v>
      </c>
      <c r="Z229" s="329">
        <v>0</v>
      </c>
      <c r="AA229" s="75">
        <v>0</v>
      </c>
      <c r="AB229" s="329">
        <v>0</v>
      </c>
      <c r="AC229" s="75">
        <v>0</v>
      </c>
      <c r="AD229" s="329">
        <v>0</v>
      </c>
      <c r="AE229" s="75">
        <v>0</v>
      </c>
      <c r="AF229" s="329">
        <v>0</v>
      </c>
      <c r="AG229" s="75">
        <v>0</v>
      </c>
      <c r="AH229" s="329">
        <v>0</v>
      </c>
      <c r="AI229" s="75">
        <v>0</v>
      </c>
      <c r="AJ229" s="329">
        <v>0</v>
      </c>
      <c r="AK229" s="75">
        <v>0</v>
      </c>
      <c r="AL229" s="329">
        <v>0</v>
      </c>
      <c r="AM229" s="292">
        <v>0</v>
      </c>
      <c r="AN229" s="373">
        <v>0</v>
      </c>
      <c r="AO229" s="309">
        <v>0</v>
      </c>
      <c r="AP229" s="329">
        <v>0</v>
      </c>
      <c r="AQ229" s="75">
        <v>0</v>
      </c>
      <c r="AR229" s="75">
        <v>0</v>
      </c>
      <c r="AS229" s="75">
        <v>0</v>
      </c>
      <c r="AT229" s="292">
        <v>0</v>
      </c>
      <c r="AU229" s="338">
        <v>0</v>
      </c>
      <c r="AV229" s="292">
        <v>0</v>
      </c>
      <c r="AW229" s="338">
        <v>0</v>
      </c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2</v>
      </c>
      <c r="D230" s="356">
        <f t="shared" si="131"/>
        <v>0</v>
      </c>
      <c r="E230" s="1661">
        <f t="shared" si="131"/>
        <v>2</v>
      </c>
      <c r="F230" s="22">
        <v>0</v>
      </c>
      <c r="G230" s="43">
        <v>0</v>
      </c>
      <c r="H230" s="22">
        <v>0</v>
      </c>
      <c r="I230" s="43">
        <v>0</v>
      </c>
      <c r="J230" s="22">
        <v>0</v>
      </c>
      <c r="K230" s="43">
        <v>0</v>
      </c>
      <c r="L230" s="22">
        <v>0</v>
      </c>
      <c r="M230" s="43">
        <v>0</v>
      </c>
      <c r="N230" s="22">
        <v>0</v>
      </c>
      <c r="O230" s="43">
        <v>0</v>
      </c>
      <c r="P230" s="22">
        <v>0</v>
      </c>
      <c r="Q230" s="43">
        <v>0</v>
      </c>
      <c r="R230" s="22">
        <v>0</v>
      </c>
      <c r="S230" s="43">
        <v>0</v>
      </c>
      <c r="T230" s="22">
        <v>0</v>
      </c>
      <c r="U230" s="43">
        <v>1</v>
      </c>
      <c r="V230" s="22">
        <v>0</v>
      </c>
      <c r="W230" s="43">
        <v>0</v>
      </c>
      <c r="X230" s="22">
        <v>0</v>
      </c>
      <c r="Y230" s="43">
        <v>0</v>
      </c>
      <c r="Z230" s="22">
        <v>0</v>
      </c>
      <c r="AA230" s="43">
        <v>1</v>
      </c>
      <c r="AB230" s="22">
        <v>0</v>
      </c>
      <c r="AC230" s="43">
        <v>0</v>
      </c>
      <c r="AD230" s="22">
        <v>0</v>
      </c>
      <c r="AE230" s="43">
        <v>0</v>
      </c>
      <c r="AF230" s="22">
        <v>0</v>
      </c>
      <c r="AG230" s="43">
        <v>0</v>
      </c>
      <c r="AH230" s="22">
        <v>0</v>
      </c>
      <c r="AI230" s="43">
        <v>0</v>
      </c>
      <c r="AJ230" s="22">
        <v>0</v>
      </c>
      <c r="AK230" s="43">
        <v>0</v>
      </c>
      <c r="AL230" s="22">
        <v>0</v>
      </c>
      <c r="AM230" s="141">
        <v>0</v>
      </c>
      <c r="AN230" s="380">
        <v>0</v>
      </c>
      <c r="AO230" s="381">
        <v>0</v>
      </c>
      <c r="AP230" s="22">
        <v>0</v>
      </c>
      <c r="AQ230" s="43">
        <v>0</v>
      </c>
      <c r="AR230" s="43">
        <v>0</v>
      </c>
      <c r="AS230" s="43">
        <v>0</v>
      </c>
      <c r="AT230" s="141">
        <v>0</v>
      </c>
      <c r="AU230" s="26">
        <v>0</v>
      </c>
      <c r="AV230" s="141">
        <v>0</v>
      </c>
      <c r="AW230" s="26">
        <v>0</v>
      </c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3526" t="s">
        <v>243</v>
      </c>
      <c r="B232" s="2847"/>
      <c r="C232" s="3654" t="s">
        <v>76</v>
      </c>
      <c r="D232" s="3654"/>
      <c r="E232" s="3654"/>
      <c r="F232" s="3654" t="s">
        <v>178</v>
      </c>
      <c r="G232" s="3654"/>
      <c r="H232" s="3654" t="s">
        <v>179</v>
      </c>
      <c r="I232" s="3654"/>
      <c r="J232" s="3654" t="s">
        <v>180</v>
      </c>
      <c r="K232" s="3654"/>
      <c r="L232" s="3654" t="s">
        <v>12</v>
      </c>
      <c r="M232" s="3654"/>
      <c r="N232" s="3540" t="s">
        <v>13</v>
      </c>
      <c r="O232" s="3541"/>
      <c r="P232" s="3652" t="s">
        <v>14</v>
      </c>
      <c r="Q232" s="3652"/>
      <c r="R232" s="3652" t="s">
        <v>15</v>
      </c>
      <c r="S232" s="3652"/>
      <c r="T232" s="3652" t="s">
        <v>16</v>
      </c>
      <c r="U232" s="3652"/>
      <c r="V232" s="3652" t="s">
        <v>17</v>
      </c>
      <c r="W232" s="3652"/>
      <c r="X232" s="3652" t="s">
        <v>18</v>
      </c>
      <c r="Y232" s="3652"/>
      <c r="Z232" s="3652" t="s">
        <v>19</v>
      </c>
      <c r="AA232" s="3652"/>
      <c r="AB232" s="3652" t="s">
        <v>48</v>
      </c>
      <c r="AC232" s="3652"/>
      <c r="AD232" s="3652" t="s">
        <v>49</v>
      </c>
      <c r="AE232" s="3652"/>
      <c r="AF232" s="3652" t="s">
        <v>50</v>
      </c>
      <c r="AG232" s="3652"/>
      <c r="AH232" s="3652" t="s">
        <v>126</v>
      </c>
      <c r="AI232" s="3652"/>
      <c r="AJ232" s="3652" t="s">
        <v>127</v>
      </c>
      <c r="AK232" s="3652"/>
      <c r="AL232" s="3652" t="s">
        <v>128</v>
      </c>
      <c r="AM232" s="3518"/>
      <c r="AN232" s="3663" t="s">
        <v>244</v>
      </c>
      <c r="AO232" s="3520"/>
      <c r="AP232" s="3523"/>
      <c r="AQ232" s="3664" t="s">
        <v>181</v>
      </c>
      <c r="AR232" s="3665" t="s">
        <v>182</v>
      </c>
      <c r="AS232" s="3652" t="s">
        <v>7</v>
      </c>
      <c r="AT232" s="3652"/>
      <c r="AU232" s="3517" t="s">
        <v>183</v>
      </c>
      <c r="AV232" s="3517" t="s">
        <v>245</v>
      </c>
      <c r="AW232" s="3517" t="s">
        <v>8</v>
      </c>
      <c r="AX232" s="3517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3604"/>
      <c r="B233" s="3599"/>
      <c r="C233" s="1920" t="s">
        <v>96</v>
      </c>
      <c r="D233" s="1571" t="s">
        <v>65</v>
      </c>
      <c r="E233" s="1780" t="s">
        <v>97</v>
      </c>
      <c r="F233" s="1949" t="s">
        <v>65</v>
      </c>
      <c r="G233" s="1780" t="s">
        <v>97</v>
      </c>
      <c r="H233" s="1949" t="s">
        <v>65</v>
      </c>
      <c r="I233" s="1780" t="s">
        <v>97</v>
      </c>
      <c r="J233" s="1949" t="s">
        <v>65</v>
      </c>
      <c r="K233" s="1780" t="s">
        <v>97</v>
      </c>
      <c r="L233" s="1949" t="s">
        <v>65</v>
      </c>
      <c r="M233" s="1780" t="s">
        <v>97</v>
      </c>
      <c r="N233" s="1949" t="s">
        <v>65</v>
      </c>
      <c r="O233" s="1780" t="s">
        <v>97</v>
      </c>
      <c r="P233" s="1949" t="s">
        <v>65</v>
      </c>
      <c r="Q233" s="1780" t="s">
        <v>97</v>
      </c>
      <c r="R233" s="1949" t="s">
        <v>65</v>
      </c>
      <c r="S233" s="1780" t="s">
        <v>97</v>
      </c>
      <c r="T233" s="1949" t="s">
        <v>65</v>
      </c>
      <c r="U233" s="1780" t="s">
        <v>97</v>
      </c>
      <c r="V233" s="1949" t="s">
        <v>65</v>
      </c>
      <c r="W233" s="1780" t="s">
        <v>97</v>
      </c>
      <c r="X233" s="1949" t="s">
        <v>65</v>
      </c>
      <c r="Y233" s="1780" t="s">
        <v>97</v>
      </c>
      <c r="Z233" s="1949" t="s">
        <v>65</v>
      </c>
      <c r="AA233" s="1780" t="s">
        <v>97</v>
      </c>
      <c r="AB233" s="1949" t="s">
        <v>65</v>
      </c>
      <c r="AC233" s="1780" t="s">
        <v>97</v>
      </c>
      <c r="AD233" s="1949" t="s">
        <v>65</v>
      </c>
      <c r="AE233" s="1780" t="s">
        <v>97</v>
      </c>
      <c r="AF233" s="1949" t="s">
        <v>65</v>
      </c>
      <c r="AG233" s="1780" t="s">
        <v>97</v>
      </c>
      <c r="AH233" s="1949" t="s">
        <v>65</v>
      </c>
      <c r="AI233" s="1780" t="s">
        <v>97</v>
      </c>
      <c r="AJ233" s="1949" t="s">
        <v>65</v>
      </c>
      <c r="AK233" s="1780" t="s">
        <v>97</v>
      </c>
      <c r="AL233" s="1949" t="s">
        <v>65</v>
      </c>
      <c r="AM233" s="1670" t="s">
        <v>97</v>
      </c>
      <c r="AN233" s="1931" t="s">
        <v>141</v>
      </c>
      <c r="AO233" s="1572" t="s">
        <v>143</v>
      </c>
      <c r="AP233" s="1673" t="s">
        <v>247</v>
      </c>
      <c r="AQ233" s="2964"/>
      <c r="AR233" s="2966"/>
      <c r="AS233" s="1949" t="s">
        <v>65</v>
      </c>
      <c r="AT233" s="1780" t="s">
        <v>97</v>
      </c>
      <c r="AU233" s="3637"/>
      <c r="AV233" s="3637"/>
      <c r="AW233" s="3637"/>
      <c r="AX233" s="3637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3562" t="s">
        <v>248</v>
      </c>
      <c r="B234" s="3563"/>
      <c r="C234" s="1952">
        <f>SUM(D234+E234)</f>
        <v>21</v>
      </c>
      <c r="D234" s="1953">
        <f>SUM(F234+H234+J234+L234+N234+P234+R234+T234+V234+X234+Z234+AB234+AD234+AF234+AH234+AJ234+AL234)</f>
        <v>7</v>
      </c>
      <c r="E234" s="308">
        <f>SUM(G234+I234+K234+M234+O234+Q234+S234+U234+W234+Y234+AA234+AC234+AE234+AG234+AI234+AK234+AM234)</f>
        <v>14</v>
      </c>
      <c r="F234" s="1954">
        <v>0</v>
      </c>
      <c r="G234" s="1546">
        <v>0</v>
      </c>
      <c r="H234" s="1954">
        <v>1</v>
      </c>
      <c r="I234" s="1546">
        <v>0</v>
      </c>
      <c r="J234" s="1954">
        <v>4</v>
      </c>
      <c r="K234" s="1546">
        <v>3</v>
      </c>
      <c r="L234" s="1954">
        <v>0</v>
      </c>
      <c r="M234" s="1546">
        <v>10</v>
      </c>
      <c r="N234" s="1954">
        <v>0</v>
      </c>
      <c r="O234" s="1546">
        <v>0</v>
      </c>
      <c r="P234" s="1954">
        <v>0</v>
      </c>
      <c r="Q234" s="1546">
        <v>0</v>
      </c>
      <c r="R234" s="1954">
        <v>0</v>
      </c>
      <c r="S234" s="1546">
        <v>0</v>
      </c>
      <c r="T234" s="1954">
        <v>0</v>
      </c>
      <c r="U234" s="1546">
        <v>1</v>
      </c>
      <c r="V234" s="1954">
        <v>2</v>
      </c>
      <c r="W234" s="1546">
        <v>0</v>
      </c>
      <c r="X234" s="1954">
        <v>0</v>
      </c>
      <c r="Y234" s="1546">
        <v>0</v>
      </c>
      <c r="Z234" s="1954">
        <v>0</v>
      </c>
      <c r="AA234" s="1546">
        <v>0</v>
      </c>
      <c r="AB234" s="1954">
        <v>0</v>
      </c>
      <c r="AC234" s="1546">
        <v>0</v>
      </c>
      <c r="AD234" s="1954">
        <v>0</v>
      </c>
      <c r="AE234" s="1546">
        <v>0</v>
      </c>
      <c r="AF234" s="1954">
        <v>0</v>
      </c>
      <c r="AG234" s="1546">
        <v>0</v>
      </c>
      <c r="AH234" s="1954">
        <v>0</v>
      </c>
      <c r="AI234" s="1546">
        <v>0</v>
      </c>
      <c r="AJ234" s="1954">
        <v>0</v>
      </c>
      <c r="AK234" s="1546">
        <v>0</v>
      </c>
      <c r="AL234" s="1954">
        <v>0</v>
      </c>
      <c r="AM234" s="1547">
        <v>0</v>
      </c>
      <c r="AN234" s="384">
        <v>1</v>
      </c>
      <c r="AO234" s="1791">
        <v>3</v>
      </c>
      <c r="AP234" s="142">
        <v>17</v>
      </c>
      <c r="AQ234" s="1546">
        <v>0</v>
      </c>
      <c r="AR234" s="1964">
        <v>0</v>
      </c>
      <c r="AS234" s="1954">
        <v>0</v>
      </c>
      <c r="AT234" s="1546">
        <v>0</v>
      </c>
      <c r="AU234" s="1546">
        <v>0</v>
      </c>
      <c r="AV234" s="1546">
        <v>6</v>
      </c>
      <c r="AW234" s="1546">
        <v>0</v>
      </c>
      <c r="AX234" s="1546">
        <v>2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3558" t="s">
        <v>190</v>
      </c>
      <c r="B235" s="3559"/>
      <c r="C235" s="1573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1574"/>
      <c r="AN235" s="1574"/>
      <c r="AO235" s="1574"/>
      <c r="AP235" s="1575"/>
      <c r="AQ235" s="1574"/>
      <c r="AR235" s="1574"/>
      <c r="AS235" s="1574"/>
      <c r="AT235" s="1574"/>
      <c r="AU235" s="1574"/>
      <c r="AV235" s="1574"/>
      <c r="AW235" s="1574"/>
      <c r="AX235" s="1576"/>
    </row>
    <row r="236" spans="1:89" x14ac:dyDescent="0.25">
      <c r="A236" s="3524" t="s">
        <v>191</v>
      </c>
      <c r="B236" s="1957" t="s">
        <v>192</v>
      </c>
      <c r="C236" s="1958">
        <f>SUM(D236+E236)</f>
        <v>2</v>
      </c>
      <c r="D236" s="1959">
        <f t="shared" ref="D236:E244" si="135">SUM(F236+H236+J236+L236+N236+P236+R236+T236+V236+X236+Z236+AB236+AD236+AF236+AH236+AJ236+AL236)</f>
        <v>1</v>
      </c>
      <c r="E236" s="1957">
        <f t="shared" si="135"/>
        <v>1</v>
      </c>
      <c r="F236" s="1935">
        <v>0</v>
      </c>
      <c r="G236" s="1936">
        <v>0</v>
      </c>
      <c r="H236" s="1935">
        <v>0</v>
      </c>
      <c r="I236" s="1936">
        <v>0</v>
      </c>
      <c r="J236" s="1935">
        <v>1</v>
      </c>
      <c r="K236" s="1936">
        <v>0</v>
      </c>
      <c r="L236" s="1935">
        <v>0</v>
      </c>
      <c r="M236" s="1936">
        <v>1</v>
      </c>
      <c r="N236" s="1935">
        <v>0</v>
      </c>
      <c r="O236" s="1936">
        <v>0</v>
      </c>
      <c r="P236" s="1935">
        <v>0</v>
      </c>
      <c r="Q236" s="1936">
        <v>0</v>
      </c>
      <c r="R236" s="1935">
        <v>0</v>
      </c>
      <c r="S236" s="1936">
        <v>0</v>
      </c>
      <c r="T236" s="1935">
        <v>0</v>
      </c>
      <c r="U236" s="1936">
        <v>0</v>
      </c>
      <c r="V236" s="1935">
        <v>0</v>
      </c>
      <c r="W236" s="1936">
        <v>0</v>
      </c>
      <c r="X236" s="1935">
        <v>0</v>
      </c>
      <c r="Y236" s="1936">
        <v>0</v>
      </c>
      <c r="Z236" s="1935">
        <v>0</v>
      </c>
      <c r="AA236" s="1936">
        <v>0</v>
      </c>
      <c r="AB236" s="1935">
        <v>0</v>
      </c>
      <c r="AC236" s="1936">
        <v>0</v>
      </c>
      <c r="AD236" s="1935">
        <v>0</v>
      </c>
      <c r="AE236" s="1936">
        <v>0</v>
      </c>
      <c r="AF236" s="1935">
        <v>0</v>
      </c>
      <c r="AG236" s="1936">
        <v>0</v>
      </c>
      <c r="AH236" s="1935">
        <v>0</v>
      </c>
      <c r="AI236" s="1936">
        <v>0</v>
      </c>
      <c r="AJ236" s="1935">
        <v>0</v>
      </c>
      <c r="AK236" s="1936">
        <v>0</v>
      </c>
      <c r="AL236" s="1935">
        <v>0</v>
      </c>
      <c r="AM236" s="1937">
        <v>0</v>
      </c>
      <c r="AN236" s="1938">
        <v>0</v>
      </c>
      <c r="AO236" s="1972">
        <v>0</v>
      </c>
      <c r="AP236" s="1940">
        <v>2</v>
      </c>
      <c r="AQ236" s="1546">
        <v>0</v>
      </c>
      <c r="AR236" s="1964">
        <v>0</v>
      </c>
      <c r="AS236" s="1954">
        <v>0</v>
      </c>
      <c r="AT236" s="1546">
        <v>0</v>
      </c>
      <c r="AU236" s="1546">
        <v>0</v>
      </c>
      <c r="AV236" s="1546">
        <v>0</v>
      </c>
      <c r="AW236" s="1546">
        <v>0</v>
      </c>
      <c r="AX236" s="1546">
        <v>0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3638"/>
      <c r="B237" s="1661" t="s">
        <v>193</v>
      </c>
      <c r="C237" s="355">
        <f>SUM(D237+E237)</f>
        <v>0</v>
      </c>
      <c r="D237" s="356">
        <f t="shared" si="135"/>
        <v>0</v>
      </c>
      <c r="E237" s="1661">
        <f t="shared" si="135"/>
        <v>0</v>
      </c>
      <c r="F237" s="22">
        <v>0</v>
      </c>
      <c r="G237" s="43">
        <v>0</v>
      </c>
      <c r="H237" s="22">
        <v>0</v>
      </c>
      <c r="I237" s="43">
        <v>0</v>
      </c>
      <c r="J237" s="22">
        <v>0</v>
      </c>
      <c r="K237" s="43">
        <v>0</v>
      </c>
      <c r="L237" s="22">
        <v>0</v>
      </c>
      <c r="M237" s="43">
        <v>0</v>
      </c>
      <c r="N237" s="22">
        <v>0</v>
      </c>
      <c r="O237" s="43">
        <v>0</v>
      </c>
      <c r="P237" s="22">
        <v>0</v>
      </c>
      <c r="Q237" s="43">
        <v>0</v>
      </c>
      <c r="R237" s="22">
        <v>0</v>
      </c>
      <c r="S237" s="43">
        <v>0</v>
      </c>
      <c r="T237" s="22">
        <v>0</v>
      </c>
      <c r="U237" s="43">
        <v>0</v>
      </c>
      <c r="V237" s="22">
        <v>0</v>
      </c>
      <c r="W237" s="43">
        <v>0</v>
      </c>
      <c r="X237" s="22">
        <v>0</v>
      </c>
      <c r="Y237" s="43">
        <v>0</v>
      </c>
      <c r="Z237" s="22">
        <v>0</v>
      </c>
      <c r="AA237" s="43">
        <v>0</v>
      </c>
      <c r="AB237" s="22">
        <v>0</v>
      </c>
      <c r="AC237" s="43">
        <v>0</v>
      </c>
      <c r="AD237" s="22">
        <v>0</v>
      </c>
      <c r="AE237" s="43">
        <v>0</v>
      </c>
      <c r="AF237" s="22">
        <v>0</v>
      </c>
      <c r="AG237" s="43">
        <v>0</v>
      </c>
      <c r="AH237" s="22">
        <v>0</v>
      </c>
      <c r="AI237" s="43">
        <v>0</v>
      </c>
      <c r="AJ237" s="38">
        <v>0</v>
      </c>
      <c r="AK237" s="41">
        <v>0</v>
      </c>
      <c r="AL237" s="1935">
        <v>0</v>
      </c>
      <c r="AM237" s="1937">
        <v>0</v>
      </c>
      <c r="AN237" s="1938">
        <v>0</v>
      </c>
      <c r="AO237" s="1972">
        <v>0</v>
      </c>
      <c r="AP237" s="1940">
        <v>0</v>
      </c>
      <c r="AQ237" s="1546">
        <v>0</v>
      </c>
      <c r="AR237" s="1964">
        <v>0</v>
      </c>
      <c r="AS237" s="1954">
        <v>0</v>
      </c>
      <c r="AT237" s="1546">
        <v>0</v>
      </c>
      <c r="AU237" s="1546">
        <v>0</v>
      </c>
      <c r="AV237" s="1546">
        <v>0</v>
      </c>
      <c r="AW237" s="1546">
        <v>0</v>
      </c>
      <c r="AX237" s="1546">
        <v>0</v>
      </c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3560" t="s">
        <v>194</v>
      </c>
      <c r="B238" s="3561"/>
      <c r="C238" s="1577">
        <f t="shared" ref="C238:C277" si="152">SUM(D238+E238)</f>
        <v>3</v>
      </c>
      <c r="D238" s="1953">
        <f t="shared" si="135"/>
        <v>0</v>
      </c>
      <c r="E238" s="1678">
        <f t="shared" si="135"/>
        <v>3</v>
      </c>
      <c r="F238" s="1954">
        <v>0</v>
      </c>
      <c r="G238" s="1546">
        <v>0</v>
      </c>
      <c r="H238" s="1954">
        <v>0</v>
      </c>
      <c r="I238" s="1546">
        <v>0</v>
      </c>
      <c r="J238" s="1954">
        <v>0</v>
      </c>
      <c r="K238" s="1546">
        <v>1</v>
      </c>
      <c r="L238" s="1954">
        <v>0</v>
      </c>
      <c r="M238" s="1546">
        <v>2</v>
      </c>
      <c r="N238" s="1954">
        <v>0</v>
      </c>
      <c r="O238" s="1546">
        <v>0</v>
      </c>
      <c r="P238" s="1954">
        <v>0</v>
      </c>
      <c r="Q238" s="1546">
        <v>0</v>
      </c>
      <c r="R238" s="1954">
        <v>0</v>
      </c>
      <c r="S238" s="1546">
        <v>0</v>
      </c>
      <c r="T238" s="1954">
        <v>0</v>
      </c>
      <c r="U238" s="1546">
        <v>0</v>
      </c>
      <c r="V238" s="1954">
        <v>0</v>
      </c>
      <c r="W238" s="1546">
        <v>0</v>
      </c>
      <c r="X238" s="1954">
        <v>0</v>
      </c>
      <c r="Y238" s="1546">
        <v>0</v>
      </c>
      <c r="Z238" s="1954">
        <v>0</v>
      </c>
      <c r="AA238" s="1546">
        <v>0</v>
      </c>
      <c r="AB238" s="1954">
        <v>0</v>
      </c>
      <c r="AC238" s="1546">
        <v>0</v>
      </c>
      <c r="AD238" s="1954">
        <v>0</v>
      </c>
      <c r="AE238" s="1546">
        <v>0</v>
      </c>
      <c r="AF238" s="1954">
        <v>0</v>
      </c>
      <c r="AG238" s="1546">
        <v>0</v>
      </c>
      <c r="AH238" s="1954">
        <v>0</v>
      </c>
      <c r="AI238" s="1546">
        <v>0</v>
      </c>
      <c r="AJ238" s="1954">
        <v>0</v>
      </c>
      <c r="AK238" s="1546">
        <v>0</v>
      </c>
      <c r="AL238" s="1935">
        <v>0</v>
      </c>
      <c r="AM238" s="1937">
        <v>0</v>
      </c>
      <c r="AN238" s="1938">
        <v>0</v>
      </c>
      <c r="AO238" s="1972">
        <v>0</v>
      </c>
      <c r="AP238" s="1940">
        <v>3</v>
      </c>
      <c r="AQ238" s="1546">
        <v>0</v>
      </c>
      <c r="AR238" s="1964">
        <v>0</v>
      </c>
      <c r="AS238" s="1954">
        <v>0</v>
      </c>
      <c r="AT238" s="1546">
        <v>0</v>
      </c>
      <c r="AU238" s="1546">
        <v>0</v>
      </c>
      <c r="AV238" s="1546">
        <v>2</v>
      </c>
      <c r="AW238" s="1546">
        <v>0</v>
      </c>
      <c r="AX238" s="1546">
        <v>0</v>
      </c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3524" t="s">
        <v>195</v>
      </c>
      <c r="B239" s="1957" t="s">
        <v>196</v>
      </c>
      <c r="C239" s="1958">
        <f t="shared" si="152"/>
        <v>3</v>
      </c>
      <c r="D239" s="1959">
        <f>SUM(H239+J239+L239+N239+P239+R239+T239+V239+X239+Z239+AB239+AD239+AF239+AH239+AJ239+AL239)</f>
        <v>0</v>
      </c>
      <c r="E239" s="1957">
        <f>SUM(I239+K239+M239+O239+Q239+S239+U239+W239+Y239+AA239+AC239+AE239+AG239+AI239+AK239+AM239)</f>
        <v>3</v>
      </c>
      <c r="F239" s="1965"/>
      <c r="G239" s="1966"/>
      <c r="H239" s="1935">
        <v>0</v>
      </c>
      <c r="I239" s="1936">
        <v>0</v>
      </c>
      <c r="J239" s="1935">
        <v>0</v>
      </c>
      <c r="K239" s="1936">
        <v>1</v>
      </c>
      <c r="L239" s="1935">
        <v>0</v>
      </c>
      <c r="M239" s="1936">
        <v>2</v>
      </c>
      <c r="N239" s="1935">
        <v>0</v>
      </c>
      <c r="O239" s="1936">
        <v>0</v>
      </c>
      <c r="P239" s="1935">
        <v>0</v>
      </c>
      <c r="Q239" s="1936">
        <v>0</v>
      </c>
      <c r="R239" s="1935">
        <v>0</v>
      </c>
      <c r="S239" s="1936">
        <v>0</v>
      </c>
      <c r="T239" s="1935">
        <v>0</v>
      </c>
      <c r="U239" s="1936">
        <v>0</v>
      </c>
      <c r="V239" s="1935">
        <v>0</v>
      </c>
      <c r="W239" s="1936">
        <v>0</v>
      </c>
      <c r="X239" s="1935">
        <v>0</v>
      </c>
      <c r="Y239" s="1936">
        <v>0</v>
      </c>
      <c r="Z239" s="1935">
        <v>0</v>
      </c>
      <c r="AA239" s="1936">
        <v>0</v>
      </c>
      <c r="AB239" s="1935">
        <v>0</v>
      </c>
      <c r="AC239" s="1936">
        <v>0</v>
      </c>
      <c r="AD239" s="1935">
        <v>0</v>
      </c>
      <c r="AE239" s="1936">
        <v>0</v>
      </c>
      <c r="AF239" s="1935">
        <v>0</v>
      </c>
      <c r="AG239" s="1936">
        <v>0</v>
      </c>
      <c r="AH239" s="1935">
        <v>0</v>
      </c>
      <c r="AI239" s="1936">
        <v>0</v>
      </c>
      <c r="AJ239" s="1935">
        <v>0</v>
      </c>
      <c r="AK239" s="1936">
        <v>0</v>
      </c>
      <c r="AL239" s="1935">
        <v>0</v>
      </c>
      <c r="AM239" s="1937">
        <v>0</v>
      </c>
      <c r="AN239" s="1938">
        <v>0</v>
      </c>
      <c r="AO239" s="1972">
        <v>0</v>
      </c>
      <c r="AP239" s="1940">
        <v>3</v>
      </c>
      <c r="AQ239" s="1546">
        <v>0</v>
      </c>
      <c r="AR239" s="1964">
        <v>0</v>
      </c>
      <c r="AS239" s="1954">
        <v>0</v>
      </c>
      <c r="AT239" s="1546">
        <v>0</v>
      </c>
      <c r="AU239" s="1546">
        <v>0</v>
      </c>
      <c r="AV239" s="1546">
        <v>2</v>
      </c>
      <c r="AW239" s="1546">
        <v>0</v>
      </c>
      <c r="AX239" s="1546">
        <v>0</v>
      </c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3638"/>
      <c r="B240" s="1661" t="s">
        <v>197</v>
      </c>
      <c r="C240" s="325">
        <f t="shared" si="152"/>
        <v>7</v>
      </c>
      <c r="D240" s="326">
        <f>SUM(H240+J240+L240+N240+P240+R240+T240+V240+X240+Z240+AB240+AD240+AF240+AH240+AJ240+AL240)</f>
        <v>1</v>
      </c>
      <c r="E240" s="308">
        <f>SUM(I240+K240+M240+O240+Q240+S240+U240+W240+Y240+AA240+AC240+AE240+AG240+AI240+AK240+AM240)</f>
        <v>6</v>
      </c>
      <c r="F240" s="327"/>
      <c r="G240" s="328"/>
      <c r="H240" s="329">
        <v>0</v>
      </c>
      <c r="I240" s="75">
        <v>0</v>
      </c>
      <c r="J240" s="329">
        <v>1</v>
      </c>
      <c r="K240" s="75">
        <v>2</v>
      </c>
      <c r="L240" s="329">
        <v>0</v>
      </c>
      <c r="M240" s="75">
        <v>4</v>
      </c>
      <c r="N240" s="329">
        <v>0</v>
      </c>
      <c r="O240" s="75">
        <v>0</v>
      </c>
      <c r="P240" s="329">
        <v>0</v>
      </c>
      <c r="Q240" s="75">
        <v>0</v>
      </c>
      <c r="R240" s="329">
        <v>0</v>
      </c>
      <c r="S240" s="75">
        <v>0</v>
      </c>
      <c r="T240" s="329">
        <v>0</v>
      </c>
      <c r="U240" s="75">
        <v>0</v>
      </c>
      <c r="V240" s="329">
        <v>0</v>
      </c>
      <c r="W240" s="75">
        <v>0</v>
      </c>
      <c r="X240" s="329">
        <v>0</v>
      </c>
      <c r="Y240" s="75">
        <v>0</v>
      </c>
      <c r="Z240" s="329">
        <v>0</v>
      </c>
      <c r="AA240" s="75">
        <v>0</v>
      </c>
      <c r="AB240" s="329">
        <v>0</v>
      </c>
      <c r="AC240" s="75">
        <v>0</v>
      </c>
      <c r="AD240" s="329">
        <v>0</v>
      </c>
      <c r="AE240" s="75">
        <v>0</v>
      </c>
      <c r="AF240" s="329">
        <v>0</v>
      </c>
      <c r="AG240" s="75">
        <v>0</v>
      </c>
      <c r="AH240" s="329">
        <v>0</v>
      </c>
      <c r="AI240" s="75">
        <v>0</v>
      </c>
      <c r="AJ240" s="1915">
        <v>0</v>
      </c>
      <c r="AK240" s="1792">
        <v>0</v>
      </c>
      <c r="AL240" s="1935">
        <v>0</v>
      </c>
      <c r="AM240" s="1937">
        <v>0</v>
      </c>
      <c r="AN240" s="1938">
        <v>0</v>
      </c>
      <c r="AO240" s="1972">
        <v>0</v>
      </c>
      <c r="AP240" s="1940">
        <v>7</v>
      </c>
      <c r="AQ240" s="1546">
        <v>0</v>
      </c>
      <c r="AR240" s="1964">
        <v>0</v>
      </c>
      <c r="AS240" s="1954">
        <v>0</v>
      </c>
      <c r="AT240" s="1546">
        <v>0</v>
      </c>
      <c r="AU240" s="1546">
        <v>0</v>
      </c>
      <c r="AV240" s="1546">
        <v>3</v>
      </c>
      <c r="AW240" s="1546">
        <v>0</v>
      </c>
      <c r="AX240" s="1546">
        <v>2</v>
      </c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1680" t="s">
        <v>198</v>
      </c>
      <c r="B241" s="1677"/>
      <c r="C241" s="1926">
        <f t="shared" si="152"/>
        <v>21</v>
      </c>
      <c r="D241" s="1927">
        <f t="shared" si="135"/>
        <v>7</v>
      </c>
      <c r="E241" s="1518">
        <f t="shared" si="135"/>
        <v>14</v>
      </c>
      <c r="F241" s="1975">
        <v>0</v>
      </c>
      <c r="G241" s="1579">
        <v>0</v>
      </c>
      <c r="H241" s="1975">
        <v>1</v>
      </c>
      <c r="I241" s="1579">
        <v>0</v>
      </c>
      <c r="J241" s="1975">
        <v>4</v>
      </c>
      <c r="K241" s="1579">
        <v>3</v>
      </c>
      <c r="L241" s="1975">
        <v>0</v>
      </c>
      <c r="M241" s="1579">
        <v>10</v>
      </c>
      <c r="N241" s="1975">
        <v>0</v>
      </c>
      <c r="O241" s="1579">
        <v>0</v>
      </c>
      <c r="P241" s="1975">
        <v>0</v>
      </c>
      <c r="Q241" s="1579">
        <v>0</v>
      </c>
      <c r="R241" s="1975">
        <v>0</v>
      </c>
      <c r="S241" s="1579">
        <v>0</v>
      </c>
      <c r="T241" s="1975">
        <v>0</v>
      </c>
      <c r="U241" s="1579">
        <v>1</v>
      </c>
      <c r="V241" s="1975">
        <v>2</v>
      </c>
      <c r="W241" s="1579">
        <v>0</v>
      </c>
      <c r="X241" s="1975">
        <v>0</v>
      </c>
      <c r="Y241" s="1579">
        <v>0</v>
      </c>
      <c r="Z241" s="1975">
        <v>0</v>
      </c>
      <c r="AA241" s="1579">
        <v>0</v>
      </c>
      <c r="AB241" s="1975">
        <v>0</v>
      </c>
      <c r="AC241" s="1579">
        <v>0</v>
      </c>
      <c r="AD241" s="1975">
        <v>0</v>
      </c>
      <c r="AE241" s="1579">
        <v>0</v>
      </c>
      <c r="AF241" s="1975">
        <v>0</v>
      </c>
      <c r="AG241" s="1579">
        <v>0</v>
      </c>
      <c r="AH241" s="1975">
        <v>0</v>
      </c>
      <c r="AI241" s="1579">
        <v>0</v>
      </c>
      <c r="AJ241" s="1975">
        <v>0</v>
      </c>
      <c r="AK241" s="1579">
        <v>0</v>
      </c>
      <c r="AL241" s="1935">
        <v>0</v>
      </c>
      <c r="AM241" s="1937">
        <v>0</v>
      </c>
      <c r="AN241" s="1938">
        <v>1</v>
      </c>
      <c r="AO241" s="1972">
        <v>3</v>
      </c>
      <c r="AP241" s="1940">
        <v>17</v>
      </c>
      <c r="AQ241" s="1546">
        <v>0</v>
      </c>
      <c r="AR241" s="1964">
        <v>0</v>
      </c>
      <c r="AS241" s="1954">
        <v>0</v>
      </c>
      <c r="AT241" s="1546">
        <v>0</v>
      </c>
      <c r="AU241" s="1546">
        <v>0</v>
      </c>
      <c r="AV241" s="1546">
        <v>6</v>
      </c>
      <c r="AW241" s="1546">
        <v>0</v>
      </c>
      <c r="AX241" s="1546">
        <v>2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3524" t="s">
        <v>199</v>
      </c>
      <c r="B242" s="1666" t="s">
        <v>200</v>
      </c>
      <c r="C242" s="335">
        <f t="shared" si="152"/>
        <v>0</v>
      </c>
      <c r="D242" s="336">
        <f t="shared" si="135"/>
        <v>0</v>
      </c>
      <c r="E242" s="1666">
        <f t="shared" si="135"/>
        <v>0</v>
      </c>
      <c r="F242" s="32"/>
      <c r="G242" s="35"/>
      <c r="H242" s="32"/>
      <c r="I242" s="35"/>
      <c r="J242" s="32"/>
      <c r="K242" s="35"/>
      <c r="L242" s="32"/>
      <c r="M242" s="35"/>
      <c r="N242" s="32"/>
      <c r="O242" s="35"/>
      <c r="P242" s="32"/>
      <c r="Q242" s="35"/>
      <c r="R242" s="32"/>
      <c r="S242" s="35"/>
      <c r="T242" s="32"/>
      <c r="U242" s="35"/>
      <c r="V242" s="32"/>
      <c r="W242" s="35"/>
      <c r="X242" s="32"/>
      <c r="Y242" s="35"/>
      <c r="Z242" s="32"/>
      <c r="AA242" s="35"/>
      <c r="AB242" s="32"/>
      <c r="AC242" s="35"/>
      <c r="AD242" s="32"/>
      <c r="AE242" s="35"/>
      <c r="AF242" s="32"/>
      <c r="AG242" s="35"/>
      <c r="AH242" s="32"/>
      <c r="AI242" s="35"/>
      <c r="AJ242" s="32"/>
      <c r="AK242" s="35"/>
      <c r="AL242" s="1935"/>
      <c r="AM242" s="1937"/>
      <c r="AN242" s="1938">
        <v>0</v>
      </c>
      <c r="AO242" s="1972">
        <v>1</v>
      </c>
      <c r="AP242" s="1940">
        <v>0</v>
      </c>
      <c r="AQ242" s="1546">
        <v>0</v>
      </c>
      <c r="AR242" s="1964">
        <v>0</v>
      </c>
      <c r="AS242" s="1954">
        <v>0</v>
      </c>
      <c r="AT242" s="1546">
        <v>0</v>
      </c>
      <c r="AU242" s="1546">
        <v>0</v>
      </c>
      <c r="AV242" s="1546">
        <v>0</v>
      </c>
      <c r="AW242" s="1546">
        <v>0</v>
      </c>
      <c r="AX242" s="1546">
        <v>0</v>
      </c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1660" t="s">
        <v>201</v>
      </c>
      <c r="C243" s="340">
        <f t="shared" si="152"/>
        <v>0</v>
      </c>
      <c r="D243" s="341">
        <f t="shared" si="135"/>
        <v>0</v>
      </c>
      <c r="E243" s="1660">
        <f t="shared" si="135"/>
        <v>0</v>
      </c>
      <c r="F243" s="16"/>
      <c r="G243" s="37"/>
      <c r="H243" s="16"/>
      <c r="I243" s="37"/>
      <c r="J243" s="16"/>
      <c r="K243" s="37"/>
      <c r="L243" s="16"/>
      <c r="M243" s="37"/>
      <c r="N243" s="16"/>
      <c r="O243" s="37"/>
      <c r="P243" s="16"/>
      <c r="Q243" s="37"/>
      <c r="R243" s="16"/>
      <c r="S243" s="37"/>
      <c r="T243" s="16"/>
      <c r="U243" s="37"/>
      <c r="V243" s="16"/>
      <c r="W243" s="37"/>
      <c r="X243" s="16"/>
      <c r="Y243" s="37"/>
      <c r="Z243" s="16"/>
      <c r="AA243" s="37"/>
      <c r="AB243" s="16"/>
      <c r="AC243" s="37"/>
      <c r="AD243" s="16"/>
      <c r="AE243" s="37"/>
      <c r="AF243" s="16"/>
      <c r="AG243" s="37"/>
      <c r="AH243" s="16"/>
      <c r="AI243" s="37"/>
      <c r="AJ243" s="16"/>
      <c r="AK243" s="37"/>
      <c r="AL243" s="1935"/>
      <c r="AM243" s="1937"/>
      <c r="AN243" s="1938"/>
      <c r="AO243" s="1972"/>
      <c r="AP243" s="1940"/>
      <c r="AQ243" s="1546"/>
      <c r="AR243" s="1964"/>
      <c r="AS243" s="1954"/>
      <c r="AT243" s="1546"/>
      <c r="AU243" s="1546"/>
      <c r="AV243" s="1546"/>
      <c r="AW243" s="1546"/>
      <c r="AX243" s="1546"/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1660" t="s">
        <v>202</v>
      </c>
      <c r="C244" s="340">
        <f t="shared" si="152"/>
        <v>0</v>
      </c>
      <c r="D244" s="341">
        <f t="shared" si="135"/>
        <v>0</v>
      </c>
      <c r="E244" s="1660">
        <f>SUM(G244+I244+K244+M244+O244+Q244+S244+U244+W244+Y244+AA244+AC244+AE244+AG244+AI244+AK244+AM244)</f>
        <v>0</v>
      </c>
      <c r="F244" s="16"/>
      <c r="G244" s="37"/>
      <c r="H244" s="16"/>
      <c r="I244" s="37"/>
      <c r="J244" s="16"/>
      <c r="K244" s="37"/>
      <c r="L244" s="16"/>
      <c r="M244" s="37"/>
      <c r="N244" s="16"/>
      <c r="O244" s="37"/>
      <c r="P244" s="16"/>
      <c r="Q244" s="37"/>
      <c r="R244" s="16"/>
      <c r="S244" s="37"/>
      <c r="T244" s="16"/>
      <c r="U244" s="37"/>
      <c r="V244" s="16"/>
      <c r="W244" s="37"/>
      <c r="X244" s="16"/>
      <c r="Y244" s="37"/>
      <c r="Z244" s="16"/>
      <c r="AA244" s="37"/>
      <c r="AB244" s="16"/>
      <c r="AC244" s="37"/>
      <c r="AD244" s="16"/>
      <c r="AE244" s="37"/>
      <c r="AF244" s="16"/>
      <c r="AG244" s="37"/>
      <c r="AH244" s="16"/>
      <c r="AI244" s="37"/>
      <c r="AJ244" s="16"/>
      <c r="AK244" s="37"/>
      <c r="AL244" s="1935"/>
      <c r="AM244" s="1937"/>
      <c r="AN244" s="1938"/>
      <c r="AO244" s="1972"/>
      <c r="AP244" s="1940"/>
      <c r="AQ244" s="1546"/>
      <c r="AR244" s="1964"/>
      <c r="AS244" s="1954"/>
      <c r="AT244" s="1546"/>
      <c r="AU244" s="1546"/>
      <c r="AV244" s="1546"/>
      <c r="AW244" s="1546"/>
      <c r="AX244" s="1546"/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1660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/>
      <c r="AO245" s="34"/>
      <c r="AP245" s="226"/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1660" t="s">
        <v>204</v>
      </c>
      <c r="C246" s="340">
        <f t="shared" si="152"/>
        <v>2</v>
      </c>
      <c r="D246" s="341">
        <f t="shared" ref="D246:E254" si="153">SUM(F246+H246+J246+L246+N246+P246+R246+T246+V246+X246+Z246+AB246+AD246+AF246+AH246+AJ246+AL246)</f>
        <v>1</v>
      </c>
      <c r="E246" s="1660">
        <f t="shared" si="153"/>
        <v>1</v>
      </c>
      <c r="F246" s="16">
        <v>0</v>
      </c>
      <c r="G246" s="37">
        <v>0</v>
      </c>
      <c r="H246" s="16">
        <v>0</v>
      </c>
      <c r="I246" s="37">
        <v>0</v>
      </c>
      <c r="J246" s="16">
        <v>0</v>
      </c>
      <c r="K246" s="37">
        <v>0</v>
      </c>
      <c r="L246" s="16">
        <v>0</v>
      </c>
      <c r="M246" s="37">
        <v>1</v>
      </c>
      <c r="N246" s="16">
        <v>0</v>
      </c>
      <c r="O246" s="37">
        <v>0</v>
      </c>
      <c r="P246" s="16">
        <v>0</v>
      </c>
      <c r="Q246" s="37">
        <v>0</v>
      </c>
      <c r="R246" s="16">
        <v>0</v>
      </c>
      <c r="S246" s="37">
        <v>0</v>
      </c>
      <c r="T246" s="16">
        <v>0</v>
      </c>
      <c r="U246" s="37">
        <v>0</v>
      </c>
      <c r="V246" s="16">
        <v>1</v>
      </c>
      <c r="W246" s="37">
        <v>0</v>
      </c>
      <c r="X246" s="16">
        <v>0</v>
      </c>
      <c r="Y246" s="37">
        <v>0</v>
      </c>
      <c r="Z246" s="16">
        <v>0</v>
      </c>
      <c r="AA246" s="37">
        <v>0</v>
      </c>
      <c r="AB246" s="16">
        <v>0</v>
      </c>
      <c r="AC246" s="37">
        <v>0</v>
      </c>
      <c r="AD246" s="16">
        <v>0</v>
      </c>
      <c r="AE246" s="37">
        <v>0</v>
      </c>
      <c r="AF246" s="16">
        <v>0</v>
      </c>
      <c r="AG246" s="37">
        <v>0</v>
      </c>
      <c r="AH246" s="16">
        <v>0</v>
      </c>
      <c r="AI246" s="37">
        <v>0</v>
      </c>
      <c r="AJ246" s="16">
        <v>0</v>
      </c>
      <c r="AK246" s="37">
        <v>0</v>
      </c>
      <c r="AL246" s="16">
        <v>0</v>
      </c>
      <c r="AM246" s="134">
        <v>0</v>
      </c>
      <c r="AN246" s="272">
        <v>0</v>
      </c>
      <c r="AO246" s="34">
        <v>0</v>
      </c>
      <c r="AP246" s="226">
        <v>1</v>
      </c>
      <c r="AQ246" s="37">
        <v>0</v>
      </c>
      <c r="AR246" s="137">
        <v>0</v>
      </c>
      <c r="AS246" s="16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1660">
        <f t="shared" si="153"/>
        <v>0</v>
      </c>
      <c r="F247" s="16">
        <v>0</v>
      </c>
      <c r="G247" s="37">
        <v>0</v>
      </c>
      <c r="H247" s="16">
        <v>0</v>
      </c>
      <c r="I247" s="37">
        <v>0</v>
      </c>
      <c r="J247" s="16">
        <v>0</v>
      </c>
      <c r="K247" s="37">
        <v>0</v>
      </c>
      <c r="L247" s="16">
        <v>0</v>
      </c>
      <c r="M247" s="37">
        <v>0</v>
      </c>
      <c r="N247" s="16">
        <v>0</v>
      </c>
      <c r="O247" s="37">
        <v>0</v>
      </c>
      <c r="P247" s="16">
        <v>0</v>
      </c>
      <c r="Q247" s="37">
        <v>0</v>
      </c>
      <c r="R247" s="16">
        <v>0</v>
      </c>
      <c r="S247" s="37">
        <v>0</v>
      </c>
      <c r="T247" s="16">
        <v>0</v>
      </c>
      <c r="U247" s="37">
        <v>0</v>
      </c>
      <c r="V247" s="16">
        <v>0</v>
      </c>
      <c r="W247" s="37">
        <v>0</v>
      </c>
      <c r="X247" s="16">
        <v>0</v>
      </c>
      <c r="Y247" s="37">
        <v>0</v>
      </c>
      <c r="Z247" s="16">
        <v>0</v>
      </c>
      <c r="AA247" s="37">
        <v>0</v>
      </c>
      <c r="AB247" s="16">
        <v>0</v>
      </c>
      <c r="AC247" s="37">
        <v>0</v>
      </c>
      <c r="AD247" s="16">
        <v>0</v>
      </c>
      <c r="AE247" s="37">
        <v>0</v>
      </c>
      <c r="AF247" s="16">
        <v>0</v>
      </c>
      <c r="AG247" s="37">
        <v>0</v>
      </c>
      <c r="AH247" s="16">
        <v>0</v>
      </c>
      <c r="AI247" s="37">
        <v>0</v>
      </c>
      <c r="AJ247" s="16">
        <v>0</v>
      </c>
      <c r="AK247" s="37">
        <v>0</v>
      </c>
      <c r="AL247" s="16">
        <v>0</v>
      </c>
      <c r="AM247" s="134">
        <v>0</v>
      </c>
      <c r="AN247" s="272">
        <v>0</v>
      </c>
      <c r="AO247" s="34">
        <v>0</v>
      </c>
      <c r="AP247" s="226">
        <v>0</v>
      </c>
      <c r="AQ247" s="37">
        <v>0</v>
      </c>
      <c r="AR247" s="137">
        <v>0</v>
      </c>
      <c r="AS247" s="16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1</v>
      </c>
      <c r="D248" s="341">
        <f t="shared" si="153"/>
        <v>0</v>
      </c>
      <c r="E248" s="1660">
        <f t="shared" si="153"/>
        <v>1</v>
      </c>
      <c r="F248" s="16">
        <v>0</v>
      </c>
      <c r="G248" s="37">
        <v>0</v>
      </c>
      <c r="H248" s="16">
        <v>0</v>
      </c>
      <c r="I248" s="37">
        <v>0</v>
      </c>
      <c r="J248" s="16">
        <v>0</v>
      </c>
      <c r="K248" s="37">
        <v>1</v>
      </c>
      <c r="L248" s="16">
        <v>0</v>
      </c>
      <c r="M248" s="37">
        <v>0</v>
      </c>
      <c r="N248" s="16">
        <v>0</v>
      </c>
      <c r="O248" s="37">
        <v>0</v>
      </c>
      <c r="P248" s="16">
        <v>0</v>
      </c>
      <c r="Q248" s="37">
        <v>0</v>
      </c>
      <c r="R248" s="16">
        <v>0</v>
      </c>
      <c r="S248" s="37">
        <v>0</v>
      </c>
      <c r="T248" s="16">
        <v>0</v>
      </c>
      <c r="U248" s="37">
        <v>0</v>
      </c>
      <c r="V248" s="16">
        <v>0</v>
      </c>
      <c r="W248" s="37">
        <v>0</v>
      </c>
      <c r="X248" s="16">
        <v>0</v>
      </c>
      <c r="Y248" s="37">
        <v>0</v>
      </c>
      <c r="Z248" s="16">
        <v>0</v>
      </c>
      <c r="AA248" s="37">
        <v>0</v>
      </c>
      <c r="AB248" s="16">
        <v>0</v>
      </c>
      <c r="AC248" s="37">
        <v>0</v>
      </c>
      <c r="AD248" s="16">
        <v>0</v>
      </c>
      <c r="AE248" s="37">
        <v>0</v>
      </c>
      <c r="AF248" s="16">
        <v>0</v>
      </c>
      <c r="AG248" s="37">
        <v>0</v>
      </c>
      <c r="AH248" s="16">
        <v>0</v>
      </c>
      <c r="AI248" s="37">
        <v>0</v>
      </c>
      <c r="AJ248" s="16">
        <v>0</v>
      </c>
      <c r="AK248" s="37">
        <v>0</v>
      </c>
      <c r="AL248" s="16">
        <v>0</v>
      </c>
      <c r="AM248" s="134">
        <v>0</v>
      </c>
      <c r="AN248" s="272">
        <v>0</v>
      </c>
      <c r="AO248" s="34">
        <v>0</v>
      </c>
      <c r="AP248" s="226">
        <v>1</v>
      </c>
      <c r="AQ248" s="37">
        <v>0</v>
      </c>
      <c r="AR248" s="137">
        <v>0</v>
      </c>
      <c r="AS248" s="16">
        <v>0</v>
      </c>
      <c r="AT248" s="37">
        <v>0</v>
      </c>
      <c r="AU248" s="37">
        <v>0</v>
      </c>
      <c r="AV248" s="37">
        <v>1</v>
      </c>
      <c r="AW248" s="37">
        <v>0</v>
      </c>
      <c r="AX248" s="37">
        <v>0</v>
      </c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3638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/>
      <c r="G249" s="41"/>
      <c r="H249" s="38"/>
      <c r="I249" s="41"/>
      <c r="J249" s="38"/>
      <c r="K249" s="41"/>
      <c r="L249" s="38"/>
      <c r="M249" s="41"/>
      <c r="N249" s="38"/>
      <c r="O249" s="41"/>
      <c r="P249" s="38"/>
      <c r="Q249" s="41"/>
      <c r="R249" s="38"/>
      <c r="S249" s="41"/>
      <c r="T249" s="38"/>
      <c r="U249" s="41"/>
      <c r="V249" s="38"/>
      <c r="W249" s="41"/>
      <c r="X249" s="38"/>
      <c r="Y249" s="41"/>
      <c r="Z249" s="38"/>
      <c r="AA249" s="41"/>
      <c r="AB249" s="38"/>
      <c r="AC249" s="41"/>
      <c r="AD249" s="38"/>
      <c r="AE249" s="41"/>
      <c r="AF249" s="38"/>
      <c r="AG249" s="41"/>
      <c r="AH249" s="38"/>
      <c r="AI249" s="41"/>
      <c r="AJ249" s="38"/>
      <c r="AK249" s="41"/>
      <c r="AL249" s="38"/>
      <c r="AM249" s="180"/>
      <c r="AN249" s="391"/>
      <c r="AO249" s="42"/>
      <c r="AP249" s="142"/>
      <c r="AQ249" s="41"/>
      <c r="AR249" s="181"/>
      <c r="AS249" s="38"/>
      <c r="AT249" s="41"/>
      <c r="AU249" s="41"/>
      <c r="AV249" s="41"/>
      <c r="AW249" s="41"/>
      <c r="AX249" s="41"/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3524" t="s">
        <v>208</v>
      </c>
      <c r="B250" s="1967" t="s">
        <v>209</v>
      </c>
      <c r="C250" s="1958">
        <f t="shared" si="152"/>
        <v>0</v>
      </c>
      <c r="D250" s="1959">
        <f t="shared" si="153"/>
        <v>0</v>
      </c>
      <c r="E250" s="1957">
        <f t="shared" si="153"/>
        <v>0</v>
      </c>
      <c r="F250" s="1935"/>
      <c r="G250" s="1936"/>
      <c r="H250" s="1935"/>
      <c r="I250" s="1936"/>
      <c r="J250" s="1935"/>
      <c r="K250" s="1936"/>
      <c r="L250" s="1935"/>
      <c r="M250" s="1936"/>
      <c r="N250" s="1935"/>
      <c r="O250" s="1936"/>
      <c r="P250" s="1935"/>
      <c r="Q250" s="1936"/>
      <c r="R250" s="1935"/>
      <c r="S250" s="1936"/>
      <c r="T250" s="1935"/>
      <c r="U250" s="1936"/>
      <c r="V250" s="1935"/>
      <c r="W250" s="1936"/>
      <c r="X250" s="1935"/>
      <c r="Y250" s="1936"/>
      <c r="Z250" s="1935"/>
      <c r="AA250" s="1936"/>
      <c r="AB250" s="1935"/>
      <c r="AC250" s="1936"/>
      <c r="AD250" s="1935"/>
      <c r="AE250" s="1936"/>
      <c r="AF250" s="1935"/>
      <c r="AG250" s="1936"/>
      <c r="AH250" s="1935"/>
      <c r="AI250" s="1936"/>
      <c r="AJ250" s="1580"/>
      <c r="AK250" s="353"/>
      <c r="AL250" s="1935"/>
      <c r="AM250" s="1937"/>
      <c r="AN250" s="272"/>
      <c r="AO250" s="34"/>
      <c r="AP250" s="226"/>
      <c r="AQ250" s="1936"/>
      <c r="AR250" s="1961"/>
      <c r="AS250" s="1935"/>
      <c r="AT250" s="1936"/>
      <c r="AU250" s="1936"/>
      <c r="AV250" s="1936"/>
      <c r="AW250" s="1936"/>
      <c r="AX250" s="1936"/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1660" t="s">
        <v>210</v>
      </c>
      <c r="C251" s="340">
        <f t="shared" si="152"/>
        <v>0</v>
      </c>
      <c r="D251" s="341">
        <f t="shared" si="153"/>
        <v>0</v>
      </c>
      <c r="E251" s="1660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/>
      <c r="AR251" s="137"/>
      <c r="AS251" s="16"/>
      <c r="AT251" s="37"/>
      <c r="AU251" s="37"/>
      <c r="AV251" s="37"/>
      <c r="AW251" s="37"/>
      <c r="AX251" s="37"/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/>
      <c r="AR252" s="181"/>
      <c r="AS252" s="38"/>
      <c r="AT252" s="41"/>
      <c r="AU252" s="41"/>
      <c r="AV252" s="41"/>
      <c r="AW252" s="41"/>
      <c r="AX252" s="41"/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0</v>
      </c>
      <c r="D253" s="343">
        <f>SUM(F253+H253+J253+L253+N253+P253+R253+T253+V253+X253+Z253+AB253+AD253+AF253+AH253+AJ253+AL253)</f>
        <v>0</v>
      </c>
      <c r="E253" s="351">
        <f>SUM(G253+I253+K253+M253+O253+Q253+S253+U253+W253+Y253+AA253+AC253+AE253+AG253+AI253+AK253+AM253)</f>
        <v>0</v>
      </c>
      <c r="F253" s="38"/>
      <c r="G253" s="41"/>
      <c r="H253" s="38"/>
      <c r="I253" s="41"/>
      <c r="J253" s="38"/>
      <c r="K253" s="41"/>
      <c r="L253" s="38"/>
      <c r="M253" s="41"/>
      <c r="N253" s="38"/>
      <c r="O253" s="41"/>
      <c r="P253" s="38"/>
      <c r="Q253" s="41"/>
      <c r="R253" s="38"/>
      <c r="S253" s="41"/>
      <c r="T253" s="38"/>
      <c r="U253" s="41"/>
      <c r="V253" s="38"/>
      <c r="W253" s="41"/>
      <c r="X253" s="38"/>
      <c r="Y253" s="41"/>
      <c r="Z253" s="38"/>
      <c r="AA253" s="41"/>
      <c r="AB253" s="38"/>
      <c r="AC253" s="41"/>
      <c r="AD253" s="38"/>
      <c r="AE253" s="41"/>
      <c r="AF253" s="38"/>
      <c r="AG253" s="41"/>
      <c r="AH253" s="38"/>
      <c r="AI253" s="41"/>
      <c r="AJ253" s="38"/>
      <c r="AK253" s="41"/>
      <c r="AL253" s="38"/>
      <c r="AM253" s="180"/>
      <c r="AN253" s="392"/>
      <c r="AO253" s="393"/>
      <c r="AP253" s="394"/>
      <c r="AQ253" s="41"/>
      <c r="AR253" s="181"/>
      <c r="AS253" s="38"/>
      <c r="AT253" s="41"/>
      <c r="AU253" s="41"/>
      <c r="AV253" s="41"/>
      <c r="AW253" s="41"/>
      <c r="AX253" s="41"/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3638"/>
      <c r="B254" s="1661" t="s">
        <v>213</v>
      </c>
      <c r="C254" s="355">
        <f t="shared" si="152"/>
        <v>3</v>
      </c>
      <c r="D254" s="356">
        <f t="shared" si="153"/>
        <v>0</v>
      </c>
      <c r="E254" s="1661">
        <f t="shared" si="153"/>
        <v>3</v>
      </c>
      <c r="F254" s="22">
        <v>0</v>
      </c>
      <c r="G254" s="43">
        <v>0</v>
      </c>
      <c r="H254" s="22">
        <v>0</v>
      </c>
      <c r="I254" s="43">
        <v>0</v>
      </c>
      <c r="J254" s="22">
        <v>0</v>
      </c>
      <c r="K254" s="43">
        <v>0</v>
      </c>
      <c r="L254" s="22">
        <v>0</v>
      </c>
      <c r="M254" s="43">
        <v>3</v>
      </c>
      <c r="N254" s="22">
        <v>0</v>
      </c>
      <c r="O254" s="43">
        <v>0</v>
      </c>
      <c r="P254" s="22">
        <v>0</v>
      </c>
      <c r="Q254" s="43">
        <v>0</v>
      </c>
      <c r="R254" s="22">
        <v>0</v>
      </c>
      <c r="S254" s="43">
        <v>0</v>
      </c>
      <c r="T254" s="22">
        <v>0</v>
      </c>
      <c r="U254" s="43">
        <v>0</v>
      </c>
      <c r="V254" s="22">
        <v>0</v>
      </c>
      <c r="W254" s="43">
        <v>0</v>
      </c>
      <c r="X254" s="22">
        <v>0</v>
      </c>
      <c r="Y254" s="43">
        <v>0</v>
      </c>
      <c r="Z254" s="22">
        <v>0</v>
      </c>
      <c r="AA254" s="43">
        <v>0</v>
      </c>
      <c r="AB254" s="22">
        <v>0</v>
      </c>
      <c r="AC254" s="43">
        <v>0</v>
      </c>
      <c r="AD254" s="22">
        <v>0</v>
      </c>
      <c r="AE254" s="43">
        <v>0</v>
      </c>
      <c r="AF254" s="22">
        <v>0</v>
      </c>
      <c r="AG254" s="43">
        <v>0</v>
      </c>
      <c r="AH254" s="22">
        <v>0</v>
      </c>
      <c r="AI254" s="43">
        <v>0</v>
      </c>
      <c r="AJ254" s="22">
        <v>0</v>
      </c>
      <c r="AK254" s="43">
        <v>0</v>
      </c>
      <c r="AL254" s="22">
        <v>0</v>
      </c>
      <c r="AM254" s="141">
        <v>0</v>
      </c>
      <c r="AN254" s="391">
        <v>0</v>
      </c>
      <c r="AO254" s="42">
        <v>0</v>
      </c>
      <c r="AP254" s="142">
        <v>3</v>
      </c>
      <c r="AQ254" s="43">
        <v>0</v>
      </c>
      <c r="AR254" s="186">
        <v>0</v>
      </c>
      <c r="AS254" s="22">
        <v>0</v>
      </c>
      <c r="AT254" s="43">
        <v>0</v>
      </c>
      <c r="AU254" s="43">
        <v>0</v>
      </c>
      <c r="AV254" s="43">
        <v>1</v>
      </c>
      <c r="AW254" s="43">
        <v>0</v>
      </c>
      <c r="AX254" s="43">
        <v>1</v>
      </c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3524" t="s">
        <v>250</v>
      </c>
      <c r="B255" s="1957" t="s">
        <v>215</v>
      </c>
      <c r="C255" s="1958">
        <f t="shared" si="152"/>
        <v>0</v>
      </c>
      <c r="D255" s="1959">
        <f>SUM(F255+H255+J255+L255+N255)</f>
        <v>0</v>
      </c>
      <c r="E255" s="1957">
        <f>SUM(G255+I255+K255+M255+O255)</f>
        <v>0</v>
      </c>
      <c r="F255" s="1935"/>
      <c r="G255" s="1936"/>
      <c r="H255" s="1935"/>
      <c r="I255" s="1936"/>
      <c r="J255" s="1935"/>
      <c r="K255" s="1936"/>
      <c r="L255" s="1935"/>
      <c r="M255" s="1936"/>
      <c r="N255" s="1935"/>
      <c r="O255" s="1936"/>
      <c r="P255" s="1564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1354"/>
      <c r="AN255" s="1938"/>
      <c r="AO255" s="1972"/>
      <c r="AP255" s="1940"/>
      <c r="AQ255" s="1936"/>
      <c r="AR255" s="1566"/>
      <c r="AS255" s="1935"/>
      <c r="AT255" s="1936"/>
      <c r="AU255" s="1936"/>
      <c r="AV255" s="1936"/>
      <c r="AW255" s="1936"/>
      <c r="AX255" s="1936"/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1660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1660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/>
      <c r="AR256" s="361"/>
      <c r="AS256" s="16"/>
      <c r="AT256" s="37"/>
      <c r="AU256" s="37"/>
      <c r="AV256" s="37"/>
      <c r="AW256" s="37"/>
      <c r="AX256" s="37"/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1660" t="s">
        <v>217</v>
      </c>
      <c r="C257" s="340">
        <f t="shared" si="152"/>
        <v>0</v>
      </c>
      <c r="D257" s="341">
        <f t="shared" si="154"/>
        <v>0</v>
      </c>
      <c r="E257" s="1660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/>
      <c r="AR257" s="361"/>
      <c r="AS257" s="16"/>
      <c r="AT257" s="37"/>
      <c r="AU257" s="37"/>
      <c r="AV257" s="37"/>
      <c r="AW257" s="37"/>
      <c r="AX257" s="37"/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3638"/>
      <c r="B258" s="1661" t="s">
        <v>218</v>
      </c>
      <c r="C258" s="355">
        <f t="shared" si="152"/>
        <v>6</v>
      </c>
      <c r="D258" s="356">
        <f t="shared" si="154"/>
        <v>2</v>
      </c>
      <c r="E258" s="1661">
        <f t="shared" si="154"/>
        <v>4</v>
      </c>
      <c r="F258" s="22">
        <v>0</v>
      </c>
      <c r="G258" s="43">
        <v>0</v>
      </c>
      <c r="H258" s="22">
        <v>0</v>
      </c>
      <c r="I258" s="43">
        <v>0</v>
      </c>
      <c r="J258" s="22">
        <v>2</v>
      </c>
      <c r="K258" s="43">
        <v>1</v>
      </c>
      <c r="L258" s="22">
        <v>0</v>
      </c>
      <c r="M258" s="43">
        <v>3</v>
      </c>
      <c r="N258" s="22">
        <v>0</v>
      </c>
      <c r="O258" s="43">
        <v>0</v>
      </c>
      <c r="P258" s="1968"/>
      <c r="Q258" s="699"/>
      <c r="R258" s="699"/>
      <c r="S258" s="699"/>
      <c r="T258" s="699"/>
      <c r="U258" s="699"/>
      <c r="V258" s="699"/>
      <c r="W258" s="699"/>
      <c r="X258" s="699"/>
      <c r="Y258" s="699"/>
      <c r="Z258" s="699"/>
      <c r="AA258" s="699"/>
      <c r="AB258" s="699"/>
      <c r="AC258" s="699"/>
      <c r="AD258" s="699"/>
      <c r="AE258" s="699"/>
      <c r="AF258" s="699"/>
      <c r="AG258" s="699"/>
      <c r="AH258" s="699"/>
      <c r="AI258" s="699"/>
      <c r="AJ258" s="699"/>
      <c r="AK258" s="699"/>
      <c r="AL258" s="699"/>
      <c r="AM258" s="1969"/>
      <c r="AN258" s="272">
        <v>0</v>
      </c>
      <c r="AO258" s="34">
        <v>0</v>
      </c>
      <c r="AP258" s="25">
        <v>6</v>
      </c>
      <c r="AQ258" s="42">
        <v>0</v>
      </c>
      <c r="AR258" s="1970"/>
      <c r="AS258" s="22">
        <v>0</v>
      </c>
      <c r="AT258" s="43">
        <v>0</v>
      </c>
      <c r="AU258" s="43">
        <v>0</v>
      </c>
      <c r="AV258" s="43">
        <v>3</v>
      </c>
      <c r="AW258" s="43">
        <v>0</v>
      </c>
      <c r="AX258" s="43">
        <v>0</v>
      </c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3555" t="s">
        <v>251</v>
      </c>
      <c r="B259" s="1971" t="s">
        <v>220</v>
      </c>
      <c r="C259" s="335">
        <f t="shared" si="152"/>
        <v>1</v>
      </c>
      <c r="D259" s="336">
        <f t="shared" ref="D259:E277" si="155">SUM(F259+H259+J259+L259+N259+P259+R259+T259+V259+X259+Z259+AB259+AD259+AF259+AH259+AJ259+AL259)</f>
        <v>0</v>
      </c>
      <c r="E259" s="1666">
        <f>SUM(G259+I259+K259+M259+O259+Q259+S259+U259+W259+Y259+AA259+AC259+AE259+AG259+AI259+AK259+AM259)</f>
        <v>1</v>
      </c>
      <c r="F259" s="32">
        <v>0</v>
      </c>
      <c r="G259" s="35">
        <v>0</v>
      </c>
      <c r="H259" s="32">
        <v>0</v>
      </c>
      <c r="I259" s="35">
        <v>0</v>
      </c>
      <c r="J259" s="32">
        <v>0</v>
      </c>
      <c r="K259" s="35">
        <v>0</v>
      </c>
      <c r="L259" s="32">
        <v>0</v>
      </c>
      <c r="M259" s="35">
        <v>1</v>
      </c>
      <c r="N259" s="32">
        <v>0</v>
      </c>
      <c r="O259" s="35">
        <v>0</v>
      </c>
      <c r="P259" s="32">
        <v>0</v>
      </c>
      <c r="Q259" s="35">
        <v>0</v>
      </c>
      <c r="R259" s="32">
        <v>0</v>
      </c>
      <c r="S259" s="35">
        <v>0</v>
      </c>
      <c r="T259" s="32">
        <v>0</v>
      </c>
      <c r="U259" s="35">
        <v>0</v>
      </c>
      <c r="V259" s="32">
        <v>0</v>
      </c>
      <c r="W259" s="35">
        <v>0</v>
      </c>
      <c r="X259" s="32">
        <v>0</v>
      </c>
      <c r="Y259" s="35">
        <v>0</v>
      </c>
      <c r="Z259" s="32">
        <v>0</v>
      </c>
      <c r="AA259" s="35">
        <v>0</v>
      </c>
      <c r="AB259" s="32">
        <v>0</v>
      </c>
      <c r="AC259" s="35">
        <v>0</v>
      </c>
      <c r="AD259" s="32">
        <v>0</v>
      </c>
      <c r="AE259" s="35">
        <v>0</v>
      </c>
      <c r="AF259" s="32">
        <v>0</v>
      </c>
      <c r="AG259" s="35">
        <v>0</v>
      </c>
      <c r="AH259" s="32">
        <v>0</v>
      </c>
      <c r="AI259" s="35">
        <v>0</v>
      </c>
      <c r="AJ259" s="32">
        <v>0</v>
      </c>
      <c r="AK259" s="35">
        <v>0</v>
      </c>
      <c r="AL259" s="32">
        <v>0</v>
      </c>
      <c r="AM259" s="1947">
        <v>0</v>
      </c>
      <c r="AN259" s="1972">
        <v>0</v>
      </c>
      <c r="AO259" s="1864">
        <v>0</v>
      </c>
      <c r="AP259" s="1947">
        <v>1</v>
      </c>
      <c r="AQ259" s="35">
        <v>0</v>
      </c>
      <c r="AR259" s="35">
        <v>0</v>
      </c>
      <c r="AS259" s="1935">
        <v>0</v>
      </c>
      <c r="AT259" s="37">
        <v>0</v>
      </c>
      <c r="AU259" s="37">
        <v>0</v>
      </c>
      <c r="AV259" s="37">
        <v>1</v>
      </c>
      <c r="AW259" s="37">
        <v>0</v>
      </c>
      <c r="AX259" s="37">
        <v>0</v>
      </c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1665" t="s">
        <v>221</v>
      </c>
      <c r="C260" s="340">
        <f t="shared" si="152"/>
        <v>0</v>
      </c>
      <c r="D260" s="341">
        <f t="shared" si="155"/>
        <v>0</v>
      </c>
      <c r="E260" s="1660">
        <f t="shared" si="155"/>
        <v>0</v>
      </c>
      <c r="F260" s="16"/>
      <c r="G260" s="37"/>
      <c r="H260" s="16"/>
      <c r="I260" s="37"/>
      <c r="J260" s="16"/>
      <c r="K260" s="37"/>
      <c r="L260" s="16"/>
      <c r="M260" s="37"/>
      <c r="N260" s="16"/>
      <c r="O260" s="37"/>
      <c r="P260" s="16"/>
      <c r="Q260" s="37"/>
      <c r="R260" s="16"/>
      <c r="S260" s="37"/>
      <c r="T260" s="16"/>
      <c r="U260" s="37"/>
      <c r="V260" s="16"/>
      <c r="W260" s="37"/>
      <c r="X260" s="16"/>
      <c r="Y260" s="37"/>
      <c r="Z260" s="16"/>
      <c r="AA260" s="37"/>
      <c r="AB260" s="16"/>
      <c r="AC260" s="37"/>
      <c r="AD260" s="16"/>
      <c r="AE260" s="37"/>
      <c r="AF260" s="16"/>
      <c r="AG260" s="37"/>
      <c r="AH260" s="16"/>
      <c r="AI260" s="37"/>
      <c r="AJ260" s="16"/>
      <c r="AK260" s="37"/>
      <c r="AL260" s="16"/>
      <c r="AM260" s="19"/>
      <c r="AN260" s="36"/>
      <c r="AO260" s="17"/>
      <c r="AP260" s="19"/>
      <c r="AQ260" s="37"/>
      <c r="AR260" s="37"/>
      <c r="AS260" s="16"/>
      <c r="AT260" s="37"/>
      <c r="AU260" s="37"/>
      <c r="AV260" s="37"/>
      <c r="AW260" s="37"/>
      <c r="AX260" s="37"/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1660">
        <f t="shared" si="155"/>
        <v>0</v>
      </c>
      <c r="F261" s="16"/>
      <c r="G261" s="37"/>
      <c r="H261" s="16"/>
      <c r="I261" s="37"/>
      <c r="J261" s="16"/>
      <c r="K261" s="37"/>
      <c r="L261" s="16"/>
      <c r="M261" s="37"/>
      <c r="N261" s="16"/>
      <c r="O261" s="37"/>
      <c r="P261" s="16"/>
      <c r="Q261" s="37"/>
      <c r="R261" s="16"/>
      <c r="S261" s="37"/>
      <c r="T261" s="16"/>
      <c r="U261" s="37"/>
      <c r="V261" s="16"/>
      <c r="W261" s="37"/>
      <c r="X261" s="16"/>
      <c r="Y261" s="37"/>
      <c r="Z261" s="16"/>
      <c r="AA261" s="37"/>
      <c r="AB261" s="16"/>
      <c r="AC261" s="37"/>
      <c r="AD261" s="16"/>
      <c r="AE261" s="37"/>
      <c r="AF261" s="16"/>
      <c r="AG261" s="37"/>
      <c r="AH261" s="16"/>
      <c r="AI261" s="37"/>
      <c r="AJ261" s="16"/>
      <c r="AK261" s="37"/>
      <c r="AL261" s="16"/>
      <c r="AM261" s="19"/>
      <c r="AN261" s="36"/>
      <c r="AO261" s="17"/>
      <c r="AP261" s="19"/>
      <c r="AQ261" s="37"/>
      <c r="AR261" s="37"/>
      <c r="AS261" s="16"/>
      <c r="AT261" s="37"/>
      <c r="AU261" s="37"/>
      <c r="AV261" s="37"/>
      <c r="AW261" s="37"/>
      <c r="AX261" s="37"/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0</v>
      </c>
      <c r="D262" s="336">
        <f t="shared" si="155"/>
        <v>0</v>
      </c>
      <c r="E262" s="1666">
        <f t="shared" si="155"/>
        <v>0</v>
      </c>
      <c r="F262" s="16"/>
      <c r="G262" s="37"/>
      <c r="H262" s="16"/>
      <c r="I262" s="37"/>
      <c r="J262" s="16"/>
      <c r="K262" s="37"/>
      <c r="L262" s="16"/>
      <c r="M262" s="37"/>
      <c r="N262" s="16"/>
      <c r="O262" s="37"/>
      <c r="P262" s="16"/>
      <c r="Q262" s="37"/>
      <c r="R262" s="16"/>
      <c r="S262" s="37"/>
      <c r="T262" s="16"/>
      <c r="U262" s="37"/>
      <c r="V262" s="16"/>
      <c r="W262" s="37"/>
      <c r="X262" s="16"/>
      <c r="Y262" s="37"/>
      <c r="Z262" s="16"/>
      <c r="AA262" s="37"/>
      <c r="AB262" s="16"/>
      <c r="AC262" s="37"/>
      <c r="AD262" s="16"/>
      <c r="AE262" s="37"/>
      <c r="AF262" s="16"/>
      <c r="AG262" s="37"/>
      <c r="AH262" s="16"/>
      <c r="AI262" s="37"/>
      <c r="AJ262" s="16"/>
      <c r="AK262" s="37"/>
      <c r="AL262" s="16"/>
      <c r="AM262" s="19"/>
      <c r="AN262" s="36"/>
      <c r="AO262" s="17"/>
      <c r="AP262" s="19"/>
      <c r="AQ262" s="37"/>
      <c r="AR262" s="37"/>
      <c r="AS262" s="16"/>
      <c r="AT262" s="37"/>
      <c r="AU262" s="37"/>
      <c r="AV262" s="37"/>
      <c r="AW262" s="37"/>
      <c r="AX262" s="37"/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3660"/>
      <c r="B263" s="702" t="s">
        <v>224</v>
      </c>
      <c r="C263" s="325">
        <f t="shared" si="152"/>
        <v>0</v>
      </c>
      <c r="D263" s="326">
        <f t="shared" si="155"/>
        <v>0</v>
      </c>
      <c r="E263" s="308">
        <f t="shared" si="155"/>
        <v>0</v>
      </c>
      <c r="F263" s="16"/>
      <c r="G263" s="37"/>
      <c r="H263" s="16"/>
      <c r="I263" s="37"/>
      <c r="J263" s="16"/>
      <c r="K263" s="37"/>
      <c r="L263" s="16"/>
      <c r="M263" s="37"/>
      <c r="N263" s="16"/>
      <c r="O263" s="37"/>
      <c r="P263" s="16"/>
      <c r="Q263" s="37"/>
      <c r="R263" s="16"/>
      <c r="S263" s="37"/>
      <c r="T263" s="16"/>
      <c r="U263" s="37"/>
      <c r="V263" s="16"/>
      <c r="W263" s="37"/>
      <c r="X263" s="16"/>
      <c r="Y263" s="37"/>
      <c r="Z263" s="16"/>
      <c r="AA263" s="37"/>
      <c r="AB263" s="16"/>
      <c r="AC263" s="37"/>
      <c r="AD263" s="16"/>
      <c r="AE263" s="37"/>
      <c r="AF263" s="16"/>
      <c r="AG263" s="37"/>
      <c r="AH263" s="16"/>
      <c r="AI263" s="37"/>
      <c r="AJ263" s="16"/>
      <c r="AK263" s="37"/>
      <c r="AL263" s="22"/>
      <c r="AM263" s="25"/>
      <c r="AN263" s="42"/>
      <c r="AO263" s="23"/>
      <c r="AP263" s="25"/>
      <c r="AQ263" s="43"/>
      <c r="AR263" s="43"/>
      <c r="AS263" s="16"/>
      <c r="AT263" s="37"/>
      <c r="AU263" s="37"/>
      <c r="AV263" s="37"/>
      <c r="AW263" s="37"/>
      <c r="AX263" s="37"/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3524" t="s">
        <v>225</v>
      </c>
      <c r="B264" s="1967" t="s">
        <v>226</v>
      </c>
      <c r="C264" s="1958">
        <f t="shared" si="152"/>
        <v>0</v>
      </c>
      <c r="D264" s="1959">
        <f t="shared" si="155"/>
        <v>0</v>
      </c>
      <c r="E264" s="1957">
        <f t="shared" si="155"/>
        <v>0</v>
      </c>
      <c r="F264" s="1935"/>
      <c r="G264" s="1936"/>
      <c r="H264" s="1935"/>
      <c r="I264" s="1936"/>
      <c r="J264" s="1935"/>
      <c r="K264" s="1936"/>
      <c r="L264" s="1935"/>
      <c r="M264" s="1936"/>
      <c r="N264" s="1935"/>
      <c r="O264" s="1936"/>
      <c r="P264" s="1935"/>
      <c r="Q264" s="1936"/>
      <c r="R264" s="1935"/>
      <c r="S264" s="1936"/>
      <c r="T264" s="1935"/>
      <c r="U264" s="1936"/>
      <c r="V264" s="1935"/>
      <c r="W264" s="1936"/>
      <c r="X264" s="1935"/>
      <c r="Y264" s="1936"/>
      <c r="Z264" s="1935"/>
      <c r="AA264" s="1936"/>
      <c r="AB264" s="1935"/>
      <c r="AC264" s="1936"/>
      <c r="AD264" s="1935"/>
      <c r="AE264" s="1936"/>
      <c r="AF264" s="1935"/>
      <c r="AG264" s="1936"/>
      <c r="AH264" s="1935"/>
      <c r="AI264" s="1936"/>
      <c r="AJ264" s="1935"/>
      <c r="AK264" s="1936"/>
      <c r="AL264" s="1935"/>
      <c r="AM264" s="1937"/>
      <c r="AN264" s="272"/>
      <c r="AO264" s="34"/>
      <c r="AP264" s="226"/>
      <c r="AQ264" s="357"/>
      <c r="AR264" s="367"/>
      <c r="AS264" s="1935"/>
      <c r="AT264" s="1936"/>
      <c r="AU264" s="1936"/>
      <c r="AV264" s="1936"/>
      <c r="AW264" s="1936"/>
      <c r="AX264" s="1936"/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0</v>
      </c>
      <c r="D265" s="336">
        <f t="shared" si="155"/>
        <v>0</v>
      </c>
      <c r="E265" s="1666">
        <f t="shared" si="155"/>
        <v>0</v>
      </c>
      <c r="F265" s="32"/>
      <c r="G265" s="35"/>
      <c r="H265" s="32"/>
      <c r="I265" s="35"/>
      <c r="J265" s="32"/>
      <c r="K265" s="35"/>
      <c r="L265" s="32"/>
      <c r="M265" s="35"/>
      <c r="N265" s="32"/>
      <c r="O265" s="35"/>
      <c r="P265" s="32"/>
      <c r="Q265" s="35"/>
      <c r="R265" s="32"/>
      <c r="S265" s="35"/>
      <c r="T265" s="32"/>
      <c r="U265" s="35"/>
      <c r="V265" s="32"/>
      <c r="W265" s="35"/>
      <c r="X265" s="32"/>
      <c r="Y265" s="35"/>
      <c r="Z265" s="32"/>
      <c r="AA265" s="35"/>
      <c r="AB265" s="32"/>
      <c r="AC265" s="35"/>
      <c r="AD265" s="32"/>
      <c r="AE265" s="35"/>
      <c r="AF265" s="32"/>
      <c r="AG265" s="35"/>
      <c r="AH265" s="32"/>
      <c r="AI265" s="35"/>
      <c r="AJ265" s="32"/>
      <c r="AK265" s="35"/>
      <c r="AL265" s="32"/>
      <c r="AM265" s="271"/>
      <c r="AN265" s="272"/>
      <c r="AO265" s="34"/>
      <c r="AP265" s="226"/>
      <c r="AQ265" s="359"/>
      <c r="AR265" s="369"/>
      <c r="AS265" s="32"/>
      <c r="AT265" s="35"/>
      <c r="AU265" s="35"/>
      <c r="AV265" s="35"/>
      <c r="AW265" s="35"/>
      <c r="AX265" s="35"/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3638"/>
      <c r="B266" s="370" t="s">
        <v>228</v>
      </c>
      <c r="C266" s="1963">
        <f t="shared" si="152"/>
        <v>0</v>
      </c>
      <c r="D266" s="320">
        <f t="shared" si="155"/>
        <v>0</v>
      </c>
      <c r="E266" s="1786">
        <f t="shared" si="155"/>
        <v>0</v>
      </c>
      <c r="F266" s="1915"/>
      <c r="G266" s="1792"/>
      <c r="H266" s="1915"/>
      <c r="I266" s="1792"/>
      <c r="J266" s="1915"/>
      <c r="K266" s="1792"/>
      <c r="L266" s="1915"/>
      <c r="M266" s="1792"/>
      <c r="N266" s="1915"/>
      <c r="O266" s="1792"/>
      <c r="P266" s="1915"/>
      <c r="Q266" s="1792"/>
      <c r="R266" s="1915"/>
      <c r="S266" s="1792"/>
      <c r="T266" s="1915"/>
      <c r="U266" s="1792"/>
      <c r="V266" s="1915"/>
      <c r="W266" s="1792"/>
      <c r="X266" s="1915"/>
      <c r="Y266" s="1792"/>
      <c r="Z266" s="1915"/>
      <c r="AA266" s="1792"/>
      <c r="AB266" s="1915"/>
      <c r="AC266" s="1792"/>
      <c r="AD266" s="1915"/>
      <c r="AE266" s="1792"/>
      <c r="AF266" s="1915"/>
      <c r="AG266" s="1792"/>
      <c r="AH266" s="1915"/>
      <c r="AI266" s="1792"/>
      <c r="AJ266" s="1915"/>
      <c r="AK266" s="1792"/>
      <c r="AL266" s="1915"/>
      <c r="AM266" s="526"/>
      <c r="AN266" s="384"/>
      <c r="AO266" s="1791"/>
      <c r="AP266" s="1794"/>
      <c r="AQ266" s="699"/>
      <c r="AR266" s="1973"/>
      <c r="AS266" s="1915"/>
      <c r="AT266" s="1792"/>
      <c r="AU266" s="1792"/>
      <c r="AV266" s="1792"/>
      <c r="AW266" s="1792"/>
      <c r="AX266" s="1792"/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3661" t="s">
        <v>229</v>
      </c>
      <c r="B267" s="3662"/>
      <c r="C267" s="1958">
        <f>SUM(D267+E267)</f>
        <v>0</v>
      </c>
      <c r="D267" s="1959">
        <f>SUM(F267+H267+J267+L267+N267+P267+R267+T267+V267+X267+Z267+AB267+AD267+AF267+AH267+AJ267+AL267)</f>
        <v>0</v>
      </c>
      <c r="E267" s="1957">
        <f>SUM(G267+I267+K267+M267+O267+Q267+S267+U267+W267+Y267+AA267+AC267+AE267+AG267+AI267+AK267+AM267)</f>
        <v>0</v>
      </c>
      <c r="F267" s="1935">
        <v>0</v>
      </c>
      <c r="G267" s="1936">
        <v>0</v>
      </c>
      <c r="H267" s="1935">
        <v>0</v>
      </c>
      <c r="I267" s="1936">
        <v>0</v>
      </c>
      <c r="J267" s="1935">
        <v>0</v>
      </c>
      <c r="K267" s="1936">
        <v>0</v>
      </c>
      <c r="L267" s="1935">
        <v>0</v>
      </c>
      <c r="M267" s="1936">
        <v>0</v>
      </c>
      <c r="N267" s="1935">
        <v>0</v>
      </c>
      <c r="O267" s="1936">
        <v>0</v>
      </c>
      <c r="P267" s="1935">
        <v>0</v>
      </c>
      <c r="Q267" s="1936">
        <v>0</v>
      </c>
      <c r="R267" s="1935">
        <v>0</v>
      </c>
      <c r="S267" s="1936">
        <v>0</v>
      </c>
      <c r="T267" s="1935">
        <v>0</v>
      </c>
      <c r="U267" s="1936">
        <v>0</v>
      </c>
      <c r="V267" s="1935">
        <v>0</v>
      </c>
      <c r="W267" s="1936">
        <v>0</v>
      </c>
      <c r="X267" s="1935">
        <v>0</v>
      </c>
      <c r="Y267" s="1936">
        <v>0</v>
      </c>
      <c r="Z267" s="1935">
        <v>0</v>
      </c>
      <c r="AA267" s="1936">
        <v>0</v>
      </c>
      <c r="AB267" s="1935">
        <v>0</v>
      </c>
      <c r="AC267" s="1936">
        <v>0</v>
      </c>
      <c r="AD267" s="1935">
        <v>0</v>
      </c>
      <c r="AE267" s="1936">
        <v>0</v>
      </c>
      <c r="AF267" s="1935">
        <v>0</v>
      </c>
      <c r="AG267" s="1936">
        <v>0</v>
      </c>
      <c r="AH267" s="1935">
        <v>0</v>
      </c>
      <c r="AI267" s="1936">
        <v>0</v>
      </c>
      <c r="AJ267" s="1935">
        <v>0</v>
      </c>
      <c r="AK267" s="1936">
        <v>0</v>
      </c>
      <c r="AL267" s="1935">
        <v>0</v>
      </c>
      <c r="AM267" s="1937">
        <v>0</v>
      </c>
      <c r="AN267" s="1938">
        <v>0</v>
      </c>
      <c r="AO267" s="1972">
        <v>2</v>
      </c>
      <c r="AP267" s="1940">
        <v>0</v>
      </c>
      <c r="AQ267" s="1936">
        <v>0</v>
      </c>
      <c r="AR267" s="1936">
        <v>0</v>
      </c>
      <c r="AS267" s="1935">
        <v>0</v>
      </c>
      <c r="AT267" s="1936">
        <v>0</v>
      </c>
      <c r="AU267" s="1936">
        <v>0</v>
      </c>
      <c r="AV267" s="1936">
        <v>0</v>
      </c>
      <c r="AW267" s="1936">
        <v>0</v>
      </c>
      <c r="AX267" s="1936">
        <v>0</v>
      </c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0</v>
      </c>
      <c r="D268" s="341">
        <f>SUM(F268+H268+J268+L268+N268+P268+R268+T268+V268+X268+Z268+AB268+AD268+AF268+AH268+AJ268+AL268)</f>
        <v>0</v>
      </c>
      <c r="E268" s="1660">
        <f>SUM(G268+I268+K268+M268+O268+Q268+S268+U268+W268+Y268+AA268+AC268+AE268+AG268+AI268+AK268+AM268)</f>
        <v>0</v>
      </c>
      <c r="F268" s="32">
        <v>0</v>
      </c>
      <c r="G268" s="35">
        <v>0</v>
      </c>
      <c r="H268" s="32">
        <v>0</v>
      </c>
      <c r="I268" s="35">
        <v>0</v>
      </c>
      <c r="J268" s="32">
        <v>0</v>
      </c>
      <c r="K268" s="35">
        <v>0</v>
      </c>
      <c r="L268" s="32">
        <v>0</v>
      </c>
      <c r="M268" s="35">
        <v>0</v>
      </c>
      <c r="N268" s="32">
        <v>0</v>
      </c>
      <c r="O268" s="35">
        <v>0</v>
      </c>
      <c r="P268" s="32">
        <v>0</v>
      </c>
      <c r="Q268" s="35">
        <v>0</v>
      </c>
      <c r="R268" s="32">
        <v>0</v>
      </c>
      <c r="S268" s="35">
        <v>0</v>
      </c>
      <c r="T268" s="32">
        <v>0</v>
      </c>
      <c r="U268" s="35">
        <v>0</v>
      </c>
      <c r="V268" s="32">
        <v>0</v>
      </c>
      <c r="W268" s="35">
        <v>0</v>
      </c>
      <c r="X268" s="32">
        <v>0</v>
      </c>
      <c r="Y268" s="35">
        <v>0</v>
      </c>
      <c r="Z268" s="32">
        <v>0</v>
      </c>
      <c r="AA268" s="35">
        <v>0</v>
      </c>
      <c r="AB268" s="32">
        <v>0</v>
      </c>
      <c r="AC268" s="35">
        <v>0</v>
      </c>
      <c r="AD268" s="32">
        <v>0</v>
      </c>
      <c r="AE268" s="35">
        <v>0</v>
      </c>
      <c r="AF268" s="32">
        <v>0</v>
      </c>
      <c r="AG268" s="35">
        <v>0</v>
      </c>
      <c r="AH268" s="32">
        <v>0</v>
      </c>
      <c r="AI268" s="35">
        <v>0</v>
      </c>
      <c r="AJ268" s="32">
        <v>0</v>
      </c>
      <c r="AK268" s="35">
        <v>0</v>
      </c>
      <c r="AL268" s="32">
        <v>0</v>
      </c>
      <c r="AM268" s="271">
        <v>0</v>
      </c>
      <c r="AN268" s="272">
        <v>0</v>
      </c>
      <c r="AO268" s="34">
        <v>0</v>
      </c>
      <c r="AP268" s="226">
        <v>0</v>
      </c>
      <c r="AQ268" s="35">
        <v>0</v>
      </c>
      <c r="AR268" s="35">
        <v>0</v>
      </c>
      <c r="AS268" s="32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0</v>
      </c>
      <c r="D269" s="341">
        <f t="shared" si="155"/>
        <v>0</v>
      </c>
      <c r="E269" s="1660">
        <f t="shared" si="155"/>
        <v>0</v>
      </c>
      <c r="F269" s="16">
        <v>0</v>
      </c>
      <c r="G269" s="37">
        <v>0</v>
      </c>
      <c r="H269" s="16">
        <v>0</v>
      </c>
      <c r="I269" s="37">
        <v>0</v>
      </c>
      <c r="J269" s="16">
        <v>0</v>
      </c>
      <c r="K269" s="37">
        <v>0</v>
      </c>
      <c r="L269" s="16">
        <v>0</v>
      </c>
      <c r="M269" s="37">
        <v>0</v>
      </c>
      <c r="N269" s="16">
        <v>0</v>
      </c>
      <c r="O269" s="37">
        <v>0</v>
      </c>
      <c r="P269" s="16">
        <v>0</v>
      </c>
      <c r="Q269" s="37">
        <v>0</v>
      </c>
      <c r="R269" s="16">
        <v>0</v>
      </c>
      <c r="S269" s="37">
        <v>0</v>
      </c>
      <c r="T269" s="16">
        <v>0</v>
      </c>
      <c r="U269" s="37">
        <v>0</v>
      </c>
      <c r="V269" s="16">
        <v>0</v>
      </c>
      <c r="W269" s="37">
        <v>0</v>
      </c>
      <c r="X269" s="16">
        <v>0</v>
      </c>
      <c r="Y269" s="37">
        <v>0</v>
      </c>
      <c r="Z269" s="16">
        <v>0</v>
      </c>
      <c r="AA269" s="37">
        <v>0</v>
      </c>
      <c r="AB269" s="16">
        <v>0</v>
      </c>
      <c r="AC269" s="37">
        <v>0</v>
      </c>
      <c r="AD269" s="16">
        <v>0</v>
      </c>
      <c r="AE269" s="37">
        <v>0</v>
      </c>
      <c r="AF269" s="16">
        <v>0</v>
      </c>
      <c r="AG269" s="37">
        <v>0</v>
      </c>
      <c r="AH269" s="16">
        <v>0</v>
      </c>
      <c r="AI269" s="37">
        <v>0</v>
      </c>
      <c r="AJ269" s="16">
        <v>0</v>
      </c>
      <c r="AK269" s="37">
        <v>0</v>
      </c>
      <c r="AL269" s="16">
        <v>0</v>
      </c>
      <c r="AM269" s="134">
        <v>0</v>
      </c>
      <c r="AN269" s="272">
        <v>0</v>
      </c>
      <c r="AO269" s="34">
        <v>0</v>
      </c>
      <c r="AP269" s="226">
        <v>0</v>
      </c>
      <c r="AQ269" s="37">
        <v>0</v>
      </c>
      <c r="AR269" s="137">
        <v>0</v>
      </c>
      <c r="AS269" s="16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0</v>
      </c>
      <c r="D270" s="341">
        <f t="shared" si="155"/>
        <v>0</v>
      </c>
      <c r="E270" s="1660">
        <f t="shared" si="155"/>
        <v>0</v>
      </c>
      <c r="F270" s="16">
        <v>0</v>
      </c>
      <c r="G270" s="37">
        <v>0</v>
      </c>
      <c r="H270" s="16">
        <v>0</v>
      </c>
      <c r="I270" s="37">
        <v>0</v>
      </c>
      <c r="J270" s="16">
        <v>0</v>
      </c>
      <c r="K270" s="37">
        <v>0</v>
      </c>
      <c r="L270" s="16">
        <v>0</v>
      </c>
      <c r="M270" s="37">
        <v>0</v>
      </c>
      <c r="N270" s="16">
        <v>0</v>
      </c>
      <c r="O270" s="37">
        <v>0</v>
      </c>
      <c r="P270" s="16">
        <v>0</v>
      </c>
      <c r="Q270" s="37">
        <v>0</v>
      </c>
      <c r="R270" s="16">
        <v>0</v>
      </c>
      <c r="S270" s="37">
        <v>0</v>
      </c>
      <c r="T270" s="16">
        <v>0</v>
      </c>
      <c r="U270" s="37">
        <v>0</v>
      </c>
      <c r="V270" s="16">
        <v>0</v>
      </c>
      <c r="W270" s="37">
        <v>0</v>
      </c>
      <c r="X270" s="16">
        <v>0</v>
      </c>
      <c r="Y270" s="37">
        <v>0</v>
      </c>
      <c r="Z270" s="16">
        <v>0</v>
      </c>
      <c r="AA270" s="37">
        <v>0</v>
      </c>
      <c r="AB270" s="16">
        <v>0</v>
      </c>
      <c r="AC270" s="37">
        <v>0</v>
      </c>
      <c r="AD270" s="16">
        <v>0</v>
      </c>
      <c r="AE270" s="37">
        <v>0</v>
      </c>
      <c r="AF270" s="16">
        <v>0</v>
      </c>
      <c r="AG270" s="37">
        <v>0</v>
      </c>
      <c r="AH270" s="16">
        <v>0</v>
      </c>
      <c r="AI270" s="37">
        <v>0</v>
      </c>
      <c r="AJ270" s="16">
        <v>0</v>
      </c>
      <c r="AK270" s="37">
        <v>0</v>
      </c>
      <c r="AL270" s="16">
        <v>0</v>
      </c>
      <c r="AM270" s="134">
        <v>0</v>
      </c>
      <c r="AN270" s="272">
        <v>0</v>
      </c>
      <c r="AO270" s="34">
        <v>0</v>
      </c>
      <c r="AP270" s="226">
        <v>0</v>
      </c>
      <c r="AQ270" s="37">
        <v>0</v>
      </c>
      <c r="AR270" s="137">
        <v>0</v>
      </c>
      <c r="AS270" s="16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2</v>
      </c>
      <c r="D271" s="356">
        <f t="shared" si="155"/>
        <v>1</v>
      </c>
      <c r="E271" s="1661">
        <f t="shared" si="155"/>
        <v>1</v>
      </c>
      <c r="F271" s="16">
        <v>0</v>
      </c>
      <c r="G271" s="37">
        <v>0</v>
      </c>
      <c r="H271" s="16">
        <v>0</v>
      </c>
      <c r="I271" s="37">
        <v>0</v>
      </c>
      <c r="J271" s="16">
        <v>0</v>
      </c>
      <c r="K271" s="37">
        <v>0</v>
      </c>
      <c r="L271" s="16">
        <v>0</v>
      </c>
      <c r="M271" s="37">
        <v>0</v>
      </c>
      <c r="N271" s="16">
        <v>0</v>
      </c>
      <c r="O271" s="37">
        <v>0</v>
      </c>
      <c r="P271" s="16">
        <v>0</v>
      </c>
      <c r="Q271" s="37">
        <v>0</v>
      </c>
      <c r="R271" s="16">
        <v>0</v>
      </c>
      <c r="S271" s="37">
        <v>0</v>
      </c>
      <c r="T271" s="16">
        <v>0</v>
      </c>
      <c r="U271" s="37">
        <v>1</v>
      </c>
      <c r="V271" s="16">
        <v>1</v>
      </c>
      <c r="W271" s="37">
        <v>0</v>
      </c>
      <c r="X271" s="16">
        <v>0</v>
      </c>
      <c r="Y271" s="37">
        <v>0</v>
      </c>
      <c r="Z271" s="16">
        <v>0</v>
      </c>
      <c r="AA271" s="37">
        <v>0</v>
      </c>
      <c r="AB271" s="16">
        <v>0</v>
      </c>
      <c r="AC271" s="37">
        <v>0</v>
      </c>
      <c r="AD271" s="16">
        <v>0</v>
      </c>
      <c r="AE271" s="37">
        <v>0</v>
      </c>
      <c r="AF271" s="16">
        <v>0</v>
      </c>
      <c r="AG271" s="37">
        <v>0</v>
      </c>
      <c r="AH271" s="16">
        <v>0</v>
      </c>
      <c r="AI271" s="37">
        <v>0</v>
      </c>
      <c r="AJ271" s="16">
        <v>0</v>
      </c>
      <c r="AK271" s="37">
        <v>0</v>
      </c>
      <c r="AL271" s="16">
        <v>0</v>
      </c>
      <c r="AM271" s="134">
        <v>0</v>
      </c>
      <c r="AN271" s="272">
        <v>0</v>
      </c>
      <c r="AO271" s="34">
        <v>0</v>
      </c>
      <c r="AP271" s="226">
        <v>0</v>
      </c>
      <c r="AQ271" s="37">
        <v>0</v>
      </c>
      <c r="AR271" s="137">
        <v>0</v>
      </c>
      <c r="AS271" s="16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3524" t="s">
        <v>234</v>
      </c>
      <c r="B272" s="1971" t="s">
        <v>235</v>
      </c>
      <c r="C272" s="335">
        <f t="shared" si="152"/>
        <v>6</v>
      </c>
      <c r="D272" s="336">
        <f t="shared" si="155"/>
        <v>3</v>
      </c>
      <c r="E272" s="1666">
        <f t="shared" si="155"/>
        <v>3</v>
      </c>
      <c r="F272" s="38">
        <v>0</v>
      </c>
      <c r="G272" s="41">
        <v>0</v>
      </c>
      <c r="H272" s="38">
        <v>1</v>
      </c>
      <c r="I272" s="41">
        <v>0</v>
      </c>
      <c r="J272" s="38">
        <v>2</v>
      </c>
      <c r="K272" s="41">
        <v>1</v>
      </c>
      <c r="L272" s="38">
        <v>0</v>
      </c>
      <c r="M272" s="41">
        <v>2</v>
      </c>
      <c r="N272" s="38">
        <v>0</v>
      </c>
      <c r="O272" s="41">
        <v>0</v>
      </c>
      <c r="P272" s="38">
        <v>0</v>
      </c>
      <c r="Q272" s="41">
        <v>0</v>
      </c>
      <c r="R272" s="38">
        <v>0</v>
      </c>
      <c r="S272" s="41">
        <v>0</v>
      </c>
      <c r="T272" s="38">
        <v>0</v>
      </c>
      <c r="U272" s="41">
        <v>0</v>
      </c>
      <c r="V272" s="38">
        <v>0</v>
      </c>
      <c r="W272" s="41">
        <v>0</v>
      </c>
      <c r="X272" s="38">
        <v>0</v>
      </c>
      <c r="Y272" s="41">
        <v>0</v>
      </c>
      <c r="Z272" s="38">
        <v>0</v>
      </c>
      <c r="AA272" s="41">
        <v>0</v>
      </c>
      <c r="AB272" s="38">
        <v>0</v>
      </c>
      <c r="AC272" s="41">
        <v>0</v>
      </c>
      <c r="AD272" s="38">
        <v>0</v>
      </c>
      <c r="AE272" s="41">
        <v>0</v>
      </c>
      <c r="AF272" s="38">
        <v>0</v>
      </c>
      <c r="AG272" s="41">
        <v>0</v>
      </c>
      <c r="AH272" s="38">
        <v>0</v>
      </c>
      <c r="AI272" s="41">
        <v>0</v>
      </c>
      <c r="AJ272" s="38">
        <v>0</v>
      </c>
      <c r="AK272" s="41">
        <v>0</v>
      </c>
      <c r="AL272" s="38">
        <v>0</v>
      </c>
      <c r="AM272" s="180">
        <v>0</v>
      </c>
      <c r="AN272" s="272">
        <v>1</v>
      </c>
      <c r="AO272" s="34">
        <v>0</v>
      </c>
      <c r="AP272" s="226">
        <v>5</v>
      </c>
      <c r="AQ272" s="41">
        <v>0</v>
      </c>
      <c r="AR272" s="181">
        <v>0</v>
      </c>
      <c r="AS272" s="38">
        <v>0</v>
      </c>
      <c r="AT272" s="41">
        <v>0</v>
      </c>
      <c r="AU272" s="41">
        <v>0</v>
      </c>
      <c r="AV272" s="41">
        <v>0</v>
      </c>
      <c r="AW272" s="41">
        <v>0</v>
      </c>
      <c r="AX272" s="41">
        <v>1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0</v>
      </c>
      <c r="D273" s="341">
        <f t="shared" si="155"/>
        <v>0</v>
      </c>
      <c r="E273" s="1660">
        <f t="shared" si="155"/>
        <v>0</v>
      </c>
      <c r="F273" s="38"/>
      <c r="G273" s="41"/>
      <c r="H273" s="38"/>
      <c r="I273" s="41"/>
      <c r="J273" s="38"/>
      <c r="K273" s="41"/>
      <c r="L273" s="38"/>
      <c r="M273" s="41"/>
      <c r="N273" s="38"/>
      <c r="O273" s="41"/>
      <c r="P273" s="38"/>
      <c r="Q273" s="41"/>
      <c r="R273" s="38"/>
      <c r="S273" s="41"/>
      <c r="T273" s="38"/>
      <c r="U273" s="41"/>
      <c r="V273" s="38"/>
      <c r="W273" s="41"/>
      <c r="X273" s="38"/>
      <c r="Y273" s="41"/>
      <c r="Z273" s="38"/>
      <c r="AA273" s="41"/>
      <c r="AB273" s="38"/>
      <c r="AC273" s="41"/>
      <c r="AD273" s="38"/>
      <c r="AE273" s="41"/>
      <c r="AF273" s="38"/>
      <c r="AG273" s="41"/>
      <c r="AH273" s="38"/>
      <c r="AI273" s="41"/>
      <c r="AJ273" s="38"/>
      <c r="AK273" s="41"/>
      <c r="AL273" s="38"/>
      <c r="AM273" s="180"/>
      <c r="AN273" s="272"/>
      <c r="AO273" s="34"/>
      <c r="AP273" s="226"/>
      <c r="AQ273" s="41"/>
      <c r="AR273" s="181"/>
      <c r="AS273" s="38"/>
      <c r="AT273" s="41"/>
      <c r="AU273" s="41"/>
      <c r="AV273" s="41"/>
      <c r="AW273" s="41"/>
      <c r="AX273" s="41"/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1660">
        <f t="shared" si="155"/>
        <v>0</v>
      </c>
      <c r="F274" s="38"/>
      <c r="G274" s="41"/>
      <c r="H274" s="38"/>
      <c r="I274" s="41"/>
      <c r="J274" s="38"/>
      <c r="K274" s="41"/>
      <c r="L274" s="38"/>
      <c r="M274" s="41"/>
      <c r="N274" s="38"/>
      <c r="O274" s="41"/>
      <c r="P274" s="38"/>
      <c r="Q274" s="41"/>
      <c r="R274" s="38"/>
      <c r="S274" s="41"/>
      <c r="T274" s="38"/>
      <c r="U274" s="41"/>
      <c r="V274" s="38"/>
      <c r="W274" s="41"/>
      <c r="X274" s="38"/>
      <c r="Y274" s="41"/>
      <c r="Z274" s="38"/>
      <c r="AA274" s="41"/>
      <c r="AB274" s="38"/>
      <c r="AC274" s="41"/>
      <c r="AD274" s="38"/>
      <c r="AE274" s="41"/>
      <c r="AF274" s="38"/>
      <c r="AG274" s="41"/>
      <c r="AH274" s="38"/>
      <c r="AI274" s="41"/>
      <c r="AJ274" s="38"/>
      <c r="AK274" s="41"/>
      <c r="AL274" s="38"/>
      <c r="AM274" s="180"/>
      <c r="AN274" s="272"/>
      <c r="AO274" s="34"/>
      <c r="AP274" s="226"/>
      <c r="AQ274" s="41"/>
      <c r="AR274" s="181"/>
      <c r="AS274" s="38"/>
      <c r="AT274" s="41"/>
      <c r="AU274" s="41"/>
      <c r="AV274" s="41"/>
      <c r="AW274" s="41"/>
      <c r="AX274" s="41"/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1660">
        <f t="shared" si="155"/>
        <v>0</v>
      </c>
      <c r="F275" s="38"/>
      <c r="G275" s="41"/>
      <c r="H275" s="38"/>
      <c r="I275" s="41"/>
      <c r="J275" s="38"/>
      <c r="K275" s="41"/>
      <c r="L275" s="38"/>
      <c r="M275" s="41"/>
      <c r="N275" s="38"/>
      <c r="O275" s="41"/>
      <c r="P275" s="38"/>
      <c r="Q275" s="41"/>
      <c r="R275" s="38"/>
      <c r="S275" s="41"/>
      <c r="T275" s="38"/>
      <c r="U275" s="41"/>
      <c r="V275" s="38"/>
      <c r="W275" s="41"/>
      <c r="X275" s="38"/>
      <c r="Y275" s="41"/>
      <c r="Z275" s="38"/>
      <c r="AA275" s="41"/>
      <c r="AB275" s="38"/>
      <c r="AC275" s="41"/>
      <c r="AD275" s="38"/>
      <c r="AE275" s="41"/>
      <c r="AF275" s="38"/>
      <c r="AG275" s="41"/>
      <c r="AH275" s="38"/>
      <c r="AI275" s="41"/>
      <c r="AJ275" s="38"/>
      <c r="AK275" s="41"/>
      <c r="AL275" s="38"/>
      <c r="AM275" s="180"/>
      <c r="AN275" s="272"/>
      <c r="AO275" s="34"/>
      <c r="AP275" s="226"/>
      <c r="AQ275" s="41"/>
      <c r="AR275" s="181"/>
      <c r="AS275" s="38"/>
      <c r="AT275" s="41"/>
      <c r="AU275" s="41"/>
      <c r="AV275" s="41"/>
      <c r="AW275" s="41"/>
      <c r="AX275" s="41"/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3638"/>
      <c r="B276" s="375" t="s">
        <v>239</v>
      </c>
      <c r="C276" s="355">
        <f t="shared" si="152"/>
        <v>0</v>
      </c>
      <c r="D276" s="356">
        <f t="shared" si="155"/>
        <v>0</v>
      </c>
      <c r="E276" s="1661">
        <f t="shared" si="155"/>
        <v>0</v>
      </c>
      <c r="F276" s="22"/>
      <c r="G276" s="43"/>
      <c r="H276" s="22"/>
      <c r="I276" s="43"/>
      <c r="J276" s="22"/>
      <c r="K276" s="43"/>
      <c r="L276" s="22"/>
      <c r="M276" s="43"/>
      <c r="N276" s="22"/>
      <c r="O276" s="43"/>
      <c r="P276" s="22"/>
      <c r="Q276" s="43"/>
      <c r="R276" s="22"/>
      <c r="S276" s="43"/>
      <c r="T276" s="22"/>
      <c r="U276" s="43"/>
      <c r="V276" s="22"/>
      <c r="W276" s="43"/>
      <c r="X276" s="22"/>
      <c r="Y276" s="43"/>
      <c r="Z276" s="22"/>
      <c r="AA276" s="43"/>
      <c r="AB276" s="22"/>
      <c r="AC276" s="43"/>
      <c r="AD276" s="22"/>
      <c r="AE276" s="43"/>
      <c r="AF276" s="22"/>
      <c r="AG276" s="43"/>
      <c r="AH276" s="22"/>
      <c r="AI276" s="43"/>
      <c r="AJ276" s="22"/>
      <c r="AK276" s="43"/>
      <c r="AL276" s="22"/>
      <c r="AM276" s="141"/>
      <c r="AN276" s="391"/>
      <c r="AO276" s="42"/>
      <c r="AP276" s="142"/>
      <c r="AQ276" s="43"/>
      <c r="AR276" s="186"/>
      <c r="AS276" s="22"/>
      <c r="AT276" s="43"/>
      <c r="AU276" s="43"/>
      <c r="AV276" s="43"/>
      <c r="AW276" s="43"/>
      <c r="AX276" s="43"/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/>
      <c r="G277" s="75"/>
      <c r="H277" s="329"/>
      <c r="I277" s="75"/>
      <c r="J277" s="329"/>
      <c r="K277" s="75"/>
      <c r="L277" s="329"/>
      <c r="M277" s="75"/>
      <c r="N277" s="329"/>
      <c r="O277" s="75"/>
      <c r="P277" s="329"/>
      <c r="Q277" s="75"/>
      <c r="R277" s="329"/>
      <c r="S277" s="75"/>
      <c r="T277" s="329"/>
      <c r="U277" s="75"/>
      <c r="V277" s="329"/>
      <c r="W277" s="75"/>
      <c r="X277" s="329"/>
      <c r="Y277" s="75"/>
      <c r="Z277" s="329"/>
      <c r="AA277" s="75"/>
      <c r="AB277" s="329"/>
      <c r="AC277" s="75"/>
      <c r="AD277" s="329"/>
      <c r="AE277" s="75"/>
      <c r="AF277" s="329"/>
      <c r="AG277" s="75"/>
      <c r="AH277" s="329"/>
      <c r="AI277" s="75"/>
      <c r="AJ277" s="329"/>
      <c r="AK277" s="75"/>
      <c r="AL277" s="329"/>
      <c r="AM277" s="292"/>
      <c r="AN277" s="272"/>
      <c r="AO277" s="34"/>
      <c r="AP277" s="226"/>
      <c r="AQ277" s="75"/>
      <c r="AR277" s="309"/>
      <c r="AS277" s="329"/>
      <c r="AT277" s="75"/>
      <c r="AU277" s="75"/>
      <c r="AV277" s="75"/>
      <c r="AW277" s="75"/>
      <c r="AX277" s="75"/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0</v>
      </c>
      <c r="D278" s="356">
        <f>SUM(F278+H278+J278+L278+N278+P278+R278+T278+V278+X278+Z278+AB278+AD278+AF278+AH278+AJ278+AL278)</f>
        <v>0</v>
      </c>
      <c r="E278" s="1661">
        <f t="shared" ref="E278" si="156">SUM(G278+I278+K278+M278+O278+Q278+S278+U278+W278+Y278+AA278+AC278+AE278+AG278+AI278+AK278+AM278)</f>
        <v>0</v>
      </c>
      <c r="F278" s="22"/>
      <c r="G278" s="43"/>
      <c r="H278" s="22"/>
      <c r="I278" s="43"/>
      <c r="J278" s="22"/>
      <c r="K278" s="43"/>
      <c r="L278" s="22"/>
      <c r="M278" s="43"/>
      <c r="N278" s="22"/>
      <c r="O278" s="43"/>
      <c r="P278" s="22"/>
      <c r="Q278" s="43"/>
      <c r="R278" s="22"/>
      <c r="S278" s="43"/>
      <c r="T278" s="22"/>
      <c r="U278" s="43"/>
      <c r="V278" s="22"/>
      <c r="W278" s="43"/>
      <c r="X278" s="22"/>
      <c r="Y278" s="43"/>
      <c r="Z278" s="22"/>
      <c r="AA278" s="43"/>
      <c r="AB278" s="22"/>
      <c r="AC278" s="43"/>
      <c r="AD278" s="22"/>
      <c r="AE278" s="43"/>
      <c r="AF278" s="22"/>
      <c r="AG278" s="43"/>
      <c r="AH278" s="22"/>
      <c r="AI278" s="43"/>
      <c r="AJ278" s="22"/>
      <c r="AK278" s="43"/>
      <c r="AL278" s="22"/>
      <c r="AM278" s="141"/>
      <c r="AN278" s="384"/>
      <c r="AO278" s="1791"/>
      <c r="AP278" s="1794"/>
      <c r="AQ278" s="395"/>
      <c r="AR278" s="381"/>
      <c r="AS278" s="22"/>
      <c r="AT278" s="43"/>
      <c r="AU278" s="43"/>
      <c r="AV278" s="43"/>
      <c r="AW278" s="43"/>
      <c r="AX278" s="43"/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3553" t="s">
        <v>253</v>
      </c>
      <c r="B280" s="3554" t="s">
        <v>254</v>
      </c>
      <c r="C280" s="3526" t="s">
        <v>4</v>
      </c>
      <c r="D280" s="2869"/>
      <c r="E280" s="2847"/>
      <c r="F280" s="3549" t="s">
        <v>117</v>
      </c>
      <c r="G280" s="3550"/>
      <c r="H280" s="3550"/>
      <c r="I280" s="3550"/>
      <c r="J280" s="3550"/>
      <c r="K280" s="3550"/>
      <c r="L280" s="3550"/>
      <c r="M280" s="3550"/>
      <c r="N280" s="3550"/>
      <c r="O280" s="3550"/>
      <c r="P280" s="3550"/>
      <c r="Q280" s="3550"/>
      <c r="R280" s="3550"/>
      <c r="S280" s="3550"/>
      <c r="T280" s="3550"/>
      <c r="U280" s="3550"/>
      <c r="V280" s="3550"/>
      <c r="W280" s="3550"/>
      <c r="X280" s="3550"/>
      <c r="Y280" s="3550"/>
      <c r="Z280" s="3550"/>
      <c r="AA280" s="3550"/>
      <c r="AB280" s="3550"/>
      <c r="AC280" s="3550"/>
      <c r="AD280" s="3550"/>
      <c r="AE280" s="3550"/>
      <c r="AF280" s="3550"/>
      <c r="AG280" s="3550"/>
      <c r="AH280" s="3550"/>
      <c r="AI280" s="3550"/>
      <c r="AJ280" s="3550"/>
      <c r="AK280" s="3551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3604"/>
      <c r="D281" s="3090"/>
      <c r="E281" s="3599"/>
      <c r="F281" s="3654" t="s">
        <v>179</v>
      </c>
      <c r="G281" s="3654"/>
      <c r="H281" s="3654" t="s">
        <v>180</v>
      </c>
      <c r="I281" s="3654"/>
      <c r="J281" s="3654" t="s">
        <v>12</v>
      </c>
      <c r="K281" s="3654"/>
      <c r="L281" s="3540" t="s">
        <v>13</v>
      </c>
      <c r="M281" s="3541"/>
      <c r="N281" s="3652" t="s">
        <v>14</v>
      </c>
      <c r="O281" s="3652"/>
      <c r="P281" s="3652" t="s">
        <v>15</v>
      </c>
      <c r="Q281" s="3652"/>
      <c r="R281" s="3652" t="s">
        <v>16</v>
      </c>
      <c r="S281" s="3652"/>
      <c r="T281" s="3652" t="s">
        <v>17</v>
      </c>
      <c r="U281" s="3652"/>
      <c r="V281" s="3652" t="s">
        <v>18</v>
      </c>
      <c r="W281" s="3652"/>
      <c r="X281" s="3652" t="s">
        <v>19</v>
      </c>
      <c r="Y281" s="3652"/>
      <c r="Z281" s="3652" t="s">
        <v>48</v>
      </c>
      <c r="AA281" s="3652"/>
      <c r="AB281" s="3652" t="s">
        <v>49</v>
      </c>
      <c r="AC281" s="3652"/>
      <c r="AD281" s="3652" t="s">
        <v>50</v>
      </c>
      <c r="AE281" s="3652"/>
      <c r="AF281" s="3652" t="s">
        <v>126</v>
      </c>
      <c r="AG281" s="3652"/>
      <c r="AH281" s="3652" t="s">
        <v>127</v>
      </c>
      <c r="AI281" s="3652"/>
      <c r="AJ281" s="3652" t="s">
        <v>128</v>
      </c>
      <c r="AK281" s="3657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3658"/>
      <c r="B282" s="3659"/>
      <c r="C282" s="1581" t="s">
        <v>96</v>
      </c>
      <c r="D282" s="1582" t="s">
        <v>65</v>
      </c>
      <c r="E282" s="1657" t="s">
        <v>97</v>
      </c>
      <c r="F282" s="1583" t="s">
        <v>65</v>
      </c>
      <c r="G282" s="400" t="s">
        <v>97</v>
      </c>
      <c r="H282" s="1583" t="s">
        <v>65</v>
      </c>
      <c r="I282" s="400" t="s">
        <v>97</v>
      </c>
      <c r="J282" s="1583" t="s">
        <v>65</v>
      </c>
      <c r="K282" s="400" t="s">
        <v>97</v>
      </c>
      <c r="L282" s="1583" t="s">
        <v>65</v>
      </c>
      <c r="M282" s="400" t="s">
        <v>97</v>
      </c>
      <c r="N282" s="1583" t="s">
        <v>65</v>
      </c>
      <c r="O282" s="400" t="s">
        <v>97</v>
      </c>
      <c r="P282" s="1583" t="s">
        <v>65</v>
      </c>
      <c r="Q282" s="400" t="s">
        <v>97</v>
      </c>
      <c r="R282" s="1583" t="s">
        <v>65</v>
      </c>
      <c r="S282" s="400" t="s">
        <v>97</v>
      </c>
      <c r="T282" s="1681" t="s">
        <v>65</v>
      </c>
      <c r="U282" s="1681" t="s">
        <v>97</v>
      </c>
      <c r="V282" s="1976" t="s">
        <v>65</v>
      </c>
      <c r="W282" s="400" t="s">
        <v>97</v>
      </c>
      <c r="X282" s="1583" t="s">
        <v>65</v>
      </c>
      <c r="Y282" s="400" t="s">
        <v>97</v>
      </c>
      <c r="Z282" s="1583" t="s">
        <v>65</v>
      </c>
      <c r="AA282" s="400" t="s">
        <v>97</v>
      </c>
      <c r="AB282" s="1583" t="s">
        <v>65</v>
      </c>
      <c r="AC282" s="400" t="s">
        <v>97</v>
      </c>
      <c r="AD282" s="1583" t="s">
        <v>65</v>
      </c>
      <c r="AE282" s="400" t="s">
        <v>97</v>
      </c>
      <c r="AF282" s="1583" t="s">
        <v>65</v>
      </c>
      <c r="AG282" s="400" t="s">
        <v>97</v>
      </c>
      <c r="AH282" s="1583" t="s">
        <v>65</v>
      </c>
      <c r="AI282" s="400" t="s">
        <v>97</v>
      </c>
      <c r="AJ282" s="1583" t="s">
        <v>65</v>
      </c>
      <c r="AK282" s="1373" t="s">
        <v>97</v>
      </c>
      <c r="AL282" s="3599"/>
      <c r="AM282" s="3599"/>
      <c r="AN282" s="3599"/>
      <c r="AO282" s="3599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3548" t="s">
        <v>255</v>
      </c>
      <c r="B283" s="1587" t="s">
        <v>77</v>
      </c>
      <c r="C283" s="1588">
        <f>SUM(D283+E283)</f>
        <v>0</v>
      </c>
      <c r="D283" s="1589">
        <f>SUM(F283+H283+J283+L283+N283+P283+R283+T283+V283+X283+Z283+AB283+AD283+AF283+AH283+AJ283)</f>
        <v>0</v>
      </c>
      <c r="E283" s="1934">
        <f>SUM(G283+I283+K283+M283+O283+Q283+S283+U283+W283+Y283+AA283+AC283+AE283+AG283+AI283+AK283)</f>
        <v>0</v>
      </c>
      <c r="F283" s="1935"/>
      <c r="G283" s="1936"/>
      <c r="H283" s="1935"/>
      <c r="I283" s="1936"/>
      <c r="J283" s="1935"/>
      <c r="K283" s="1936"/>
      <c r="L283" s="1935"/>
      <c r="M283" s="1936"/>
      <c r="N283" s="1935"/>
      <c r="O283" s="1936"/>
      <c r="P283" s="1935"/>
      <c r="Q283" s="1936"/>
      <c r="R283" s="1935"/>
      <c r="S283" s="1936"/>
      <c r="T283" s="1935"/>
      <c r="U283" s="1936"/>
      <c r="V283" s="1935"/>
      <c r="W283" s="1936"/>
      <c r="X283" s="1935"/>
      <c r="Y283" s="1936"/>
      <c r="Z283" s="1935"/>
      <c r="AA283" s="1936"/>
      <c r="AB283" s="1935"/>
      <c r="AC283" s="1936"/>
      <c r="AD283" s="1935"/>
      <c r="AE283" s="1936"/>
      <c r="AF283" s="1935"/>
      <c r="AG283" s="1936"/>
      <c r="AH283" s="1935"/>
      <c r="AI283" s="1936"/>
      <c r="AJ283" s="1935"/>
      <c r="AK283" s="1940"/>
      <c r="AL283" s="1936"/>
      <c r="AM283" s="1936"/>
      <c r="AN283" s="1936"/>
      <c r="AO283" s="1936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3656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3548" t="s">
        <v>256</v>
      </c>
      <c r="B285" s="1587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3656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1919"/>
    </row>
    <row r="288" spans="1:87" ht="15" customHeight="1" x14ac:dyDescent="0.25">
      <c r="A288" s="3526" t="s">
        <v>258</v>
      </c>
      <c r="B288" s="2847"/>
      <c r="C288" s="3654" t="s">
        <v>259</v>
      </c>
      <c r="D288" s="3654"/>
      <c r="E288" s="3654"/>
      <c r="F288" s="3540" t="s">
        <v>117</v>
      </c>
      <c r="G288" s="3542"/>
      <c r="H288" s="3542"/>
      <c r="I288" s="3542"/>
      <c r="J288" s="3542"/>
      <c r="K288" s="3542"/>
      <c r="L288" s="3542"/>
      <c r="M288" s="3542"/>
      <c r="N288" s="3542"/>
      <c r="O288" s="3542"/>
      <c r="P288" s="3542"/>
      <c r="Q288" s="3542"/>
      <c r="R288" s="3542"/>
      <c r="S288" s="3542"/>
      <c r="T288" s="3542"/>
      <c r="U288" s="3542"/>
      <c r="V288" s="3542"/>
      <c r="W288" s="3542"/>
      <c r="X288" s="3542"/>
      <c r="Y288" s="3542"/>
      <c r="Z288" s="3542"/>
      <c r="AA288" s="3542"/>
      <c r="AB288" s="3542"/>
      <c r="AC288" s="3542"/>
      <c r="AD288" s="3542"/>
      <c r="AE288" s="3542"/>
      <c r="AF288" s="3542"/>
      <c r="AG288" s="3542"/>
      <c r="AH288" s="3542"/>
      <c r="AI288" s="3542"/>
      <c r="AJ288" s="3542"/>
      <c r="AK288" s="3542"/>
      <c r="AL288" s="3542"/>
      <c r="AM288" s="3543"/>
      <c r="AN288" s="3520" t="s">
        <v>244</v>
      </c>
      <c r="AO288" s="3520"/>
      <c r="AP288" s="3519"/>
      <c r="AQ288" s="3526" t="s">
        <v>185</v>
      </c>
      <c r="AR288" s="2847"/>
      <c r="AS288" s="3517" t="s">
        <v>7</v>
      </c>
      <c r="AT288" s="3517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3654"/>
      <c r="D289" s="3654"/>
      <c r="E289" s="3654"/>
      <c r="F289" s="3654" t="s">
        <v>178</v>
      </c>
      <c r="G289" s="3654"/>
      <c r="H289" s="3654" t="s">
        <v>179</v>
      </c>
      <c r="I289" s="3654"/>
      <c r="J289" s="3654" t="s">
        <v>180</v>
      </c>
      <c r="K289" s="3654"/>
      <c r="L289" s="3654" t="s">
        <v>12</v>
      </c>
      <c r="M289" s="3654"/>
      <c r="N289" s="3540" t="s">
        <v>13</v>
      </c>
      <c r="O289" s="3541"/>
      <c r="P289" s="3652" t="s">
        <v>14</v>
      </c>
      <c r="Q289" s="3652"/>
      <c r="R289" s="3652" t="s">
        <v>15</v>
      </c>
      <c r="S289" s="3652"/>
      <c r="T289" s="3652" t="s">
        <v>16</v>
      </c>
      <c r="U289" s="3652"/>
      <c r="V289" s="3652" t="s">
        <v>17</v>
      </c>
      <c r="W289" s="3652"/>
      <c r="X289" s="3652" t="s">
        <v>18</v>
      </c>
      <c r="Y289" s="3652"/>
      <c r="Z289" s="3652" t="s">
        <v>19</v>
      </c>
      <c r="AA289" s="3652"/>
      <c r="AB289" s="3652" t="s">
        <v>48</v>
      </c>
      <c r="AC289" s="3652"/>
      <c r="AD289" s="3652" t="s">
        <v>49</v>
      </c>
      <c r="AE289" s="3652"/>
      <c r="AF289" s="3652" t="s">
        <v>50</v>
      </c>
      <c r="AG289" s="3652"/>
      <c r="AH289" s="3652" t="s">
        <v>126</v>
      </c>
      <c r="AI289" s="3652"/>
      <c r="AJ289" s="3652" t="s">
        <v>127</v>
      </c>
      <c r="AK289" s="3652"/>
      <c r="AL289" s="3652" t="s">
        <v>128</v>
      </c>
      <c r="AM289" s="3648"/>
      <c r="AN289" s="2882" t="s">
        <v>261</v>
      </c>
      <c r="AO289" s="2882" t="s">
        <v>262</v>
      </c>
      <c r="AP289" s="2847" t="s">
        <v>263</v>
      </c>
      <c r="AQ289" s="3604"/>
      <c r="AR289" s="3599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3604"/>
      <c r="B290" s="3599"/>
      <c r="C290" s="1977" t="s">
        <v>96</v>
      </c>
      <c r="D290" s="1978" t="s">
        <v>65</v>
      </c>
      <c r="E290" s="1676" t="s">
        <v>97</v>
      </c>
      <c r="F290" s="1977" t="s">
        <v>264</v>
      </c>
      <c r="G290" s="1979" t="s">
        <v>97</v>
      </c>
      <c r="H290" s="1977" t="s">
        <v>264</v>
      </c>
      <c r="I290" s="1979" t="s">
        <v>97</v>
      </c>
      <c r="J290" s="1977" t="s">
        <v>264</v>
      </c>
      <c r="K290" s="1979" t="s">
        <v>97</v>
      </c>
      <c r="L290" s="1977" t="s">
        <v>264</v>
      </c>
      <c r="M290" s="1979" t="s">
        <v>97</v>
      </c>
      <c r="N290" s="1977" t="s">
        <v>264</v>
      </c>
      <c r="O290" s="1979" t="s">
        <v>97</v>
      </c>
      <c r="P290" s="1977" t="s">
        <v>264</v>
      </c>
      <c r="Q290" s="1979" t="s">
        <v>97</v>
      </c>
      <c r="R290" s="1977" t="s">
        <v>264</v>
      </c>
      <c r="S290" s="1979" t="s">
        <v>97</v>
      </c>
      <c r="T290" s="1977" t="s">
        <v>264</v>
      </c>
      <c r="U290" s="1979" t="s">
        <v>97</v>
      </c>
      <c r="V290" s="1977" t="s">
        <v>264</v>
      </c>
      <c r="W290" s="1979" t="s">
        <v>97</v>
      </c>
      <c r="X290" s="1977" t="s">
        <v>264</v>
      </c>
      <c r="Y290" s="1979" t="s">
        <v>97</v>
      </c>
      <c r="Z290" s="1977" t="s">
        <v>264</v>
      </c>
      <c r="AA290" s="1979" t="s">
        <v>97</v>
      </c>
      <c r="AB290" s="1977" t="s">
        <v>264</v>
      </c>
      <c r="AC290" s="1979" t="s">
        <v>97</v>
      </c>
      <c r="AD290" s="1977" t="s">
        <v>264</v>
      </c>
      <c r="AE290" s="1979" t="s">
        <v>97</v>
      </c>
      <c r="AF290" s="1977" t="s">
        <v>264</v>
      </c>
      <c r="AG290" s="1979" t="s">
        <v>97</v>
      </c>
      <c r="AH290" s="1977" t="s">
        <v>264</v>
      </c>
      <c r="AI290" s="1979" t="s">
        <v>97</v>
      </c>
      <c r="AJ290" s="1977" t="s">
        <v>264</v>
      </c>
      <c r="AK290" s="1979" t="s">
        <v>97</v>
      </c>
      <c r="AL290" s="1977" t="s">
        <v>264</v>
      </c>
      <c r="AM290" s="1980" t="s">
        <v>97</v>
      </c>
      <c r="AN290" s="3655"/>
      <c r="AO290" s="3655"/>
      <c r="AP290" s="3599"/>
      <c r="AQ290" s="1977" t="s">
        <v>187</v>
      </c>
      <c r="AR290" s="1796" t="s">
        <v>188</v>
      </c>
      <c r="AS290" s="3637"/>
      <c r="AT290" s="3637"/>
      <c r="AU290" s="3599"/>
      <c r="AV290" s="3599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3518" t="s">
        <v>265</v>
      </c>
      <c r="B291" s="3519"/>
      <c r="C291" s="1981">
        <f>SUM(D291+E291)</f>
        <v>12</v>
      </c>
      <c r="D291" s="1982">
        <f>SUM(F291+H291+J291+L291+N291+P291+R291+T291+V291+X291+Z291+AB291+AD291+AF291+AH291+AJ291+AL291)</f>
        <v>1</v>
      </c>
      <c r="E291" s="1678">
        <f>SUM(G291+I291+K291+M291+O291+Q291+S291+U291+W291+Y291+AA291+AC291+AE291+AG291+AI291+AK291+AM291)</f>
        <v>11</v>
      </c>
      <c r="F291" s="1981">
        <f>SUM(F301:F309)</f>
        <v>0</v>
      </c>
      <c r="G291" s="1983">
        <f>SUM(G301:G309)</f>
        <v>0</v>
      </c>
      <c r="H291" s="1981">
        <f>SUM(H301:H309)</f>
        <v>0</v>
      </c>
      <c r="I291" s="1983">
        <f>SUM(I301:I309)</f>
        <v>0</v>
      </c>
      <c r="J291" s="1981">
        <f>SUM(J301:J309)</f>
        <v>0</v>
      </c>
      <c r="K291" s="1983">
        <f>SUM(K292:K309)</f>
        <v>0</v>
      </c>
      <c r="L291" s="1981">
        <f>SUM(L301:L309)</f>
        <v>0</v>
      </c>
      <c r="M291" s="1983">
        <f>SUM(M292:M309)</f>
        <v>2</v>
      </c>
      <c r="N291" s="1981">
        <f>SUM(N301:N309)</f>
        <v>0</v>
      </c>
      <c r="O291" s="1983">
        <f>SUM(O292:O309)</f>
        <v>0</v>
      </c>
      <c r="P291" s="1981">
        <f>SUM(P301:P309)</f>
        <v>0</v>
      </c>
      <c r="Q291" s="1983">
        <f>SUM(Q292:Q309)</f>
        <v>3</v>
      </c>
      <c r="R291" s="1981">
        <f>SUM(R301:R309)</f>
        <v>0</v>
      </c>
      <c r="S291" s="1983">
        <f>SUM(S292:S309)</f>
        <v>1</v>
      </c>
      <c r="T291" s="1981">
        <f>SUM(T301:T309)</f>
        <v>1</v>
      </c>
      <c r="U291" s="1983">
        <f>SUM(U292:U309)</f>
        <v>1</v>
      </c>
      <c r="V291" s="1981">
        <f>SUM(V301:V309)</f>
        <v>0</v>
      </c>
      <c r="W291" s="1983">
        <f>SUM(W292:W309)</f>
        <v>0</v>
      </c>
      <c r="X291" s="1981">
        <f>SUM(X301:X309)</f>
        <v>0</v>
      </c>
      <c r="Y291" s="1983">
        <f>SUM(Y292:Y309)</f>
        <v>1</v>
      </c>
      <c r="Z291" s="1981">
        <f>SUM(Z301:Z309)</f>
        <v>0</v>
      </c>
      <c r="AA291" s="1983">
        <f>SUM(AA292:AA309)</f>
        <v>1</v>
      </c>
      <c r="AB291" s="1981">
        <f t="shared" ref="AB291:AM291" si="167">SUM(AB301:AB309)</f>
        <v>0</v>
      </c>
      <c r="AC291" s="1983">
        <f>SUM(AC292:AC309)</f>
        <v>1</v>
      </c>
      <c r="AD291" s="1981">
        <f t="shared" si="167"/>
        <v>0</v>
      </c>
      <c r="AE291" s="1983">
        <f t="shared" si="167"/>
        <v>0</v>
      </c>
      <c r="AF291" s="1981">
        <f t="shared" si="167"/>
        <v>0</v>
      </c>
      <c r="AG291" s="1983">
        <f t="shared" si="167"/>
        <v>1</v>
      </c>
      <c r="AH291" s="1981">
        <f t="shared" si="167"/>
        <v>0</v>
      </c>
      <c r="AI291" s="1983">
        <f t="shared" si="167"/>
        <v>0</v>
      </c>
      <c r="AJ291" s="1981">
        <f t="shared" si="167"/>
        <v>0</v>
      </c>
      <c r="AK291" s="1983">
        <f t="shared" si="167"/>
        <v>0</v>
      </c>
      <c r="AL291" s="1981">
        <f>SUM(AL301:AL309)</f>
        <v>0</v>
      </c>
      <c r="AM291" s="1984">
        <f t="shared" si="167"/>
        <v>0</v>
      </c>
      <c r="AN291" s="1577">
        <f t="shared" ref="AN291:AU291" si="168">SUM(AN292:AN309)</f>
        <v>3</v>
      </c>
      <c r="AO291" s="1577">
        <f t="shared" si="168"/>
        <v>3</v>
      </c>
      <c r="AP291" s="1599">
        <f t="shared" si="168"/>
        <v>0</v>
      </c>
      <c r="AQ291" s="1981">
        <f t="shared" si="168"/>
        <v>0</v>
      </c>
      <c r="AR291" s="1599">
        <f t="shared" si="168"/>
        <v>0</v>
      </c>
      <c r="AS291" s="1985">
        <f t="shared" si="168"/>
        <v>0</v>
      </c>
      <c r="AT291" s="1985">
        <f t="shared" si="168"/>
        <v>0</v>
      </c>
      <c r="AU291" s="1678">
        <f t="shared" si="168"/>
        <v>0</v>
      </c>
      <c r="AV291" s="1678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0</v>
      </c>
      <c r="D292" s="426"/>
      <c r="E292" s="1666">
        <f t="shared" ref="E292:E300" si="169">SUM(K292+M292+O292+Q292+S292+U292+W292+Y292+AA292+AC292)</f>
        <v>0</v>
      </c>
      <c r="F292" s="358"/>
      <c r="G292" s="359"/>
      <c r="H292" s="359"/>
      <c r="I292" s="359"/>
      <c r="J292" s="427"/>
      <c r="K292" s="35"/>
      <c r="L292" s="509"/>
      <c r="M292" s="35"/>
      <c r="N292" s="509"/>
      <c r="O292" s="35"/>
      <c r="P292" s="509"/>
      <c r="Q292" s="35"/>
      <c r="R292" s="509"/>
      <c r="S292" s="35"/>
      <c r="T292" s="509"/>
      <c r="U292" s="35"/>
      <c r="V292" s="509"/>
      <c r="W292" s="35"/>
      <c r="X292" s="509"/>
      <c r="Y292" s="35"/>
      <c r="Z292" s="509"/>
      <c r="AA292" s="35"/>
      <c r="AB292" s="509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/>
      <c r="AO292" s="34"/>
      <c r="AP292" s="35"/>
      <c r="AQ292" s="32"/>
      <c r="AR292" s="359"/>
      <c r="AS292" s="337"/>
      <c r="AT292" s="337"/>
      <c r="AU292" s="35"/>
      <c r="AV292" s="35"/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1660">
        <f t="shared" si="169"/>
        <v>0</v>
      </c>
      <c r="F293" s="358"/>
      <c r="G293" s="359"/>
      <c r="H293" s="359"/>
      <c r="I293" s="359"/>
      <c r="J293" s="427"/>
      <c r="K293" s="35"/>
      <c r="L293" s="509"/>
      <c r="M293" s="35"/>
      <c r="N293" s="509"/>
      <c r="O293" s="35"/>
      <c r="P293" s="509"/>
      <c r="Q293" s="35"/>
      <c r="R293" s="509"/>
      <c r="S293" s="35"/>
      <c r="T293" s="509"/>
      <c r="U293" s="35"/>
      <c r="V293" s="509"/>
      <c r="W293" s="35"/>
      <c r="X293" s="509"/>
      <c r="Y293" s="35"/>
      <c r="Z293" s="509"/>
      <c r="AA293" s="35"/>
      <c r="AB293" s="509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0</v>
      </c>
      <c r="D294" s="426"/>
      <c r="E294" s="1660">
        <f t="shared" si="169"/>
        <v>0</v>
      </c>
      <c r="F294" s="358"/>
      <c r="G294" s="359"/>
      <c r="H294" s="359"/>
      <c r="I294" s="359"/>
      <c r="J294" s="427"/>
      <c r="K294" s="37"/>
      <c r="L294" s="509"/>
      <c r="M294" s="37"/>
      <c r="N294" s="509"/>
      <c r="O294" s="37"/>
      <c r="P294" s="509"/>
      <c r="Q294" s="37"/>
      <c r="R294" s="509"/>
      <c r="S294" s="37"/>
      <c r="T294" s="509"/>
      <c r="U294" s="37"/>
      <c r="V294" s="509"/>
      <c r="W294" s="37"/>
      <c r="X294" s="509"/>
      <c r="Y294" s="37"/>
      <c r="Z294" s="509"/>
      <c r="AA294" s="37"/>
      <c r="AB294" s="509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/>
      <c r="AO294" s="36"/>
      <c r="AP294" s="37"/>
      <c r="AQ294" s="16"/>
      <c r="AR294" s="359"/>
      <c r="AS294" s="137"/>
      <c r="AT294" s="137"/>
      <c r="AU294" s="37"/>
      <c r="AV294" s="37"/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1660">
        <f t="shared" si="169"/>
        <v>0</v>
      </c>
      <c r="F295" s="358"/>
      <c r="G295" s="359"/>
      <c r="H295" s="359"/>
      <c r="I295" s="359"/>
      <c r="J295" s="427"/>
      <c r="K295" s="37"/>
      <c r="L295" s="509"/>
      <c r="M295" s="37"/>
      <c r="N295" s="509"/>
      <c r="O295" s="37"/>
      <c r="P295" s="509"/>
      <c r="Q295" s="37"/>
      <c r="R295" s="509"/>
      <c r="S295" s="37"/>
      <c r="T295" s="509"/>
      <c r="U295" s="37"/>
      <c r="V295" s="509"/>
      <c r="W295" s="37"/>
      <c r="X295" s="509"/>
      <c r="Y295" s="37"/>
      <c r="Z295" s="509"/>
      <c r="AA295" s="37"/>
      <c r="AB295" s="509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1660">
        <f t="shared" si="169"/>
        <v>0</v>
      </c>
      <c r="F296" s="358"/>
      <c r="G296" s="359"/>
      <c r="H296" s="359"/>
      <c r="I296" s="359"/>
      <c r="J296" s="427"/>
      <c r="K296" s="37"/>
      <c r="L296" s="509"/>
      <c r="M296" s="37"/>
      <c r="N296" s="509"/>
      <c r="O296" s="37"/>
      <c r="P296" s="509"/>
      <c r="Q296" s="37"/>
      <c r="R296" s="509"/>
      <c r="S296" s="37"/>
      <c r="T296" s="509"/>
      <c r="U296" s="37"/>
      <c r="V296" s="509"/>
      <c r="W296" s="37"/>
      <c r="X296" s="509"/>
      <c r="Y296" s="37"/>
      <c r="Z296" s="509"/>
      <c r="AA296" s="37"/>
      <c r="AB296" s="509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1660">
        <f t="shared" si="169"/>
        <v>0</v>
      </c>
      <c r="F297" s="358"/>
      <c r="G297" s="359"/>
      <c r="H297" s="359"/>
      <c r="I297" s="359"/>
      <c r="J297" s="427"/>
      <c r="K297" s="37"/>
      <c r="L297" s="509"/>
      <c r="M297" s="37"/>
      <c r="N297" s="509"/>
      <c r="O297" s="37"/>
      <c r="P297" s="509"/>
      <c r="Q297" s="37"/>
      <c r="R297" s="509"/>
      <c r="S297" s="37"/>
      <c r="T297" s="509"/>
      <c r="U297" s="37"/>
      <c r="V297" s="509"/>
      <c r="W297" s="37"/>
      <c r="X297" s="509"/>
      <c r="Y297" s="37"/>
      <c r="Z297" s="509"/>
      <c r="AA297" s="37"/>
      <c r="AB297" s="509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1660">
        <f t="shared" si="169"/>
        <v>0</v>
      </c>
      <c r="F298" s="358"/>
      <c r="G298" s="359"/>
      <c r="H298" s="359"/>
      <c r="I298" s="359"/>
      <c r="J298" s="427"/>
      <c r="K298" s="37"/>
      <c r="L298" s="509"/>
      <c r="M298" s="37"/>
      <c r="N298" s="509"/>
      <c r="O298" s="37"/>
      <c r="P298" s="509"/>
      <c r="Q298" s="37"/>
      <c r="R298" s="509"/>
      <c r="S298" s="37"/>
      <c r="T298" s="509"/>
      <c r="U298" s="37"/>
      <c r="V298" s="509"/>
      <c r="W298" s="37"/>
      <c r="X298" s="509"/>
      <c r="Y298" s="37"/>
      <c r="Z298" s="509"/>
      <c r="AA298" s="37"/>
      <c r="AB298" s="509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1660">
        <f t="shared" si="169"/>
        <v>0</v>
      </c>
      <c r="F299" s="358"/>
      <c r="G299" s="359"/>
      <c r="H299" s="359"/>
      <c r="I299" s="359"/>
      <c r="J299" s="427"/>
      <c r="K299" s="37"/>
      <c r="L299" s="509"/>
      <c r="M299" s="37"/>
      <c r="N299" s="509"/>
      <c r="O299" s="37"/>
      <c r="P299" s="509"/>
      <c r="Q299" s="37"/>
      <c r="R299" s="509"/>
      <c r="S299" s="37"/>
      <c r="T299" s="509"/>
      <c r="U299" s="37"/>
      <c r="V299" s="509"/>
      <c r="W299" s="37"/>
      <c r="X299" s="509"/>
      <c r="Y299" s="37"/>
      <c r="Z299" s="509"/>
      <c r="AA299" s="37"/>
      <c r="AB299" s="509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614"/>
      <c r="B300" s="1662" t="s">
        <v>274</v>
      </c>
      <c r="C300" s="139">
        <f t="shared" si="184"/>
        <v>0</v>
      </c>
      <c r="D300" s="430"/>
      <c r="E300" s="1661">
        <f t="shared" si="169"/>
        <v>0</v>
      </c>
      <c r="F300" s="1968"/>
      <c r="G300" s="699"/>
      <c r="H300" s="699"/>
      <c r="I300" s="699"/>
      <c r="J300" s="1986"/>
      <c r="K300" s="43"/>
      <c r="L300" s="1987"/>
      <c r="M300" s="43"/>
      <c r="N300" s="1987"/>
      <c r="O300" s="43"/>
      <c r="P300" s="1987"/>
      <c r="Q300" s="43"/>
      <c r="R300" s="1987"/>
      <c r="S300" s="43"/>
      <c r="T300" s="1987"/>
      <c r="U300" s="43"/>
      <c r="V300" s="1987"/>
      <c r="W300" s="43"/>
      <c r="X300" s="1987"/>
      <c r="Y300" s="43"/>
      <c r="Z300" s="1987"/>
      <c r="AA300" s="43"/>
      <c r="AB300" s="1987"/>
      <c r="AC300" s="43"/>
      <c r="AD300" s="1968"/>
      <c r="AE300" s="699"/>
      <c r="AF300" s="699"/>
      <c r="AG300" s="699"/>
      <c r="AH300" s="699"/>
      <c r="AI300" s="699"/>
      <c r="AJ300" s="699"/>
      <c r="AK300" s="699"/>
      <c r="AL300" s="699"/>
      <c r="AM300" s="1969"/>
      <c r="AN300" s="42"/>
      <c r="AO300" s="42"/>
      <c r="AP300" s="43"/>
      <c r="AQ300" s="22"/>
      <c r="AR300" s="699"/>
      <c r="AS300" s="186"/>
      <c r="AT300" s="186"/>
      <c r="AU300" s="43"/>
      <c r="AV300" s="43"/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1988" t="s">
        <v>266</v>
      </c>
      <c r="C301" s="335">
        <f t="shared" si="183"/>
        <v>2</v>
      </c>
      <c r="D301" s="336">
        <f>SUM(F301+H301+J301+L301+N301+P301+R301+T301+V301+X301+Z301+AB301+AD301+AF301+AH301+AJ301+AL301)</f>
        <v>0</v>
      </c>
      <c r="E301" s="1666">
        <f>SUM(G301+I301+K301+M301+O301+Q301+S301+U301+W301+Y301+AA301+AC301+AE301+AG301+AI301+AK301+AM301)</f>
        <v>2</v>
      </c>
      <c r="F301" s="1989"/>
      <c r="G301" s="1990"/>
      <c r="H301" s="1991"/>
      <c r="I301" s="1990"/>
      <c r="J301" s="1991"/>
      <c r="K301" s="291"/>
      <c r="L301" s="1992"/>
      <c r="M301" s="1990">
        <v>1</v>
      </c>
      <c r="N301" s="1991"/>
      <c r="O301" s="1993"/>
      <c r="P301" s="1989"/>
      <c r="Q301" s="1990"/>
      <c r="R301" s="1991"/>
      <c r="S301" s="1993">
        <v>1</v>
      </c>
      <c r="T301" s="1989"/>
      <c r="U301" s="1990"/>
      <c r="V301" s="1991"/>
      <c r="W301" s="1993"/>
      <c r="X301" s="1989"/>
      <c r="Y301" s="1990"/>
      <c r="Z301" s="1991"/>
      <c r="AA301" s="1993"/>
      <c r="AB301" s="1989"/>
      <c r="AC301" s="1990"/>
      <c r="AD301" s="1991"/>
      <c r="AE301" s="1993"/>
      <c r="AF301" s="1989"/>
      <c r="AG301" s="1990"/>
      <c r="AH301" s="1991"/>
      <c r="AI301" s="1993"/>
      <c r="AJ301" s="1989"/>
      <c r="AK301" s="1990"/>
      <c r="AL301" s="1991"/>
      <c r="AM301" s="1994"/>
      <c r="AN301" s="1995">
        <v>2</v>
      </c>
      <c r="AO301" s="34">
        <v>2</v>
      </c>
      <c r="AP301" s="35">
        <v>0</v>
      </c>
      <c r="AQ301" s="32">
        <v>0</v>
      </c>
      <c r="AR301" s="35">
        <v>0</v>
      </c>
      <c r="AS301" s="337">
        <v>0</v>
      </c>
      <c r="AT301" s="337">
        <v>0</v>
      </c>
      <c r="AU301" s="35">
        <v>0</v>
      </c>
      <c r="AV301" s="35">
        <v>0</v>
      </c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0</v>
      </c>
      <c r="D302" s="176">
        <f t="shared" ref="D302:E309" si="185">SUM(F302+H302+J302+L302+N302+P302+R302+T302+V302+X302+Z302+AB302+AD302+AF302+AH302+AJ302+AL302)</f>
        <v>0</v>
      </c>
      <c r="E302" s="1666">
        <f t="shared" si="185"/>
        <v>0</v>
      </c>
      <c r="F302" s="32"/>
      <c r="G302" s="291"/>
      <c r="H302" s="32"/>
      <c r="I302" s="291"/>
      <c r="J302" s="32"/>
      <c r="K302" s="291"/>
      <c r="L302" s="32"/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/>
      <c r="AR302" s="35"/>
      <c r="AS302" s="337"/>
      <c r="AT302" s="337"/>
      <c r="AU302" s="35"/>
      <c r="AV302" s="35"/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7</v>
      </c>
      <c r="D303" s="178">
        <f t="shared" si="185"/>
        <v>0</v>
      </c>
      <c r="E303" s="1660">
        <f t="shared" si="185"/>
        <v>7</v>
      </c>
      <c r="F303" s="16"/>
      <c r="G303" s="20"/>
      <c r="H303" s="16"/>
      <c r="I303" s="20"/>
      <c r="J303" s="16"/>
      <c r="K303" s="20"/>
      <c r="L303" s="16"/>
      <c r="M303" s="20"/>
      <c r="N303" s="16"/>
      <c r="O303" s="18"/>
      <c r="P303" s="16"/>
      <c r="Q303" s="20">
        <v>3</v>
      </c>
      <c r="R303" s="36"/>
      <c r="S303" s="18"/>
      <c r="T303" s="16"/>
      <c r="U303" s="20"/>
      <c r="V303" s="36"/>
      <c r="W303" s="18"/>
      <c r="X303" s="16"/>
      <c r="Y303" s="20">
        <v>1</v>
      </c>
      <c r="Z303" s="36"/>
      <c r="AA303" s="18">
        <v>1</v>
      </c>
      <c r="AB303" s="16"/>
      <c r="AC303" s="20">
        <v>1</v>
      </c>
      <c r="AD303" s="36"/>
      <c r="AE303" s="18"/>
      <c r="AF303" s="16"/>
      <c r="AG303" s="20">
        <v>1</v>
      </c>
      <c r="AH303" s="36"/>
      <c r="AI303" s="18"/>
      <c r="AJ303" s="16"/>
      <c r="AK303" s="20"/>
      <c r="AL303" s="36"/>
      <c r="AM303" s="19"/>
      <c r="AN303" s="36"/>
      <c r="AO303" s="36"/>
      <c r="AP303" s="37"/>
      <c r="AQ303" s="16">
        <v>0</v>
      </c>
      <c r="AR303" s="37">
        <v>0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1</v>
      </c>
      <c r="D304" s="178">
        <f t="shared" si="185"/>
        <v>0</v>
      </c>
      <c r="E304" s="1660">
        <f t="shared" si="185"/>
        <v>1</v>
      </c>
      <c r="F304" s="16"/>
      <c r="G304" s="20"/>
      <c r="H304" s="16"/>
      <c r="I304" s="20"/>
      <c r="J304" s="16"/>
      <c r="K304" s="20"/>
      <c r="L304" s="16"/>
      <c r="M304" s="20">
        <v>1</v>
      </c>
      <c r="N304" s="16"/>
      <c r="O304" s="18"/>
      <c r="P304" s="16"/>
      <c r="Q304" s="20"/>
      <c r="R304" s="36"/>
      <c r="S304" s="18"/>
      <c r="T304" s="16"/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/>
      <c r="AO304" s="36"/>
      <c r="AP304" s="37"/>
      <c r="AQ304" s="16">
        <v>0</v>
      </c>
      <c r="AR304" s="37">
        <v>0</v>
      </c>
      <c r="AS304" s="137">
        <v>0</v>
      </c>
      <c r="AT304" s="137">
        <v>0</v>
      </c>
      <c r="AU304" s="37">
        <v>0</v>
      </c>
      <c r="AV304" s="37">
        <v>0</v>
      </c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1</v>
      </c>
      <c r="D305" s="178">
        <f t="shared" si="185"/>
        <v>1</v>
      </c>
      <c r="E305" s="1660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>
        <v>1</v>
      </c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>
        <v>0</v>
      </c>
      <c r="AR305" s="37">
        <v>0</v>
      </c>
      <c r="AS305" s="137">
        <v>0</v>
      </c>
      <c r="AT305" s="137">
        <v>0</v>
      </c>
      <c r="AU305" s="37">
        <v>0</v>
      </c>
      <c r="AV305" s="37">
        <v>0</v>
      </c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1660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/>
      <c r="AR306" s="37"/>
      <c r="AS306" s="137"/>
      <c r="AT306" s="137"/>
      <c r="AU306" s="37"/>
      <c r="AV306" s="37"/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1660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/>
      <c r="AR307" s="37"/>
      <c r="AS307" s="137"/>
      <c r="AT307" s="137"/>
      <c r="AU307" s="37"/>
      <c r="AV307" s="37"/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1660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/>
      <c r="AR308" s="37"/>
      <c r="AS308" s="137"/>
      <c r="AT308" s="137"/>
      <c r="AU308" s="37"/>
      <c r="AV308" s="37"/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3653"/>
      <c r="B309" s="1662" t="s">
        <v>274</v>
      </c>
      <c r="C309" s="139">
        <f t="shared" si="183"/>
        <v>1</v>
      </c>
      <c r="D309" s="199">
        <f t="shared" si="185"/>
        <v>0</v>
      </c>
      <c r="E309" s="1661">
        <f t="shared" si="185"/>
        <v>1</v>
      </c>
      <c r="F309" s="22"/>
      <c r="G309" s="26"/>
      <c r="H309" s="22"/>
      <c r="I309" s="26"/>
      <c r="J309" s="22"/>
      <c r="K309" s="26"/>
      <c r="L309" s="22"/>
      <c r="M309" s="26"/>
      <c r="N309" s="22"/>
      <c r="O309" s="24"/>
      <c r="P309" s="22"/>
      <c r="Q309" s="26"/>
      <c r="R309" s="42"/>
      <c r="S309" s="24"/>
      <c r="T309" s="22"/>
      <c r="U309" s="26">
        <v>1</v>
      </c>
      <c r="V309" s="42"/>
      <c r="W309" s="24"/>
      <c r="X309" s="22"/>
      <c r="Y309" s="26"/>
      <c r="Z309" s="42"/>
      <c r="AA309" s="24"/>
      <c r="AB309" s="22"/>
      <c r="AC309" s="26"/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>
        <v>1</v>
      </c>
      <c r="AO309" s="42">
        <v>1</v>
      </c>
      <c r="AP309" s="43">
        <v>0</v>
      </c>
      <c r="AQ309" s="22">
        <v>0</v>
      </c>
      <c r="AR309" s="43">
        <v>0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1996"/>
    </row>
    <row r="311" spans="1:86" ht="15" customHeight="1" x14ac:dyDescent="0.25">
      <c r="A311" s="3526" t="s">
        <v>75</v>
      </c>
      <c r="B311" s="2847"/>
      <c r="C311" s="3536" t="s">
        <v>259</v>
      </c>
      <c r="D311" s="2917"/>
      <c r="E311" s="2888"/>
      <c r="F311" s="3540" t="s">
        <v>117</v>
      </c>
      <c r="G311" s="3542"/>
      <c r="H311" s="3542"/>
      <c r="I311" s="3542"/>
      <c r="J311" s="3542"/>
      <c r="K311" s="3542"/>
      <c r="L311" s="3542"/>
      <c r="M311" s="3542"/>
      <c r="N311" s="3542"/>
      <c r="O311" s="3542"/>
      <c r="P311" s="3542"/>
      <c r="Q311" s="3542"/>
      <c r="R311" s="3542"/>
      <c r="S311" s="3542"/>
      <c r="T311" s="3542"/>
      <c r="U311" s="3542"/>
      <c r="V311" s="3542"/>
      <c r="W311" s="3542"/>
      <c r="X311" s="3542"/>
      <c r="Y311" s="3542"/>
      <c r="Z311" s="3542"/>
      <c r="AA311" s="3542"/>
      <c r="AB311" s="3542"/>
      <c r="AC311" s="3542"/>
      <c r="AD311" s="3542"/>
      <c r="AE311" s="3542"/>
      <c r="AF311" s="3542"/>
      <c r="AG311" s="3542"/>
      <c r="AH311" s="3542"/>
      <c r="AI311" s="3542"/>
      <c r="AJ311" s="3542"/>
      <c r="AK311" s="3542"/>
      <c r="AL311" s="3542"/>
      <c r="AM311" s="3542"/>
      <c r="AN311" s="3542"/>
      <c r="AO311" s="3542"/>
      <c r="AP311" s="3542"/>
      <c r="AQ311" s="3543"/>
      <c r="AR311" s="2869" t="s">
        <v>185</v>
      </c>
      <c r="AS311" s="2847"/>
      <c r="AT311" s="3517" t="s">
        <v>7</v>
      </c>
      <c r="AU311" s="3517" t="s">
        <v>8</v>
      </c>
      <c r="AV311" s="3517" t="s">
        <v>260</v>
      </c>
      <c r="AW311" s="3517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644"/>
      <c r="D312" s="3650"/>
      <c r="E312" s="3645"/>
      <c r="F312" s="3518" t="s">
        <v>277</v>
      </c>
      <c r="G312" s="3520"/>
      <c r="H312" s="3518" t="s">
        <v>278</v>
      </c>
      <c r="I312" s="3520"/>
      <c r="J312" s="3518" t="s">
        <v>279</v>
      </c>
      <c r="K312" s="3520"/>
      <c r="L312" s="3518" t="s">
        <v>280</v>
      </c>
      <c r="M312" s="3520"/>
      <c r="N312" s="3518" t="s">
        <v>179</v>
      </c>
      <c r="O312" s="3520"/>
      <c r="P312" s="3518" t="s">
        <v>180</v>
      </c>
      <c r="Q312" s="3520"/>
      <c r="R312" s="3518" t="s">
        <v>12</v>
      </c>
      <c r="S312" s="3520"/>
      <c r="T312" s="3518" t="s">
        <v>13</v>
      </c>
      <c r="U312" s="3520"/>
      <c r="V312" s="3518" t="s">
        <v>14</v>
      </c>
      <c r="W312" s="3519"/>
      <c r="X312" s="3518" t="s">
        <v>15</v>
      </c>
      <c r="Y312" s="3519"/>
      <c r="Z312" s="3518" t="s">
        <v>16</v>
      </c>
      <c r="AA312" s="3519"/>
      <c r="AB312" s="3518" t="s">
        <v>17</v>
      </c>
      <c r="AC312" s="3519"/>
      <c r="AD312" s="3518" t="s">
        <v>18</v>
      </c>
      <c r="AE312" s="3519"/>
      <c r="AF312" s="3518" t="s">
        <v>19</v>
      </c>
      <c r="AG312" s="3519"/>
      <c r="AH312" s="3518" t="s">
        <v>48</v>
      </c>
      <c r="AI312" s="3519"/>
      <c r="AJ312" s="3518" t="s">
        <v>49</v>
      </c>
      <c r="AK312" s="3519"/>
      <c r="AL312" s="3518" t="s">
        <v>50</v>
      </c>
      <c r="AM312" s="3519"/>
      <c r="AN312" s="3518" t="s">
        <v>126</v>
      </c>
      <c r="AO312" s="3519"/>
      <c r="AP312" s="3518" t="s">
        <v>281</v>
      </c>
      <c r="AQ312" s="3523"/>
      <c r="AR312" s="3651"/>
      <c r="AS312" s="3636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641"/>
      <c r="B313" s="3636"/>
      <c r="C313" s="1977" t="s">
        <v>96</v>
      </c>
      <c r="D313" s="1683" t="s">
        <v>65</v>
      </c>
      <c r="E313" s="1667" t="s">
        <v>97</v>
      </c>
      <c r="F313" s="1977" t="s">
        <v>264</v>
      </c>
      <c r="G313" s="1979" t="s">
        <v>97</v>
      </c>
      <c r="H313" s="1977" t="s">
        <v>264</v>
      </c>
      <c r="I313" s="1979" t="s">
        <v>97</v>
      </c>
      <c r="J313" s="1977" t="s">
        <v>264</v>
      </c>
      <c r="K313" s="1979" t="s">
        <v>97</v>
      </c>
      <c r="L313" s="1977" t="s">
        <v>264</v>
      </c>
      <c r="M313" s="1979" t="s">
        <v>97</v>
      </c>
      <c r="N313" s="1977" t="s">
        <v>264</v>
      </c>
      <c r="O313" s="1979" t="s">
        <v>97</v>
      </c>
      <c r="P313" s="1977" t="s">
        <v>264</v>
      </c>
      <c r="Q313" s="1979" t="s">
        <v>97</v>
      </c>
      <c r="R313" s="1977" t="s">
        <v>264</v>
      </c>
      <c r="S313" s="1979" t="s">
        <v>97</v>
      </c>
      <c r="T313" s="1977" t="s">
        <v>264</v>
      </c>
      <c r="U313" s="1979" t="s">
        <v>97</v>
      </c>
      <c r="V313" s="1977" t="s">
        <v>264</v>
      </c>
      <c r="W313" s="1979" t="s">
        <v>97</v>
      </c>
      <c r="X313" s="1977" t="s">
        <v>264</v>
      </c>
      <c r="Y313" s="1979" t="s">
        <v>97</v>
      </c>
      <c r="Z313" s="1977" t="s">
        <v>264</v>
      </c>
      <c r="AA313" s="1979" t="s">
        <v>97</v>
      </c>
      <c r="AB313" s="1977" t="s">
        <v>264</v>
      </c>
      <c r="AC313" s="1979" t="s">
        <v>97</v>
      </c>
      <c r="AD313" s="1977" t="s">
        <v>264</v>
      </c>
      <c r="AE313" s="1979" t="s">
        <v>97</v>
      </c>
      <c r="AF313" s="1977" t="s">
        <v>264</v>
      </c>
      <c r="AG313" s="1979" t="s">
        <v>97</v>
      </c>
      <c r="AH313" s="1977" t="s">
        <v>264</v>
      </c>
      <c r="AI313" s="1979" t="s">
        <v>97</v>
      </c>
      <c r="AJ313" s="1977" t="s">
        <v>264</v>
      </c>
      <c r="AK313" s="1979" t="s">
        <v>97</v>
      </c>
      <c r="AL313" s="1977" t="s">
        <v>264</v>
      </c>
      <c r="AM313" s="1979" t="s">
        <v>97</v>
      </c>
      <c r="AN313" s="1977" t="s">
        <v>264</v>
      </c>
      <c r="AO313" s="1979" t="s">
        <v>97</v>
      </c>
      <c r="AP313" s="1977" t="s">
        <v>264</v>
      </c>
      <c r="AQ313" s="1980" t="s">
        <v>97</v>
      </c>
      <c r="AR313" s="1998" t="s">
        <v>187</v>
      </c>
      <c r="AS313" s="1979" t="s">
        <v>188</v>
      </c>
      <c r="AT313" s="3637"/>
      <c r="AU313" s="3637"/>
      <c r="AV313" s="3637"/>
      <c r="AW313" s="3637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3524" t="s">
        <v>282</v>
      </c>
      <c r="B314" s="1999" t="s">
        <v>181</v>
      </c>
      <c r="C314" s="175">
        <f>SUM(E314)</f>
        <v>0</v>
      </c>
      <c r="D314" s="1872"/>
      <c r="E314" s="2000">
        <f>+Q314+S314+U314+W314+Y314+AA314+AC314+AE314+AG314+AI314</f>
        <v>0</v>
      </c>
      <c r="F314" s="2001"/>
      <c r="G314" s="2002"/>
      <c r="H314" s="2002"/>
      <c r="I314" s="2002"/>
      <c r="J314" s="2002"/>
      <c r="K314" s="2002"/>
      <c r="L314" s="2002"/>
      <c r="M314" s="2002"/>
      <c r="N314" s="2002"/>
      <c r="O314" s="2002"/>
      <c r="P314" s="2003"/>
      <c r="Q314" s="1995"/>
      <c r="R314" s="2004"/>
      <c r="S314" s="1995"/>
      <c r="T314" s="2004"/>
      <c r="U314" s="1995"/>
      <c r="V314" s="2004"/>
      <c r="W314" s="1995"/>
      <c r="X314" s="2004"/>
      <c r="Y314" s="1995"/>
      <c r="Z314" s="2004"/>
      <c r="AA314" s="1995"/>
      <c r="AB314" s="2004"/>
      <c r="AC314" s="1995"/>
      <c r="AD314" s="2004"/>
      <c r="AE314" s="1995"/>
      <c r="AF314" s="2004"/>
      <c r="AG314" s="1995"/>
      <c r="AH314" s="2004"/>
      <c r="AI314" s="1995"/>
      <c r="AJ314" s="2004"/>
      <c r="AK314" s="2003"/>
      <c r="AL314" s="2004"/>
      <c r="AM314" s="2003"/>
      <c r="AN314" s="2004"/>
      <c r="AO314" s="2003"/>
      <c r="AP314" s="2004"/>
      <c r="AQ314" s="2005"/>
      <c r="AR314" s="1995"/>
      <c r="AS314" s="2002"/>
      <c r="AT314" s="2006"/>
      <c r="AU314" s="2007"/>
      <c r="AV314" s="2006"/>
      <c r="AW314" s="2007"/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3638"/>
      <c r="B315" s="2008" t="s">
        <v>275</v>
      </c>
      <c r="C315" s="183">
        <f t="shared" ref="C315:C324" si="188">SUM(D315+E315)</f>
        <v>2</v>
      </c>
      <c r="D315" s="184">
        <f t="shared" ref="D315:E318" si="189">SUM(F315+H315+J315+L315+N315+P315+R315+T315+V315+X315+Z315+AB315+AD315+AF315+AH315+AJ315+AL315+AN315+AP315)</f>
        <v>2</v>
      </c>
      <c r="E315" s="203">
        <f t="shared" si="189"/>
        <v>0</v>
      </c>
      <c r="F315" s="329"/>
      <c r="G315" s="393"/>
      <c r="H315" s="329"/>
      <c r="I315" s="393"/>
      <c r="J315" s="329"/>
      <c r="K315" s="75"/>
      <c r="L315" s="329"/>
      <c r="M315" s="292"/>
      <c r="N315" s="329"/>
      <c r="O315" s="75"/>
      <c r="P315" s="329"/>
      <c r="Q315" s="393"/>
      <c r="R315" s="329"/>
      <c r="S315" s="393"/>
      <c r="T315" s="329">
        <v>1</v>
      </c>
      <c r="U315" s="393"/>
      <c r="V315" s="329"/>
      <c r="W315" s="393"/>
      <c r="X315" s="329"/>
      <c r="Y315" s="393"/>
      <c r="Z315" s="329"/>
      <c r="AA315" s="393"/>
      <c r="AB315" s="329">
        <v>1</v>
      </c>
      <c r="AC315" s="393"/>
      <c r="AD315" s="329"/>
      <c r="AE315" s="393"/>
      <c r="AF315" s="329"/>
      <c r="AG315" s="393"/>
      <c r="AH315" s="329"/>
      <c r="AI315" s="393"/>
      <c r="AJ315" s="329"/>
      <c r="AK315" s="393"/>
      <c r="AL315" s="329"/>
      <c r="AM315" s="393"/>
      <c r="AN315" s="329"/>
      <c r="AO315" s="393"/>
      <c r="AP315" s="329"/>
      <c r="AQ315" s="394"/>
      <c r="AR315" s="393">
        <v>0</v>
      </c>
      <c r="AS315" s="75">
        <v>0</v>
      </c>
      <c r="AT315" s="309">
        <v>0</v>
      </c>
      <c r="AU315" s="75">
        <v>0</v>
      </c>
      <c r="AV315" s="309">
        <v>0</v>
      </c>
      <c r="AW315" s="75">
        <v>0</v>
      </c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3545" t="s">
        <v>283</v>
      </c>
      <c r="B316" s="3546"/>
      <c r="C316" s="2009">
        <f t="shared" si="188"/>
        <v>1</v>
      </c>
      <c r="D316" s="2010">
        <f t="shared" si="189"/>
        <v>1</v>
      </c>
      <c r="E316" s="1518">
        <f t="shared" si="189"/>
        <v>0</v>
      </c>
      <c r="F316" s="2011"/>
      <c r="G316" s="1617"/>
      <c r="H316" s="2011"/>
      <c r="I316" s="1617"/>
      <c r="J316" s="2011"/>
      <c r="K316" s="1546"/>
      <c r="L316" s="2011"/>
      <c r="M316" s="1547"/>
      <c r="N316" s="2011"/>
      <c r="O316" s="1546"/>
      <c r="P316" s="2011"/>
      <c r="Q316" s="1617"/>
      <c r="R316" s="2011"/>
      <c r="S316" s="1617"/>
      <c r="T316" s="2011"/>
      <c r="U316" s="1617"/>
      <c r="V316" s="2011"/>
      <c r="W316" s="1617"/>
      <c r="X316" s="2011"/>
      <c r="Y316" s="1617"/>
      <c r="Z316" s="2011"/>
      <c r="AA316" s="1617"/>
      <c r="AB316" s="2011">
        <v>1</v>
      </c>
      <c r="AC316" s="1617"/>
      <c r="AD316" s="2011"/>
      <c r="AE316" s="1617"/>
      <c r="AF316" s="2011"/>
      <c r="AG316" s="1617"/>
      <c r="AH316" s="2011"/>
      <c r="AI316" s="1617"/>
      <c r="AJ316" s="2011"/>
      <c r="AK316" s="1617"/>
      <c r="AL316" s="2011"/>
      <c r="AM316" s="1617"/>
      <c r="AN316" s="2011"/>
      <c r="AO316" s="1617"/>
      <c r="AP316" s="2011"/>
      <c r="AQ316" s="1618"/>
      <c r="AR316" s="1617">
        <v>0</v>
      </c>
      <c r="AS316" s="1546">
        <v>0</v>
      </c>
      <c r="AT316" s="2012">
        <v>0</v>
      </c>
      <c r="AU316" s="1546">
        <v>0</v>
      </c>
      <c r="AV316" s="2012">
        <v>0</v>
      </c>
      <c r="AW316" s="1546">
        <v>0</v>
      </c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3649" t="s">
        <v>284</v>
      </c>
      <c r="B317" s="3649"/>
      <c r="C317" s="2009">
        <f t="shared" si="188"/>
        <v>1</v>
      </c>
      <c r="D317" s="2010">
        <f t="shared" si="189"/>
        <v>1</v>
      </c>
      <c r="E317" s="1518">
        <f t="shared" si="189"/>
        <v>0</v>
      </c>
      <c r="F317" s="2011"/>
      <c r="G317" s="1617"/>
      <c r="H317" s="2011"/>
      <c r="I317" s="1617"/>
      <c r="J317" s="2011"/>
      <c r="K317" s="1546"/>
      <c r="L317" s="2011"/>
      <c r="M317" s="1547"/>
      <c r="N317" s="2011"/>
      <c r="O317" s="1546"/>
      <c r="P317" s="2011"/>
      <c r="Q317" s="1617"/>
      <c r="R317" s="2011"/>
      <c r="S317" s="1617"/>
      <c r="T317" s="2011"/>
      <c r="U317" s="1617"/>
      <c r="V317" s="2011"/>
      <c r="W317" s="1617"/>
      <c r="X317" s="2011"/>
      <c r="Y317" s="1617"/>
      <c r="Z317" s="2011"/>
      <c r="AA317" s="1617"/>
      <c r="AB317" s="2011"/>
      <c r="AC317" s="1617"/>
      <c r="AD317" s="2011"/>
      <c r="AE317" s="1617"/>
      <c r="AF317" s="2011"/>
      <c r="AG317" s="1617"/>
      <c r="AH317" s="2011"/>
      <c r="AI317" s="1617"/>
      <c r="AJ317" s="2011"/>
      <c r="AK317" s="1617"/>
      <c r="AL317" s="2011">
        <v>1</v>
      </c>
      <c r="AM317" s="1617"/>
      <c r="AN317" s="2011"/>
      <c r="AO317" s="1617"/>
      <c r="AP317" s="2011"/>
      <c r="AQ317" s="1618"/>
      <c r="AR317" s="1617">
        <v>0</v>
      </c>
      <c r="AS317" s="1546">
        <v>0</v>
      </c>
      <c r="AT317" s="2012">
        <v>0</v>
      </c>
      <c r="AU317" s="1546">
        <v>0</v>
      </c>
      <c r="AV317" s="2012">
        <v>0</v>
      </c>
      <c r="AW317" s="1546">
        <v>0</v>
      </c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1</v>
      </c>
      <c r="D318" s="176">
        <f t="shared" si="189"/>
        <v>1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/>
      <c r="AG318" s="34"/>
      <c r="AH318" s="32"/>
      <c r="AI318" s="34"/>
      <c r="AJ318" s="32"/>
      <c r="AK318" s="34"/>
      <c r="AL318" s="32">
        <v>1</v>
      </c>
      <c r="AM318" s="34"/>
      <c r="AN318" s="32"/>
      <c r="AO318" s="34"/>
      <c r="AP318" s="32"/>
      <c r="AQ318" s="226"/>
      <c r="AR318" s="34">
        <v>0</v>
      </c>
      <c r="AS318" s="35">
        <v>0</v>
      </c>
      <c r="AT318" s="337">
        <v>0</v>
      </c>
      <c r="AU318" s="35">
        <v>0</v>
      </c>
      <c r="AV318" s="337">
        <v>0</v>
      </c>
      <c r="AW318" s="35">
        <v>0</v>
      </c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1663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1665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1659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1659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1</v>
      </c>
      <c r="D323" s="176">
        <f t="shared" si="203"/>
        <v>1</v>
      </c>
      <c r="E323" s="233">
        <f t="shared" si="203"/>
        <v>0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/>
      <c r="Y323" s="36"/>
      <c r="Z323" s="16"/>
      <c r="AA323" s="36"/>
      <c r="AB323" s="16"/>
      <c r="AC323" s="36"/>
      <c r="AD323" s="16"/>
      <c r="AE323" s="36"/>
      <c r="AF323" s="16">
        <v>1</v>
      </c>
      <c r="AG323" s="36"/>
      <c r="AH323" s="16"/>
      <c r="AI323" s="36"/>
      <c r="AJ323" s="16"/>
      <c r="AK323" s="36"/>
      <c r="AL323" s="16"/>
      <c r="AM323" s="36"/>
      <c r="AN323" s="16"/>
      <c r="AO323" s="36"/>
      <c r="AP323" s="16"/>
      <c r="AQ323" s="135"/>
      <c r="AR323" s="36">
        <v>0</v>
      </c>
      <c r="AS323" s="37">
        <v>0</v>
      </c>
      <c r="AT323" s="137">
        <v>0</v>
      </c>
      <c r="AU323" s="37">
        <v>0</v>
      </c>
      <c r="AV323" s="137">
        <v>0</v>
      </c>
      <c r="AW323" s="37">
        <v>0</v>
      </c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3638"/>
      <c r="B324" s="2013" t="s">
        <v>291</v>
      </c>
      <c r="C324" s="139">
        <f t="shared" si="188"/>
        <v>0</v>
      </c>
      <c r="D324" s="199">
        <f t="shared" si="203"/>
        <v>0</v>
      </c>
      <c r="E324" s="1663">
        <f t="shared" si="203"/>
        <v>0</v>
      </c>
      <c r="F324" s="1915"/>
      <c r="G324" s="2014"/>
      <c r="H324" s="1915"/>
      <c r="I324" s="2014"/>
      <c r="J324" s="1915"/>
      <c r="K324" s="2015"/>
      <c r="L324" s="1915"/>
      <c r="M324" s="526"/>
      <c r="N324" s="1915"/>
      <c r="O324" s="2015"/>
      <c r="P324" s="1915"/>
      <c r="Q324" s="2014"/>
      <c r="R324" s="1915"/>
      <c r="S324" s="2014"/>
      <c r="T324" s="1915"/>
      <c r="U324" s="2014"/>
      <c r="V324" s="1915"/>
      <c r="W324" s="2014"/>
      <c r="X324" s="1915"/>
      <c r="Y324" s="2014"/>
      <c r="Z324" s="1915"/>
      <c r="AA324" s="2014"/>
      <c r="AB324" s="1915"/>
      <c r="AC324" s="2014"/>
      <c r="AD324" s="1915"/>
      <c r="AE324" s="2014"/>
      <c r="AF324" s="1915"/>
      <c r="AG324" s="2014"/>
      <c r="AH324" s="1915"/>
      <c r="AI324" s="2014"/>
      <c r="AJ324" s="1915"/>
      <c r="AK324" s="2014"/>
      <c r="AL324" s="1915"/>
      <c r="AM324" s="2014"/>
      <c r="AN324" s="1915"/>
      <c r="AO324" s="2014"/>
      <c r="AP324" s="1915"/>
      <c r="AQ324" s="2016"/>
      <c r="AR324" s="2014"/>
      <c r="AS324" s="2015"/>
      <c r="AT324" s="1916"/>
      <c r="AU324" s="2015"/>
      <c r="AV324" s="1916"/>
      <c r="AW324" s="2015"/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3526" t="s">
        <v>75</v>
      </c>
      <c r="B326" s="2847"/>
      <c r="C326" s="3642" t="s">
        <v>259</v>
      </c>
      <c r="D326" s="3642"/>
      <c r="E326" s="3642"/>
      <c r="F326" s="3540" t="s">
        <v>117</v>
      </c>
      <c r="G326" s="3542"/>
      <c r="H326" s="3542"/>
      <c r="I326" s="3542"/>
      <c r="J326" s="3542"/>
      <c r="K326" s="3542"/>
      <c r="L326" s="3542"/>
      <c r="M326" s="3542"/>
      <c r="N326" s="3542"/>
      <c r="O326" s="3542"/>
      <c r="P326" s="3542"/>
      <c r="Q326" s="3542"/>
      <c r="R326" s="3542"/>
      <c r="S326" s="3542"/>
      <c r="T326" s="3542"/>
      <c r="U326" s="3542"/>
      <c r="V326" s="3542"/>
      <c r="W326" s="3542"/>
      <c r="X326" s="3542"/>
      <c r="Y326" s="3542"/>
      <c r="Z326" s="3542"/>
      <c r="AA326" s="3542"/>
      <c r="AB326" s="3542"/>
      <c r="AC326" s="3542"/>
      <c r="AD326" s="3542"/>
      <c r="AE326" s="3542"/>
      <c r="AF326" s="3542"/>
      <c r="AG326" s="3543"/>
      <c r="AH326" s="2869" t="s">
        <v>185</v>
      </c>
      <c r="AI326" s="2847"/>
      <c r="AJ326" s="3531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3642"/>
      <c r="D327" s="3642"/>
      <c r="E327" s="3642"/>
      <c r="F327" s="3642" t="s">
        <v>12</v>
      </c>
      <c r="G327" s="3642"/>
      <c r="H327" s="3540" t="s">
        <v>13</v>
      </c>
      <c r="I327" s="3541"/>
      <c r="J327" s="3634" t="s">
        <v>14</v>
      </c>
      <c r="K327" s="3634"/>
      <c r="L327" s="3634" t="s">
        <v>15</v>
      </c>
      <c r="M327" s="3634"/>
      <c r="N327" s="3634" t="s">
        <v>16</v>
      </c>
      <c r="O327" s="3634"/>
      <c r="P327" s="3634" t="s">
        <v>17</v>
      </c>
      <c r="Q327" s="3634"/>
      <c r="R327" s="3634" t="s">
        <v>18</v>
      </c>
      <c r="S327" s="3634"/>
      <c r="T327" s="3634" t="s">
        <v>19</v>
      </c>
      <c r="U327" s="3634"/>
      <c r="V327" s="3634" t="s">
        <v>48</v>
      </c>
      <c r="W327" s="3634"/>
      <c r="X327" s="3634" t="s">
        <v>49</v>
      </c>
      <c r="Y327" s="3634"/>
      <c r="Z327" s="3634" t="s">
        <v>50</v>
      </c>
      <c r="AA327" s="3634"/>
      <c r="AB327" s="3634" t="s">
        <v>126</v>
      </c>
      <c r="AC327" s="3634"/>
      <c r="AD327" s="3634" t="s">
        <v>127</v>
      </c>
      <c r="AE327" s="3634"/>
      <c r="AF327" s="3634" t="s">
        <v>128</v>
      </c>
      <c r="AG327" s="3648"/>
      <c r="AH327" s="3090"/>
      <c r="AI327" s="3636"/>
      <c r="AJ327" s="2903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641"/>
      <c r="B328" s="3636"/>
      <c r="C328" s="1977" t="s">
        <v>96</v>
      </c>
      <c r="D328" s="1978" t="s">
        <v>65</v>
      </c>
      <c r="E328" s="1676" t="s">
        <v>97</v>
      </c>
      <c r="F328" s="1977" t="s">
        <v>264</v>
      </c>
      <c r="G328" s="1979" t="s">
        <v>97</v>
      </c>
      <c r="H328" s="1977" t="s">
        <v>264</v>
      </c>
      <c r="I328" s="1979" t="s">
        <v>97</v>
      </c>
      <c r="J328" s="1977" t="s">
        <v>264</v>
      </c>
      <c r="K328" s="1979" t="s">
        <v>97</v>
      </c>
      <c r="L328" s="1977" t="s">
        <v>264</v>
      </c>
      <c r="M328" s="1979" t="s">
        <v>97</v>
      </c>
      <c r="N328" s="1977" t="s">
        <v>264</v>
      </c>
      <c r="O328" s="1979" t="s">
        <v>97</v>
      </c>
      <c r="P328" s="1977" t="s">
        <v>264</v>
      </c>
      <c r="Q328" s="1979" t="s">
        <v>97</v>
      </c>
      <c r="R328" s="1977" t="s">
        <v>264</v>
      </c>
      <c r="S328" s="1979" t="s">
        <v>97</v>
      </c>
      <c r="T328" s="1977" t="s">
        <v>264</v>
      </c>
      <c r="U328" s="1979" t="s">
        <v>97</v>
      </c>
      <c r="V328" s="1977" t="s">
        <v>264</v>
      </c>
      <c r="W328" s="1979" t="s">
        <v>97</v>
      </c>
      <c r="X328" s="1977" t="s">
        <v>264</v>
      </c>
      <c r="Y328" s="1979" t="s">
        <v>97</v>
      </c>
      <c r="Z328" s="1977" t="s">
        <v>264</v>
      </c>
      <c r="AA328" s="1979" t="s">
        <v>97</v>
      </c>
      <c r="AB328" s="1977" t="s">
        <v>264</v>
      </c>
      <c r="AC328" s="1979" t="s">
        <v>97</v>
      </c>
      <c r="AD328" s="1977" t="s">
        <v>264</v>
      </c>
      <c r="AE328" s="1979" t="s">
        <v>97</v>
      </c>
      <c r="AF328" s="1977" t="s">
        <v>264</v>
      </c>
      <c r="AG328" s="1980" t="s">
        <v>97</v>
      </c>
      <c r="AH328" s="1572" t="s">
        <v>187</v>
      </c>
      <c r="AI328" s="2017" t="s">
        <v>188</v>
      </c>
      <c r="AJ328" s="3643"/>
      <c r="AK328" s="3636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3647" t="s">
        <v>282</v>
      </c>
      <c r="B329" s="3647"/>
      <c r="C329" s="2009">
        <f>SUM(D329+E329)</f>
        <v>1</v>
      </c>
      <c r="D329" s="2010">
        <f t="shared" ref="D329:E331" si="204">SUM(F329+H329+J329+L329+N329+P329+R329+T329+V329+X329+Z329+AB329+AD329+AF329)</f>
        <v>1</v>
      </c>
      <c r="E329" s="1678">
        <f t="shared" si="204"/>
        <v>0</v>
      </c>
      <c r="F329" s="2011"/>
      <c r="G329" s="1617"/>
      <c r="H329" s="2011"/>
      <c r="I329" s="1617"/>
      <c r="J329" s="2011"/>
      <c r="K329" s="1617"/>
      <c r="L329" s="2011"/>
      <c r="M329" s="1617"/>
      <c r="N329" s="2011">
        <v>1</v>
      </c>
      <c r="O329" s="1617"/>
      <c r="P329" s="2011"/>
      <c r="Q329" s="1617"/>
      <c r="R329" s="2011"/>
      <c r="S329" s="1617"/>
      <c r="T329" s="2011"/>
      <c r="U329" s="1617"/>
      <c r="V329" s="2011"/>
      <c r="W329" s="1617"/>
      <c r="X329" s="2011"/>
      <c r="Y329" s="1617"/>
      <c r="Z329" s="2011"/>
      <c r="AA329" s="1617"/>
      <c r="AB329" s="2011"/>
      <c r="AC329" s="1617"/>
      <c r="AD329" s="2011"/>
      <c r="AE329" s="1617"/>
      <c r="AF329" s="2011"/>
      <c r="AG329" s="1618"/>
      <c r="AH329" s="1617">
        <v>0</v>
      </c>
      <c r="AI329" s="1546">
        <v>1</v>
      </c>
      <c r="AJ329" s="2011">
        <v>0</v>
      </c>
      <c r="AK329" s="1546">
        <v>0</v>
      </c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3647" t="s">
        <v>284</v>
      </c>
      <c r="B330" s="3647"/>
      <c r="C330" s="2009">
        <f>SUM(D330+E330)</f>
        <v>0</v>
      </c>
      <c r="D330" s="2010">
        <f t="shared" si="204"/>
        <v>0</v>
      </c>
      <c r="E330" s="1678">
        <f t="shared" si="204"/>
        <v>0</v>
      </c>
      <c r="F330" s="2011"/>
      <c r="G330" s="1617"/>
      <c r="H330" s="2011"/>
      <c r="I330" s="1617"/>
      <c r="J330" s="2011"/>
      <c r="K330" s="1617"/>
      <c r="L330" s="2011"/>
      <c r="M330" s="1617"/>
      <c r="N330" s="2011"/>
      <c r="O330" s="1617"/>
      <c r="P330" s="2011"/>
      <c r="Q330" s="1617"/>
      <c r="R330" s="2011"/>
      <c r="S330" s="1617"/>
      <c r="T330" s="2011"/>
      <c r="U330" s="1617"/>
      <c r="V330" s="2011"/>
      <c r="W330" s="1617"/>
      <c r="X330" s="2011"/>
      <c r="Y330" s="1617"/>
      <c r="Z330" s="2011"/>
      <c r="AA330" s="1617"/>
      <c r="AB330" s="2011"/>
      <c r="AC330" s="1617"/>
      <c r="AD330" s="2011"/>
      <c r="AE330" s="1617"/>
      <c r="AF330" s="2011"/>
      <c r="AG330" s="1618"/>
      <c r="AH330" s="1617"/>
      <c r="AI330" s="1546"/>
      <c r="AJ330" s="2011"/>
      <c r="AK330" s="1546"/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3647" t="s">
        <v>293</v>
      </c>
      <c r="B331" s="3647"/>
      <c r="C331" s="2009">
        <f>SUM(D331+E331)</f>
        <v>3</v>
      </c>
      <c r="D331" s="2010">
        <f t="shared" si="204"/>
        <v>2</v>
      </c>
      <c r="E331" s="1678">
        <f t="shared" si="204"/>
        <v>1</v>
      </c>
      <c r="F331" s="2011"/>
      <c r="G331" s="1617"/>
      <c r="H331" s="2011"/>
      <c r="I331" s="1617"/>
      <c r="J331" s="2011">
        <v>1</v>
      </c>
      <c r="K331" s="1617"/>
      <c r="L331" s="2011"/>
      <c r="M331" s="1617"/>
      <c r="N331" s="2011"/>
      <c r="O331" s="1617"/>
      <c r="P331" s="2011"/>
      <c r="Q331" s="1617">
        <v>1</v>
      </c>
      <c r="R331" s="2011">
        <v>1</v>
      </c>
      <c r="S331" s="1617"/>
      <c r="T331" s="2011"/>
      <c r="U331" s="1617"/>
      <c r="V331" s="2011"/>
      <c r="W331" s="1617"/>
      <c r="X331" s="2011"/>
      <c r="Y331" s="1617"/>
      <c r="Z331" s="2011"/>
      <c r="AA331" s="1617"/>
      <c r="AB331" s="2011"/>
      <c r="AC331" s="1617"/>
      <c r="AD331" s="2011"/>
      <c r="AE331" s="1617"/>
      <c r="AF331" s="2011"/>
      <c r="AG331" s="1618"/>
      <c r="AH331" s="1617">
        <v>0</v>
      </c>
      <c r="AI331" s="1546">
        <v>2</v>
      </c>
      <c r="AJ331" s="2011">
        <v>0</v>
      </c>
      <c r="AK331" s="1546">
        <v>0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2018" t="s">
        <v>294</v>
      </c>
      <c r="B332" s="2019"/>
      <c r="C332" s="2019"/>
      <c r="D332" s="2019"/>
      <c r="E332" s="2019"/>
      <c r="F332" s="2019"/>
      <c r="G332" s="2019"/>
      <c r="H332" s="2019"/>
      <c r="I332" s="2019"/>
      <c r="J332" s="2019"/>
      <c r="K332" s="2019"/>
      <c r="L332" s="2019"/>
      <c r="M332" s="2019"/>
      <c r="N332" s="2019"/>
      <c r="O332" s="46"/>
      <c r="P332" s="46"/>
      <c r="Q332" s="46"/>
      <c r="R332" s="46"/>
    </row>
    <row r="333" spans="1:85" ht="15" customHeight="1" x14ac:dyDescent="0.25">
      <c r="A333" s="3517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3537" t="s">
        <v>297</v>
      </c>
      <c r="P333" s="3538" t="s">
        <v>298</v>
      </c>
      <c r="Q333" s="3538" t="s">
        <v>299</v>
      </c>
      <c r="R333" s="3535" t="s">
        <v>7</v>
      </c>
      <c r="S333" s="3517" t="s">
        <v>8</v>
      </c>
      <c r="T333" s="3536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3641"/>
      <c r="C334" s="3090"/>
      <c r="D334" s="3636"/>
      <c r="E334" s="3518" t="s">
        <v>178</v>
      </c>
      <c r="F334" s="3519"/>
      <c r="G334" s="3518" t="s">
        <v>179</v>
      </c>
      <c r="H334" s="3519"/>
      <c r="I334" s="3518" t="s">
        <v>180</v>
      </c>
      <c r="J334" s="3519"/>
      <c r="K334" s="3518" t="s">
        <v>12</v>
      </c>
      <c r="L334" s="3519"/>
      <c r="M334" s="3518" t="s">
        <v>13</v>
      </c>
      <c r="N334" s="3520"/>
      <c r="O334" s="2897"/>
      <c r="P334" s="2900"/>
      <c r="Q334" s="2900"/>
      <c r="R334" s="2885"/>
      <c r="S334" s="2851"/>
      <c r="T334" s="3644"/>
      <c r="U334" s="3645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3637"/>
      <c r="B335" s="1668" t="s">
        <v>96</v>
      </c>
      <c r="C335" s="2020" t="s">
        <v>65</v>
      </c>
      <c r="D335" s="2017" t="s">
        <v>97</v>
      </c>
      <c r="E335" s="1977" t="s">
        <v>65</v>
      </c>
      <c r="F335" s="1672" t="s">
        <v>97</v>
      </c>
      <c r="G335" s="1977" t="s">
        <v>65</v>
      </c>
      <c r="H335" s="1672" t="s">
        <v>97</v>
      </c>
      <c r="I335" s="1977" t="s">
        <v>65</v>
      </c>
      <c r="J335" s="1672" t="s">
        <v>97</v>
      </c>
      <c r="K335" s="1977" t="s">
        <v>65</v>
      </c>
      <c r="L335" s="1672" t="s">
        <v>97</v>
      </c>
      <c r="M335" s="1977" t="s">
        <v>65</v>
      </c>
      <c r="N335" s="1675" t="s">
        <v>97</v>
      </c>
      <c r="O335" s="2898"/>
      <c r="P335" s="3646"/>
      <c r="Q335" s="3646"/>
      <c r="R335" s="2886"/>
      <c r="S335" s="3637"/>
      <c r="T335" s="2021" t="s">
        <v>187</v>
      </c>
      <c r="U335" s="2021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2022" t="s">
        <v>77</v>
      </c>
      <c r="B336" s="2022">
        <f>SUM(C336+D336)</f>
        <v>0</v>
      </c>
      <c r="C336" s="2023">
        <f>SUM(E336+G336+I336+K336+M336)</f>
        <v>0</v>
      </c>
      <c r="D336" s="2024">
        <f>SUM(F336+H336+J336+L336+N336)</f>
        <v>0</v>
      </c>
      <c r="E336" s="2025"/>
      <c r="F336" s="2007"/>
      <c r="G336" s="2025"/>
      <c r="H336" s="2007"/>
      <c r="I336" s="2025"/>
      <c r="J336" s="2026"/>
      <c r="K336" s="2025"/>
      <c r="L336" s="2026"/>
      <c r="M336" s="2027"/>
      <c r="N336" s="2028"/>
      <c r="O336" s="454"/>
      <c r="P336" s="2029"/>
      <c r="Q336" s="2029"/>
      <c r="R336" s="2030"/>
      <c r="S336" s="2007"/>
      <c r="T336" s="2007"/>
      <c r="U336" s="2007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2013" t="s">
        <v>89</v>
      </c>
      <c r="B337" s="2013">
        <f>SUM(C337+D337)</f>
        <v>0</v>
      </c>
      <c r="C337" s="2031">
        <f>SUM(E337+G337+I337+K337+M337)</f>
        <v>0</v>
      </c>
      <c r="D337" s="2032">
        <f>SUM(F337+H337+J337+L337+N337)</f>
        <v>0</v>
      </c>
      <c r="E337" s="1915"/>
      <c r="F337" s="2015"/>
      <c r="G337" s="1915"/>
      <c r="H337" s="323"/>
      <c r="I337" s="1915"/>
      <c r="J337" s="2015"/>
      <c r="K337" s="1915"/>
      <c r="L337" s="2015"/>
      <c r="M337" s="526"/>
      <c r="N337" s="458"/>
      <c r="O337" s="459"/>
      <c r="P337" s="2015"/>
      <c r="Q337" s="2015"/>
      <c r="R337" s="459"/>
      <c r="S337" s="2015"/>
      <c r="T337" s="2015"/>
      <c r="U337" s="2015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ht="15" customHeight="1" x14ac:dyDescent="0.25">
      <c r="A339" s="3517" t="s">
        <v>295</v>
      </c>
      <c r="B339" s="3517" t="s">
        <v>301</v>
      </c>
      <c r="C339" s="3634" t="s">
        <v>296</v>
      </c>
      <c r="D339" s="3634"/>
      <c r="E339" s="3634"/>
      <c r="F339" s="3518" t="s">
        <v>117</v>
      </c>
      <c r="G339" s="3520"/>
      <c r="H339" s="3520"/>
      <c r="I339" s="3520"/>
      <c r="J339" s="3520"/>
      <c r="K339" s="3520"/>
      <c r="L339" s="3520"/>
      <c r="M339" s="3520"/>
      <c r="N339" s="3520"/>
      <c r="O339" s="3520"/>
      <c r="P339" s="3520"/>
      <c r="Q339" s="3520"/>
      <c r="R339" s="3520"/>
      <c r="S339" s="3520"/>
      <c r="T339" s="3520"/>
      <c r="U339" s="3520"/>
      <c r="V339" s="3520"/>
      <c r="W339" s="3520"/>
      <c r="X339" s="3520"/>
      <c r="Y339" s="3520"/>
      <c r="Z339" s="3520"/>
      <c r="AA339" s="3520"/>
      <c r="AB339" s="3520"/>
      <c r="AC339" s="3520"/>
      <c r="AD339" s="3520"/>
      <c r="AE339" s="3520"/>
      <c r="AF339" s="3520"/>
      <c r="AG339" s="3523"/>
      <c r="AH339" s="2882" t="s">
        <v>7</v>
      </c>
      <c r="AI339" s="2847" t="s">
        <v>8</v>
      </c>
      <c r="AJ339" s="3518" t="s">
        <v>302</v>
      </c>
      <c r="AK339" s="3520"/>
      <c r="AL339" s="3519"/>
      <c r="AM339" s="3517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ht="15" customHeight="1" x14ac:dyDescent="0.25">
      <c r="A340" s="2851"/>
      <c r="B340" s="2851"/>
      <c r="C340" s="3634"/>
      <c r="D340" s="3634"/>
      <c r="E340" s="3634"/>
      <c r="F340" s="3518" t="s">
        <v>12</v>
      </c>
      <c r="G340" s="3519"/>
      <c r="H340" s="3518" t="s">
        <v>13</v>
      </c>
      <c r="I340" s="3519"/>
      <c r="J340" s="3518" t="s">
        <v>14</v>
      </c>
      <c r="K340" s="3519"/>
      <c r="L340" s="3518" t="s">
        <v>15</v>
      </c>
      <c r="M340" s="3519"/>
      <c r="N340" s="3518" t="s">
        <v>16</v>
      </c>
      <c r="O340" s="3519"/>
      <c r="P340" s="3518" t="s">
        <v>17</v>
      </c>
      <c r="Q340" s="3519"/>
      <c r="R340" s="3518" t="s">
        <v>18</v>
      </c>
      <c r="S340" s="3519"/>
      <c r="T340" s="3518" t="s">
        <v>19</v>
      </c>
      <c r="U340" s="3519"/>
      <c r="V340" s="3518" t="s">
        <v>48</v>
      </c>
      <c r="W340" s="3519"/>
      <c r="X340" s="3518" t="s">
        <v>49</v>
      </c>
      <c r="Y340" s="3519"/>
      <c r="Z340" s="3518" t="s">
        <v>50</v>
      </c>
      <c r="AA340" s="3519"/>
      <c r="AB340" s="3518" t="s">
        <v>126</v>
      </c>
      <c r="AC340" s="3519"/>
      <c r="AD340" s="3518" t="s">
        <v>127</v>
      </c>
      <c r="AE340" s="3519"/>
      <c r="AF340" s="3518" t="s">
        <v>128</v>
      </c>
      <c r="AG340" s="3523"/>
      <c r="AH340" s="2883"/>
      <c r="AI340" s="2848"/>
      <c r="AJ340" s="3531" t="s">
        <v>304</v>
      </c>
      <c r="AK340" s="3532" t="s">
        <v>305</v>
      </c>
      <c r="AL340" s="3533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3637"/>
      <c r="B341" s="3637"/>
      <c r="C341" s="2021" t="s">
        <v>96</v>
      </c>
      <c r="D341" s="2033" t="s">
        <v>65</v>
      </c>
      <c r="E341" s="1672" t="s">
        <v>97</v>
      </c>
      <c r="F341" s="1977" t="s">
        <v>65</v>
      </c>
      <c r="G341" s="1672" t="s">
        <v>97</v>
      </c>
      <c r="H341" s="1977" t="s">
        <v>65</v>
      </c>
      <c r="I341" s="1672" t="s">
        <v>97</v>
      </c>
      <c r="J341" s="1977" t="s">
        <v>264</v>
      </c>
      <c r="K341" s="1672" t="s">
        <v>97</v>
      </c>
      <c r="L341" s="1977" t="s">
        <v>264</v>
      </c>
      <c r="M341" s="1672" t="s">
        <v>97</v>
      </c>
      <c r="N341" s="1977" t="s">
        <v>264</v>
      </c>
      <c r="O341" s="1672" t="s">
        <v>97</v>
      </c>
      <c r="P341" s="1977" t="s">
        <v>264</v>
      </c>
      <c r="Q341" s="1672" t="s">
        <v>97</v>
      </c>
      <c r="R341" s="1977" t="s">
        <v>264</v>
      </c>
      <c r="S341" s="1672" t="s">
        <v>97</v>
      </c>
      <c r="T341" s="1977" t="s">
        <v>264</v>
      </c>
      <c r="U341" s="1672" t="s">
        <v>97</v>
      </c>
      <c r="V341" s="1977" t="s">
        <v>264</v>
      </c>
      <c r="W341" s="1672" t="s">
        <v>97</v>
      </c>
      <c r="X341" s="1977" t="s">
        <v>264</v>
      </c>
      <c r="Y341" s="1672" t="s">
        <v>97</v>
      </c>
      <c r="Z341" s="1977" t="s">
        <v>264</v>
      </c>
      <c r="AA341" s="1672" t="s">
        <v>97</v>
      </c>
      <c r="AB341" s="1977" t="s">
        <v>264</v>
      </c>
      <c r="AC341" s="1672" t="s">
        <v>97</v>
      </c>
      <c r="AD341" s="1977" t="s">
        <v>264</v>
      </c>
      <c r="AE341" s="1672" t="s">
        <v>97</v>
      </c>
      <c r="AF341" s="1977" t="s">
        <v>264</v>
      </c>
      <c r="AG341" s="1673" t="s">
        <v>97</v>
      </c>
      <c r="AH341" s="2879"/>
      <c r="AI341" s="3636"/>
      <c r="AJ341" s="3643"/>
      <c r="AK341" s="2879"/>
      <c r="AL341" s="2881"/>
      <c r="AM341" s="3637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3524" t="s">
        <v>307</v>
      </c>
      <c r="B342" s="1988" t="s">
        <v>308</v>
      </c>
      <c r="C342" s="2034">
        <f>SUM(D342+E342)</f>
        <v>0</v>
      </c>
      <c r="D342" s="2034">
        <f>SUM(F342+H342+J342+L342+N342+P342+R342+T342+V342+X342+Z342+AB342+AD342+AF342)</f>
        <v>0</v>
      </c>
      <c r="E342" s="2034">
        <f>SUM(G342+I342+K342+M342+O342+Q342+S342+U342+W342+Y342+AA342+AC342+AE342+AG342)</f>
        <v>0</v>
      </c>
      <c r="F342" s="2025"/>
      <c r="G342" s="2007"/>
      <c r="H342" s="2025"/>
      <c r="I342" s="2007"/>
      <c r="J342" s="2025"/>
      <c r="K342" s="2007"/>
      <c r="L342" s="2025"/>
      <c r="M342" s="2007"/>
      <c r="N342" s="2025"/>
      <c r="O342" s="2007"/>
      <c r="P342" s="2025"/>
      <c r="Q342" s="2007"/>
      <c r="R342" s="2025"/>
      <c r="S342" s="2007"/>
      <c r="T342" s="2025"/>
      <c r="U342" s="2007"/>
      <c r="V342" s="2025"/>
      <c r="W342" s="2007"/>
      <c r="X342" s="2025"/>
      <c r="Y342" s="2007"/>
      <c r="Z342" s="2025"/>
      <c r="AA342" s="2007"/>
      <c r="AB342" s="2025"/>
      <c r="AC342" s="2007"/>
      <c r="AD342" s="2025"/>
      <c r="AE342" s="2007"/>
      <c r="AF342" s="2025"/>
      <c r="AG342" s="2035"/>
      <c r="AH342" s="2028"/>
      <c r="AI342" s="2026"/>
      <c r="AJ342" s="1995"/>
      <c r="AK342" s="2028"/>
      <c r="AL342" s="2026"/>
      <c r="AM342" s="2026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3638"/>
      <c r="B344" s="2036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3524" t="s">
        <v>311</v>
      </c>
      <c r="B345" s="1988" t="s">
        <v>308</v>
      </c>
      <c r="C345" s="2034">
        <f t="shared" si="206"/>
        <v>0</v>
      </c>
      <c r="D345" s="2034">
        <f t="shared" si="207"/>
        <v>0</v>
      </c>
      <c r="E345" s="2034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3638"/>
      <c r="B347" s="2036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1915"/>
      <c r="G347" s="2015"/>
      <c r="H347" s="1915"/>
      <c r="I347" s="2015"/>
      <c r="J347" s="1915"/>
      <c r="K347" s="2015"/>
      <c r="L347" s="1915"/>
      <c r="M347" s="2015"/>
      <c r="N347" s="1915"/>
      <c r="O347" s="2015"/>
      <c r="P347" s="1915"/>
      <c r="Q347" s="2015"/>
      <c r="R347" s="1915"/>
      <c r="S347" s="2015"/>
      <c r="T347" s="1915"/>
      <c r="U347" s="2015"/>
      <c r="V347" s="1915"/>
      <c r="W347" s="2015"/>
      <c r="X347" s="1915"/>
      <c r="Y347" s="2015"/>
      <c r="Z347" s="1915"/>
      <c r="AA347" s="2015"/>
      <c r="AB347" s="1915"/>
      <c r="AC347" s="2015"/>
      <c r="AD347" s="1915"/>
      <c r="AE347" s="2015"/>
      <c r="AF347" s="1915"/>
      <c r="AG347" s="2016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1988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1658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1658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3639"/>
      <c r="B351" s="2036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1915"/>
      <c r="G351" s="2015"/>
      <c r="H351" s="1915"/>
      <c r="I351" s="2015"/>
      <c r="J351" s="1915"/>
      <c r="K351" s="2015"/>
      <c r="L351" s="1915"/>
      <c r="M351" s="2015"/>
      <c r="N351" s="1915"/>
      <c r="O351" s="2015"/>
      <c r="P351" s="1915"/>
      <c r="Q351" s="2015"/>
      <c r="R351" s="1915"/>
      <c r="S351" s="2015"/>
      <c r="T351" s="1915"/>
      <c r="U351" s="2015"/>
      <c r="V351" s="1915"/>
      <c r="W351" s="2015"/>
      <c r="X351" s="1915"/>
      <c r="Y351" s="2015"/>
      <c r="Z351" s="1915"/>
      <c r="AA351" s="2015"/>
      <c r="AB351" s="1915"/>
      <c r="AC351" s="2015"/>
      <c r="AD351" s="1915"/>
      <c r="AE351" s="2015"/>
      <c r="AF351" s="1915"/>
      <c r="AG351" s="2016"/>
      <c r="AH351" s="93"/>
      <c r="AI351" s="323"/>
      <c r="AJ351" s="2014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3525" t="s">
        <v>295</v>
      </c>
      <c r="B354" s="3525" t="s">
        <v>319</v>
      </c>
      <c r="C354" s="3526" t="s">
        <v>296</v>
      </c>
      <c r="D354" s="2869"/>
      <c r="E354" s="2847"/>
      <c r="F354" s="3527" t="s">
        <v>117</v>
      </c>
      <c r="G354" s="3528"/>
      <c r="H354" s="3528"/>
      <c r="I354" s="3528"/>
      <c r="J354" s="3528"/>
      <c r="K354" s="3528"/>
      <c r="L354" s="3528"/>
      <c r="M354" s="3528"/>
      <c r="N354" s="3528"/>
      <c r="O354" s="3528"/>
      <c r="P354" s="3528"/>
      <c r="Q354" s="3528"/>
      <c r="R354" s="3528"/>
      <c r="S354" s="3528"/>
      <c r="T354" s="3528"/>
      <c r="U354" s="3528"/>
      <c r="V354" s="3528"/>
      <c r="W354" s="3528"/>
      <c r="X354" s="3528"/>
      <c r="Y354" s="3528"/>
      <c r="Z354" s="3528"/>
      <c r="AA354" s="3528"/>
      <c r="AB354" s="3528"/>
      <c r="AC354" s="3528"/>
      <c r="AD354" s="3528"/>
      <c r="AE354" s="3528"/>
      <c r="AF354" s="3528"/>
      <c r="AG354" s="3528"/>
      <c r="AH354" s="3528"/>
      <c r="AI354" s="3528"/>
      <c r="AJ354" s="3528"/>
      <c r="AK354" s="3528"/>
      <c r="AL354" s="3528"/>
      <c r="AM354" s="3529"/>
      <c r="AN354" s="2847" t="s">
        <v>320</v>
      </c>
      <c r="AO354" s="3517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2866"/>
      <c r="B355" s="2866"/>
      <c r="C355" s="3641"/>
      <c r="D355" s="3090"/>
      <c r="E355" s="3636"/>
      <c r="F355" s="3518" t="s">
        <v>178</v>
      </c>
      <c r="G355" s="3519"/>
      <c r="H355" s="3518" t="s">
        <v>179</v>
      </c>
      <c r="I355" s="3519"/>
      <c r="J355" s="3518" t="s">
        <v>180</v>
      </c>
      <c r="K355" s="3519"/>
      <c r="L355" s="3518" t="s">
        <v>12</v>
      </c>
      <c r="M355" s="3519"/>
      <c r="N355" s="3518" t="s">
        <v>13</v>
      </c>
      <c r="O355" s="3519"/>
      <c r="P355" s="3520" t="s">
        <v>14</v>
      </c>
      <c r="Q355" s="3519"/>
      <c r="R355" s="3518" t="s">
        <v>15</v>
      </c>
      <c r="S355" s="3519"/>
      <c r="T355" s="3518" t="s">
        <v>16</v>
      </c>
      <c r="U355" s="3519"/>
      <c r="V355" s="3518" t="s">
        <v>17</v>
      </c>
      <c r="W355" s="3519"/>
      <c r="X355" s="3518" t="s">
        <v>18</v>
      </c>
      <c r="Y355" s="3519"/>
      <c r="Z355" s="3518" t="s">
        <v>19</v>
      </c>
      <c r="AA355" s="3519"/>
      <c r="AB355" s="3518" t="s">
        <v>48</v>
      </c>
      <c r="AC355" s="3519"/>
      <c r="AD355" s="3518" t="s">
        <v>49</v>
      </c>
      <c r="AE355" s="3519"/>
      <c r="AF355" s="3518" t="s">
        <v>50</v>
      </c>
      <c r="AG355" s="3519"/>
      <c r="AH355" s="3518" t="s">
        <v>126</v>
      </c>
      <c r="AI355" s="3519"/>
      <c r="AJ355" s="3518" t="s">
        <v>127</v>
      </c>
      <c r="AK355" s="3519"/>
      <c r="AL355" s="3518" t="s">
        <v>128</v>
      </c>
      <c r="AM355" s="3523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3640"/>
      <c r="B356" s="3640"/>
      <c r="C356" s="1682" t="s">
        <v>96</v>
      </c>
      <c r="D356" s="1683" t="s">
        <v>65</v>
      </c>
      <c r="E356" s="1657" t="s">
        <v>97</v>
      </c>
      <c r="F356" s="1977" t="s">
        <v>65</v>
      </c>
      <c r="G356" s="1657" t="s">
        <v>97</v>
      </c>
      <c r="H356" s="1977" t="s">
        <v>65</v>
      </c>
      <c r="I356" s="1657" t="s">
        <v>97</v>
      </c>
      <c r="J356" s="1977" t="s">
        <v>65</v>
      </c>
      <c r="K356" s="1657" t="s">
        <v>97</v>
      </c>
      <c r="L356" s="1977" t="s">
        <v>65</v>
      </c>
      <c r="M356" s="1657" t="s">
        <v>97</v>
      </c>
      <c r="N356" s="1977" t="s">
        <v>65</v>
      </c>
      <c r="O356" s="1657" t="s">
        <v>97</v>
      </c>
      <c r="P356" s="1977" t="s">
        <v>65</v>
      </c>
      <c r="Q356" s="1657" t="s">
        <v>97</v>
      </c>
      <c r="R356" s="1977" t="s">
        <v>65</v>
      </c>
      <c r="S356" s="1657" t="s">
        <v>97</v>
      </c>
      <c r="T356" s="1977" t="s">
        <v>65</v>
      </c>
      <c r="U356" s="1657" t="s">
        <v>97</v>
      </c>
      <c r="V356" s="1977" t="s">
        <v>65</v>
      </c>
      <c r="W356" s="1657" t="s">
        <v>97</v>
      </c>
      <c r="X356" s="1977" t="s">
        <v>65</v>
      </c>
      <c r="Y356" s="1657" t="s">
        <v>97</v>
      </c>
      <c r="Z356" s="1977" t="s">
        <v>65</v>
      </c>
      <c r="AA356" s="1657" t="s">
        <v>97</v>
      </c>
      <c r="AB356" s="1977" t="s">
        <v>65</v>
      </c>
      <c r="AC356" s="1657" t="s">
        <v>97</v>
      </c>
      <c r="AD356" s="1977" t="s">
        <v>65</v>
      </c>
      <c r="AE356" s="1657" t="s">
        <v>97</v>
      </c>
      <c r="AF356" s="1977" t="s">
        <v>65</v>
      </c>
      <c r="AG356" s="1657" t="s">
        <v>97</v>
      </c>
      <c r="AH356" s="1977" t="s">
        <v>65</v>
      </c>
      <c r="AI356" s="1657" t="s">
        <v>97</v>
      </c>
      <c r="AJ356" s="1977" t="s">
        <v>65</v>
      </c>
      <c r="AK356" s="1657" t="s">
        <v>97</v>
      </c>
      <c r="AL356" s="1977" t="s">
        <v>65</v>
      </c>
      <c r="AM356" s="468" t="s">
        <v>97</v>
      </c>
      <c r="AN356" s="3636"/>
      <c r="AO356" s="3637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3516" t="s">
        <v>321</v>
      </c>
      <c r="B357" s="2037" t="s">
        <v>322</v>
      </c>
      <c r="C357" s="2038">
        <f>SUM(D357,E357)</f>
        <v>0</v>
      </c>
      <c r="D357" s="2039">
        <f t="shared" ref="D357:E360" si="213">SUM(F357,H357,J357,L357,N357,P357,R357,T357,V357,X357,Z357,AB357,AD357,AF357,AH357,AJ357,AL357)</f>
        <v>0</v>
      </c>
      <c r="E357" s="2040">
        <f t="shared" si="213"/>
        <v>0</v>
      </c>
      <c r="F357" s="2025"/>
      <c r="G357" s="2026"/>
      <c r="H357" s="2025"/>
      <c r="I357" s="2026"/>
      <c r="J357" s="2025"/>
      <c r="K357" s="2026"/>
      <c r="L357" s="2025"/>
      <c r="M357" s="2026"/>
      <c r="N357" s="2025"/>
      <c r="O357" s="2026"/>
      <c r="P357" s="2025"/>
      <c r="Q357" s="2026"/>
      <c r="R357" s="2025"/>
      <c r="S357" s="2026"/>
      <c r="T357" s="2025"/>
      <c r="U357" s="2026"/>
      <c r="V357" s="2025"/>
      <c r="W357" s="2026"/>
      <c r="X357" s="2025"/>
      <c r="Y357" s="2026"/>
      <c r="Z357" s="2025"/>
      <c r="AA357" s="2026"/>
      <c r="AB357" s="2025"/>
      <c r="AC357" s="2026"/>
      <c r="AD357" s="2025"/>
      <c r="AE357" s="2026"/>
      <c r="AF357" s="2025"/>
      <c r="AG357" s="2026"/>
      <c r="AH357" s="2025"/>
      <c r="AI357" s="2026"/>
      <c r="AJ357" s="2025"/>
      <c r="AK357" s="2026"/>
      <c r="AL357" s="2025"/>
      <c r="AM357" s="2041"/>
      <c r="AN357" s="2007"/>
      <c r="AO357" s="2006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3635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3521" t="s">
        <v>76</v>
      </c>
      <c r="B360" s="3522"/>
      <c r="C360" s="2042">
        <f>SUM(D360,E360)</f>
        <v>0</v>
      </c>
      <c r="D360" s="2043">
        <f t="shared" si="213"/>
        <v>0</v>
      </c>
      <c r="E360" s="1534">
        <f t="shared" si="213"/>
        <v>0</v>
      </c>
      <c r="F360" s="2009">
        <f t="shared" ref="F360:AO360" si="219">SUM(F357:F359)</f>
        <v>0</v>
      </c>
      <c r="G360" s="1518">
        <f t="shared" si="219"/>
        <v>0</v>
      </c>
      <c r="H360" s="2009">
        <f t="shared" si="219"/>
        <v>0</v>
      </c>
      <c r="I360" s="1518">
        <f t="shared" si="219"/>
        <v>0</v>
      </c>
      <c r="J360" s="2009">
        <f t="shared" si="219"/>
        <v>0</v>
      </c>
      <c r="K360" s="2044">
        <f t="shared" si="219"/>
        <v>0</v>
      </c>
      <c r="L360" s="2009">
        <f t="shared" si="219"/>
        <v>0</v>
      </c>
      <c r="M360" s="2044">
        <f t="shared" si="219"/>
        <v>0</v>
      </c>
      <c r="N360" s="2009">
        <f t="shared" si="219"/>
        <v>0</v>
      </c>
      <c r="O360" s="2044">
        <f t="shared" si="219"/>
        <v>0</v>
      </c>
      <c r="P360" s="2009">
        <f t="shared" si="219"/>
        <v>0</v>
      </c>
      <c r="Q360" s="2044">
        <f t="shared" si="219"/>
        <v>0</v>
      </c>
      <c r="R360" s="2009">
        <f t="shared" si="219"/>
        <v>0</v>
      </c>
      <c r="S360" s="2044">
        <f t="shared" si="219"/>
        <v>0</v>
      </c>
      <c r="T360" s="2009">
        <f t="shared" si="219"/>
        <v>0</v>
      </c>
      <c r="U360" s="2044">
        <f t="shared" si="219"/>
        <v>0</v>
      </c>
      <c r="V360" s="2009">
        <f t="shared" si="219"/>
        <v>0</v>
      </c>
      <c r="W360" s="2044">
        <f t="shared" si="219"/>
        <v>0</v>
      </c>
      <c r="X360" s="2009">
        <f t="shared" si="219"/>
        <v>0</v>
      </c>
      <c r="Y360" s="2044">
        <f t="shared" si="219"/>
        <v>0</v>
      </c>
      <c r="Z360" s="2009">
        <f t="shared" si="219"/>
        <v>0</v>
      </c>
      <c r="AA360" s="2044">
        <f t="shared" si="219"/>
        <v>0</v>
      </c>
      <c r="AB360" s="2009">
        <f t="shared" si="219"/>
        <v>0</v>
      </c>
      <c r="AC360" s="2044">
        <f t="shared" si="219"/>
        <v>0</v>
      </c>
      <c r="AD360" s="2009">
        <f t="shared" si="219"/>
        <v>0</v>
      </c>
      <c r="AE360" s="2044">
        <f t="shared" si="219"/>
        <v>0</v>
      </c>
      <c r="AF360" s="2009">
        <f t="shared" si="219"/>
        <v>0</v>
      </c>
      <c r="AG360" s="2044">
        <f t="shared" si="219"/>
        <v>0</v>
      </c>
      <c r="AH360" s="2009">
        <f t="shared" si="219"/>
        <v>0</v>
      </c>
      <c r="AI360" s="2044">
        <f t="shared" si="219"/>
        <v>0</v>
      </c>
      <c r="AJ360" s="2009">
        <f t="shared" si="219"/>
        <v>0</v>
      </c>
      <c r="AK360" s="2044">
        <f t="shared" si="219"/>
        <v>0</v>
      </c>
      <c r="AL360" s="1648">
        <f t="shared" si="219"/>
        <v>0</v>
      </c>
      <c r="AM360" s="2045">
        <f t="shared" si="219"/>
        <v>0</v>
      </c>
      <c r="AN360" s="1518">
        <f t="shared" si="219"/>
        <v>0</v>
      </c>
      <c r="AO360" s="2046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3634" t="s">
        <v>326</v>
      </c>
      <c r="B362" s="3634" t="s">
        <v>327</v>
      </c>
      <c r="C362" s="3634" t="s">
        <v>328</v>
      </c>
      <c r="D362" s="3634"/>
      <c r="E362" s="3634"/>
      <c r="F362" s="3634"/>
      <c r="G362" s="3634"/>
      <c r="H362" s="3634"/>
      <c r="I362" s="3634"/>
      <c r="J362" s="3634"/>
      <c r="K362" s="3642" t="s">
        <v>329</v>
      </c>
      <c r="L362" s="3642"/>
      <c r="M362" s="3642"/>
      <c r="N362" s="3642"/>
      <c r="O362" s="3642"/>
      <c r="P362" s="3634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3634"/>
      <c r="B363" s="3634"/>
      <c r="C363" s="3634" t="s">
        <v>331</v>
      </c>
      <c r="D363" s="3634" t="s">
        <v>332</v>
      </c>
      <c r="E363" s="3634" t="s">
        <v>333</v>
      </c>
      <c r="F363" s="3634" t="s">
        <v>334</v>
      </c>
      <c r="G363" s="3634" t="s">
        <v>335</v>
      </c>
      <c r="H363" s="3634"/>
      <c r="I363" s="3634"/>
      <c r="J363" s="3634"/>
      <c r="K363" s="3634" t="s">
        <v>336</v>
      </c>
      <c r="L363" s="3634" t="s">
        <v>337</v>
      </c>
      <c r="M363" s="3634" t="s">
        <v>338</v>
      </c>
      <c r="N363" s="3634" t="s">
        <v>339</v>
      </c>
      <c r="O363" s="3634" t="s">
        <v>340</v>
      </c>
      <c r="P363" s="3634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3634"/>
      <c r="B364" s="3634"/>
      <c r="C364" s="3634"/>
      <c r="D364" s="3634"/>
      <c r="E364" s="3634"/>
      <c r="F364" s="3634"/>
      <c r="G364" s="2047" t="s">
        <v>337</v>
      </c>
      <c r="H364" s="2047" t="s">
        <v>340</v>
      </c>
      <c r="I364" s="2047" t="s">
        <v>341</v>
      </c>
      <c r="J364" s="2047" t="s">
        <v>100</v>
      </c>
      <c r="K364" s="3634"/>
      <c r="L364" s="3634"/>
      <c r="M364" s="3634"/>
      <c r="N364" s="3634"/>
      <c r="O364" s="3634"/>
      <c r="P364" s="3634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2048" t="s">
        <v>342</v>
      </c>
      <c r="B365" s="2049">
        <f>SUM(D365:O365)</f>
        <v>0</v>
      </c>
      <c r="C365" s="2050"/>
      <c r="D365" s="2006"/>
      <c r="E365" s="2006"/>
      <c r="F365" s="2006"/>
      <c r="G365" s="2006"/>
      <c r="H365" s="2006"/>
      <c r="I365" s="2006"/>
      <c r="J365" s="2006"/>
      <c r="K365" s="2006"/>
      <c r="L365" s="2006"/>
      <c r="M365" s="2006"/>
      <c r="N365" s="2006"/>
      <c r="O365" s="2027"/>
      <c r="P365" s="2051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1671" t="s">
        <v>76</v>
      </c>
      <c r="B370" s="2046">
        <f>SUM(B365:B369)</f>
        <v>0</v>
      </c>
      <c r="C370" s="2046">
        <f>SUM(C366:C367)</f>
        <v>0</v>
      </c>
      <c r="D370" s="2046">
        <f>SUM(D365:D367)</f>
        <v>0</v>
      </c>
      <c r="E370" s="2046">
        <f t="shared" ref="E370:N370" si="220">SUM(E365:E367)</f>
        <v>0</v>
      </c>
      <c r="F370" s="2046">
        <f t="shared" si="220"/>
        <v>0</v>
      </c>
      <c r="G370" s="2046">
        <f t="shared" si="220"/>
        <v>0</v>
      </c>
      <c r="H370" s="2046">
        <f t="shared" si="220"/>
        <v>0</v>
      </c>
      <c r="I370" s="2046">
        <f t="shared" si="220"/>
        <v>0</v>
      </c>
      <c r="J370" s="2046">
        <f t="shared" si="220"/>
        <v>0</v>
      </c>
      <c r="K370" s="2046">
        <f t="shared" si="220"/>
        <v>0</v>
      </c>
      <c r="L370" s="2046">
        <f t="shared" si="220"/>
        <v>0</v>
      </c>
      <c r="M370" s="2046">
        <f t="shared" si="220"/>
        <v>0</v>
      </c>
      <c r="N370" s="2046">
        <f t="shared" si="220"/>
        <v>0</v>
      </c>
      <c r="O370" s="2046">
        <f>SUM(O365:O367)</f>
        <v>0</v>
      </c>
      <c r="P370" s="2046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341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_1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F234:AX278 D60:R79 B82 D85:E85 F106:M109 F114:AI122 F139:AR143 F127:AM134 F147:O149 F160:R162 F164:R167 F151:O154 F173:Q175 F186:AW230 E336:U337 F283:AO286 F292:AV309 F314:AW324 F329:AK331 F342:AM351 F357:AO359 C365:P369 F98:AE101 F90:AE93 F177:Q180 D36:U55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463"/>
  <sheetViews>
    <sheetView workbookViewId="0">
      <selection activeCell="A4" sqref="A4"/>
    </sheetView>
  </sheetViews>
  <sheetFormatPr baseColWidth="10" defaultRowHeight="15" x14ac:dyDescent="0.25"/>
  <cols>
    <col min="1" max="1" width="31.5703125" customWidth="1"/>
    <col min="2" max="2" width="37.42578125" customWidth="1"/>
    <col min="3" max="3" width="12.140625" customWidth="1"/>
    <col min="14" max="14" width="12.7109375" customWidth="1"/>
    <col min="17" max="17" width="11.5703125" customWidth="1"/>
    <col min="18" max="18" width="12.85546875" customWidth="1"/>
    <col min="20" max="20" width="10.85546875" customWidth="1"/>
    <col min="21" max="21" width="12.42578125" customWidth="1"/>
    <col min="22" max="22" width="12.28515625" customWidth="1"/>
    <col min="35" max="35" width="10.7109375" customWidth="1"/>
    <col min="36" max="36" width="11.5703125" customWidth="1"/>
    <col min="37" max="37" width="10.42578125" customWidth="1"/>
    <col min="46" max="46" width="11.140625" customWidth="1"/>
    <col min="49" max="50" width="12.5703125" customWidth="1"/>
    <col min="66" max="67" width="11.42578125" customWidth="1"/>
    <col min="68" max="68" width="11.42578125" hidden="1" customWidth="1"/>
    <col min="69" max="76" width="11.42578125" style="194" hidden="1" customWidth="1"/>
    <col min="77" max="77" width="11.42578125" hidden="1" customWidth="1"/>
    <col min="78" max="80" width="11.42578125" style="14" hidden="1" customWidth="1"/>
    <col min="81" max="89" width="11.42578125" hidden="1" customWidth="1"/>
    <col min="90" max="97" width="0" hidden="1" customWidth="1"/>
  </cols>
  <sheetData>
    <row r="1" spans="1:84" x14ac:dyDescent="0.25">
      <c r="A1" s="1" t="s">
        <v>0</v>
      </c>
      <c r="BQ1"/>
      <c r="BR1"/>
      <c r="BS1"/>
      <c r="BT1"/>
      <c r="BU1"/>
      <c r="BV1"/>
      <c r="BW1"/>
      <c r="BX1"/>
      <c r="BZ1"/>
      <c r="CA1"/>
      <c r="CB1"/>
    </row>
    <row r="2" spans="1:84" x14ac:dyDescent="0.25">
      <c r="A2" s="1" t="str">
        <f>CONCATENATE("COMUNA: ",[9]NOMBRE!B2," - ","( ",[9]NOMBRE!C2,[9]NOMBRE!D2,[9]NOMBRE!E2,[9]NOMBRE!F2,[9]NOMBRE!G2," )")</f>
        <v>COMUNA: LINARES - ( 07401 )</v>
      </c>
      <c r="BQ2"/>
      <c r="BR2"/>
      <c r="BS2"/>
      <c r="BT2"/>
      <c r="BU2"/>
      <c r="BV2"/>
      <c r="BW2"/>
      <c r="BX2"/>
      <c r="BZ2"/>
      <c r="CA2"/>
      <c r="CB2"/>
    </row>
    <row r="3" spans="1:84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BQ3"/>
      <c r="BR3"/>
      <c r="BS3"/>
      <c r="BT3"/>
      <c r="BU3"/>
      <c r="BV3"/>
      <c r="BW3"/>
      <c r="BX3"/>
      <c r="BZ3"/>
      <c r="CA3"/>
      <c r="CB3"/>
    </row>
    <row r="4" spans="1:84" x14ac:dyDescent="0.25">
      <c r="A4" s="1" t="str">
        <f>CONCATENATE("MES: ",[9]NOMBRE!B6," - ","( ",[9]NOMBRE!C6,[9]NOMBRE!D6," )")</f>
        <v>MES: AGOSTO - ( 08 )</v>
      </c>
      <c r="BQ4"/>
      <c r="BR4"/>
      <c r="BS4"/>
      <c r="BT4"/>
      <c r="BU4"/>
      <c r="BV4"/>
      <c r="BW4"/>
      <c r="BX4"/>
      <c r="BZ4"/>
      <c r="CA4"/>
      <c r="CB4"/>
    </row>
    <row r="5" spans="1:84" x14ac:dyDescent="0.25">
      <c r="A5" s="1" t="str">
        <f>CONCATENATE("AÑO: ",[9]NOMBRE!B7)</f>
        <v>AÑO: 2024</v>
      </c>
      <c r="BQ5"/>
      <c r="BR5"/>
      <c r="BS5"/>
      <c r="BT5"/>
      <c r="BU5"/>
      <c r="BV5"/>
      <c r="BW5"/>
      <c r="BX5"/>
      <c r="BZ5"/>
      <c r="CA5"/>
      <c r="CB5"/>
    </row>
    <row r="6" spans="1:84" ht="15" customHeight="1" x14ac:dyDescent="0.25">
      <c r="A6" s="3064" t="s">
        <v>1</v>
      </c>
      <c r="B6" s="3064"/>
      <c r="C6" s="3064"/>
      <c r="D6" s="3064"/>
      <c r="E6" s="3064"/>
      <c r="F6" s="3064"/>
      <c r="G6" s="3064"/>
      <c r="H6" s="3064"/>
      <c r="I6" s="3064"/>
      <c r="J6" s="3064"/>
      <c r="K6" s="3064"/>
      <c r="L6" s="3064"/>
      <c r="M6" s="3064"/>
      <c r="N6" s="3064"/>
      <c r="O6" s="3064"/>
      <c r="P6" s="3064"/>
      <c r="BQ6"/>
      <c r="BR6"/>
      <c r="BS6"/>
      <c r="BT6"/>
      <c r="BU6"/>
      <c r="BV6"/>
      <c r="BW6"/>
      <c r="BX6"/>
      <c r="BZ6"/>
      <c r="CA6"/>
      <c r="CB6"/>
    </row>
    <row r="7" spans="1:84" x14ac:dyDescent="0.25">
      <c r="BQ7"/>
      <c r="BR7"/>
      <c r="BS7"/>
      <c r="BT7"/>
      <c r="BU7"/>
      <c r="BV7"/>
      <c r="BW7"/>
      <c r="BX7"/>
      <c r="BZ7"/>
      <c r="CA7"/>
      <c r="CB7"/>
    </row>
    <row r="8" spans="1:84" x14ac:dyDescent="0.25">
      <c r="A8" s="2" t="s">
        <v>2</v>
      </c>
      <c r="BQ8"/>
      <c r="BR8"/>
      <c r="BS8"/>
      <c r="BT8"/>
      <c r="BU8"/>
      <c r="BV8"/>
      <c r="BW8"/>
      <c r="BX8"/>
      <c r="BZ8"/>
      <c r="CA8"/>
      <c r="CB8"/>
    </row>
    <row r="9" spans="1:84" ht="15" customHeight="1" x14ac:dyDescent="0.25">
      <c r="A9" s="3088" t="s">
        <v>3</v>
      </c>
      <c r="B9" s="2847"/>
      <c r="C9" s="3074" t="s">
        <v>4</v>
      </c>
      <c r="D9" s="3100" t="s">
        <v>5</v>
      </c>
      <c r="E9" s="3102"/>
      <c r="F9" s="3102"/>
      <c r="G9" s="3102"/>
      <c r="H9" s="3102"/>
      <c r="I9" s="3102"/>
      <c r="J9" s="3102"/>
      <c r="K9" s="3102"/>
      <c r="L9" s="3102"/>
      <c r="M9" s="3103"/>
      <c r="N9" s="3074" t="s">
        <v>6</v>
      </c>
      <c r="O9" s="3074" t="s">
        <v>7</v>
      </c>
      <c r="P9" s="3074" t="s">
        <v>8</v>
      </c>
      <c r="Q9" s="3074" t="s">
        <v>9</v>
      </c>
      <c r="R9" s="3074" t="s">
        <v>10</v>
      </c>
      <c r="BQ9"/>
      <c r="BR9"/>
      <c r="BS9"/>
      <c r="BT9"/>
      <c r="BU9"/>
      <c r="BV9"/>
      <c r="BW9"/>
      <c r="BX9"/>
      <c r="BZ9"/>
      <c r="CA9"/>
      <c r="CB9"/>
    </row>
    <row r="10" spans="1:84" ht="21" x14ac:dyDescent="0.25">
      <c r="A10" s="2910"/>
      <c r="B10" s="2848"/>
      <c r="C10" s="3637"/>
      <c r="D10" s="2110" t="s">
        <v>11</v>
      </c>
      <c r="E10" s="671" t="s">
        <v>12</v>
      </c>
      <c r="F10" s="671" t="s">
        <v>13</v>
      </c>
      <c r="G10" s="671" t="s">
        <v>14</v>
      </c>
      <c r="H10" s="671" t="s">
        <v>15</v>
      </c>
      <c r="I10" s="671" t="s">
        <v>16</v>
      </c>
      <c r="J10" s="671" t="s">
        <v>17</v>
      </c>
      <c r="K10" s="671" t="s">
        <v>18</v>
      </c>
      <c r="L10" s="671" t="s">
        <v>19</v>
      </c>
      <c r="M10" s="2112" t="s">
        <v>20</v>
      </c>
      <c r="N10" s="3637"/>
      <c r="O10" s="3637"/>
      <c r="P10" s="3637"/>
      <c r="Q10" s="3637"/>
      <c r="R10" s="3637"/>
      <c r="BQ10"/>
      <c r="BR10"/>
      <c r="BS10"/>
      <c r="BT10"/>
      <c r="BU10"/>
      <c r="BV10"/>
      <c r="BW10"/>
      <c r="BX10"/>
      <c r="BZ10"/>
      <c r="CA10"/>
      <c r="CB10"/>
    </row>
    <row r="11" spans="1:84" x14ac:dyDescent="0.25">
      <c r="A11" s="3766" t="s">
        <v>21</v>
      </c>
      <c r="B11" s="3766"/>
      <c r="C11" s="2134">
        <f>SUM(D11:M11)</f>
        <v>0</v>
      </c>
      <c r="D11" s="2083"/>
      <c r="E11" s="2084"/>
      <c r="F11" s="2084"/>
      <c r="G11" s="2084"/>
      <c r="H11" s="2084"/>
      <c r="I11" s="2084"/>
      <c r="J11" s="2084"/>
      <c r="K11" s="2084"/>
      <c r="L11" s="2085"/>
      <c r="M11" s="2086"/>
      <c r="N11" s="2087"/>
      <c r="O11" s="2087"/>
      <c r="P11" s="2087"/>
      <c r="Q11" s="2087"/>
      <c r="R11" s="2087"/>
      <c r="S11" t="str">
        <f>BQ11&amp;BR11&amp;BS11&amp;BT11&amp;BU11&amp;BV11&amp;BW11&amp;BX11</f>
        <v/>
      </c>
      <c r="BQ11" s="12" t="str">
        <f>IF(AND(C11&gt;0,N11=""),"  * No olvide digitar la variable Víctima de violencia de género. Digite Cero si no tiene.",IF(N11&gt;C11,"  * La variable Víctima de violencia de género No puede ser mayor al Total.",""))</f>
        <v/>
      </c>
      <c r="BR11" s="12" t="str">
        <f>IF(AND(C11&gt;0,O11=""),"  * No olvide digitar la variable Pueblos Originarios. Digite Cero si no tiene.",IF(O11&gt;C11,"  * La variable Pueblos Originarios de género No puede ser mayor al Total.",""))</f>
        <v/>
      </c>
      <c r="BS11" s="12" t="str">
        <f>IF(AND(C11&gt;0,P11=""),"  * No olvide digitar la variable Migrantes. Digite Cero si no tiene.",IF(P11&gt;C11,"  * La variable Migrantes No puede ser mayor al Total.",""))</f>
        <v/>
      </c>
      <c r="BT11" s="12" t="str">
        <f>IF(AND(C11&gt;0,Q11=""),"  * No olvide digitar la variable Ingresos por traslados. Digite Cero si no tiene.",IF(Q11&gt;C11,"  * La variable Ingresos por traslados No puede ser mayor al Total.",""))</f>
        <v/>
      </c>
      <c r="BU11" s="12" t="str">
        <f>IF(AND(C11&gt;0,R11=""),"  * No olvide digitar la variable Ingresos con control precoz extrasistema. Digite Cero si no tiene.",IF(R11&gt;C11,"  * La variable  Ingresos con control precoz extrasistema No puede ser mayor al Total.",""))</f>
        <v/>
      </c>
      <c r="BV11" s="12"/>
      <c r="BW11" s="12"/>
      <c r="BX11" s="13"/>
      <c r="BZ11"/>
      <c r="CA11"/>
      <c r="CB11" s="14">
        <f>IF(AND(C11&gt;0,N11=""),1,IF(N11&gt;C11,1,0))</f>
        <v>0</v>
      </c>
      <c r="CC11" s="14">
        <f>IF(AND(C11&gt;0,O11=""),1,IF(O11&gt;C11,1,0))</f>
        <v>0</v>
      </c>
      <c r="CD11" s="14">
        <f>IF(AND(C11&gt;0,P11=""),1,IF(P11&gt;C11,1,0))</f>
        <v>0</v>
      </c>
      <c r="CE11" s="14">
        <f>IF(AND(C11&gt;0,Q11=""),1,IF(Q11&gt;C11,1,0))</f>
        <v>0</v>
      </c>
      <c r="CF11" s="14">
        <f>IF(AND(C11&gt;0,R11=""),1,IF(R11&gt;C11,1,0))</f>
        <v>0</v>
      </c>
    </row>
    <row r="12" spans="1:84" x14ac:dyDescent="0.25">
      <c r="A12" s="3063" t="s">
        <v>22</v>
      </c>
      <c r="B12" s="3063"/>
      <c r="C12" s="15">
        <f>SUM(D12:M12)</f>
        <v>0</v>
      </c>
      <c r="D12" s="16"/>
      <c r="E12" s="17"/>
      <c r="F12" s="17"/>
      <c r="G12" s="17"/>
      <c r="H12" s="17"/>
      <c r="I12" s="17"/>
      <c r="J12" s="17"/>
      <c r="K12" s="17"/>
      <c r="L12" s="18"/>
      <c r="M12" s="19"/>
      <c r="N12" s="20"/>
      <c r="O12" s="20"/>
      <c r="P12" s="20"/>
      <c r="Q12" s="20"/>
      <c r="R12" s="20"/>
      <c r="S12" t="str">
        <f t="shared" ref="S12:S14" si="0">BQ12&amp;BR12&amp;BS12&amp;BT12&amp;BU12&amp;BV12&amp;BW12&amp;BX12</f>
        <v/>
      </c>
      <c r="BQ12" s="12" t="str">
        <f t="shared" ref="BQ12:BQ14" si="1">IF(AND(C12&gt;0,N12=""),"  * No olvide digitar la variable Víctima de violencia de género. Digite Cero si no tiene.",IF(N12&gt;C12,"  * La variable Víctima de violencia de género No puede ser mayor al Total.",""))</f>
        <v/>
      </c>
      <c r="BR12" s="12" t="str">
        <f t="shared" ref="BR12:BR14" si="2">IF(AND(C12&gt;0,O12=""),"  * No olvide digitar la variable Pueblos Originarios. Digite Cero si no tiene.",IF(O12&gt;C12,"  * La variable Pueblos Originarios de género No puede ser mayor al Total.",""))</f>
        <v/>
      </c>
      <c r="BS12" s="12" t="str">
        <f t="shared" ref="BS12:BS14" si="3">IF(AND(C12&gt;0,P12=""),"  * No olvide digitar la variable Migrantes. Digite Cero si no tiene.",IF(P12&gt;C12,"  * La variable Migrantes No puede ser mayor al Total.",""))</f>
        <v/>
      </c>
      <c r="BT12" s="12" t="str">
        <f t="shared" ref="BT12:BT14" si="4">IF(AND(C12&gt;0,Q12=""),"  * No olvide digitar la variable Ingresos por traslados. Digite Cero si no tiene.",IF(Q12&gt;C12,"  * La variable Ingresos por traslados No puede ser mayor al Total.",""))</f>
        <v/>
      </c>
      <c r="BU12" s="12" t="str">
        <f t="shared" ref="BU12:BU14" si="5">IF(AND(C12&gt;0,R12=""),"  * No olvide digitar la variable Ingresos con control precoz extrasistema. Digite Cero si no tiene.",IF(R12&gt;C12,"  * La variable  Ingresos con control precoz extrasistema No puede ser mayor al Total.",""))</f>
        <v/>
      </c>
      <c r="BV12" s="12"/>
      <c r="BW12" s="12"/>
      <c r="BX12" s="13"/>
      <c r="BZ12"/>
      <c r="CA12"/>
      <c r="CB12" s="14">
        <f t="shared" ref="CB12:CB14" si="6">IF(AND(C12&gt;0,N12=""),1,IF(N12&gt;C12,1,0))</f>
        <v>0</v>
      </c>
      <c r="CC12" s="14">
        <f t="shared" ref="CC12:CC14" si="7">IF(AND(C12&gt;0,O12=""),1,IF(O12&gt;C12,1,0))</f>
        <v>0</v>
      </c>
      <c r="CD12" s="14">
        <f t="shared" ref="CD12:CD14" si="8">IF(AND(C12&gt;0,P12=""),1,IF(P12&gt;C12,1,0))</f>
        <v>0</v>
      </c>
      <c r="CE12" s="14">
        <f t="shared" ref="CE12:CE14" si="9">IF(AND(C12&gt;0,Q12=""),1,IF(Q12&gt;C12,1,0))</f>
        <v>0</v>
      </c>
      <c r="CF12" s="14">
        <f t="shared" ref="CF12:CF14" si="10">IF(AND(C12&gt;0,R12=""),1,IF(R12&gt;C12,1,0))</f>
        <v>0</v>
      </c>
    </row>
    <row r="13" spans="1:84" ht="15" customHeight="1" x14ac:dyDescent="0.25">
      <c r="A13" s="3012" t="s">
        <v>23</v>
      </c>
      <c r="B13" s="3013"/>
      <c r="C13" s="15">
        <f>SUM(D13:M13)</f>
        <v>0</v>
      </c>
      <c r="D13" s="16"/>
      <c r="E13" s="17"/>
      <c r="F13" s="17"/>
      <c r="G13" s="17"/>
      <c r="H13" s="17"/>
      <c r="I13" s="17"/>
      <c r="J13" s="17"/>
      <c r="K13" s="17"/>
      <c r="L13" s="18"/>
      <c r="M13" s="19"/>
      <c r="N13" s="20"/>
      <c r="O13" s="20"/>
      <c r="P13" s="20"/>
      <c r="Q13" s="20"/>
      <c r="R13" s="20"/>
      <c r="S13" t="str">
        <f t="shared" si="0"/>
        <v/>
      </c>
      <c r="BQ13" s="12" t="str">
        <f t="shared" si="1"/>
        <v/>
      </c>
      <c r="BR13" s="12" t="str">
        <f t="shared" si="2"/>
        <v/>
      </c>
      <c r="BS13" s="12" t="str">
        <f t="shared" si="3"/>
        <v/>
      </c>
      <c r="BT13" s="12" t="str">
        <f t="shared" si="4"/>
        <v/>
      </c>
      <c r="BU13" s="12" t="str">
        <f t="shared" si="5"/>
        <v/>
      </c>
      <c r="BV13" s="12"/>
      <c r="BW13" s="12"/>
      <c r="BX13" s="13"/>
      <c r="BZ13"/>
      <c r="CA13"/>
      <c r="CB13" s="14">
        <f t="shared" si="6"/>
        <v>0</v>
      </c>
      <c r="CC13" s="14">
        <f t="shared" si="7"/>
        <v>0</v>
      </c>
      <c r="CD13" s="14">
        <f t="shared" si="8"/>
        <v>0</v>
      </c>
      <c r="CE13" s="14">
        <f t="shared" si="9"/>
        <v>0</v>
      </c>
      <c r="CF13" s="14">
        <f t="shared" si="10"/>
        <v>0</v>
      </c>
    </row>
    <row r="14" spans="1:84" ht="15" customHeight="1" x14ac:dyDescent="0.25">
      <c r="A14" s="2941" t="s">
        <v>24</v>
      </c>
      <c r="B14" s="2942"/>
      <c r="C14" s="21">
        <f>SUM(D14:M14)</f>
        <v>0</v>
      </c>
      <c r="D14" s="22"/>
      <c r="E14" s="23"/>
      <c r="F14" s="23"/>
      <c r="G14" s="23"/>
      <c r="H14" s="23"/>
      <c r="I14" s="23"/>
      <c r="J14" s="23"/>
      <c r="K14" s="23"/>
      <c r="L14" s="24"/>
      <c r="M14" s="25"/>
      <c r="N14" s="26"/>
      <c r="O14" s="26"/>
      <c r="P14" s="26"/>
      <c r="Q14" s="26"/>
      <c r="R14" s="26"/>
      <c r="S14" t="str">
        <f t="shared" si="0"/>
        <v/>
      </c>
      <c r="BQ14" s="12" t="str">
        <f t="shared" si="1"/>
        <v/>
      </c>
      <c r="BR14" s="12" t="str">
        <f t="shared" si="2"/>
        <v/>
      </c>
      <c r="BS14" s="12" t="str">
        <f t="shared" si="3"/>
        <v/>
      </c>
      <c r="BT14" s="12" t="str">
        <f t="shared" si="4"/>
        <v/>
      </c>
      <c r="BU14" s="12" t="str">
        <f t="shared" si="5"/>
        <v/>
      </c>
      <c r="BV14" s="12"/>
      <c r="BW14" s="12"/>
      <c r="BX14" s="13"/>
      <c r="BZ14"/>
      <c r="CA14"/>
      <c r="CB14" s="14">
        <f t="shared" si="6"/>
        <v>0</v>
      </c>
      <c r="CC14" s="14">
        <f t="shared" si="7"/>
        <v>0</v>
      </c>
      <c r="CD14" s="14">
        <f t="shared" si="8"/>
        <v>0</v>
      </c>
      <c r="CE14" s="14">
        <f t="shared" si="9"/>
        <v>0</v>
      </c>
      <c r="CF14" s="14">
        <f t="shared" si="10"/>
        <v>0</v>
      </c>
    </row>
    <row r="15" spans="1:84" x14ac:dyDescent="0.25">
      <c r="A15" s="27" t="s">
        <v>25</v>
      </c>
      <c r="B15" s="28"/>
      <c r="C15" s="28"/>
      <c r="D15" s="28"/>
      <c r="E15" s="28"/>
      <c r="F15" s="28"/>
      <c r="G15" s="28"/>
      <c r="H15" s="28"/>
      <c r="I15" s="28"/>
      <c r="J15" s="28"/>
      <c r="BQ15"/>
      <c r="BR15"/>
      <c r="BS15"/>
      <c r="BT15"/>
      <c r="BU15"/>
      <c r="BV15"/>
      <c r="BW15"/>
      <c r="BX15"/>
      <c r="BZ15"/>
      <c r="CA15"/>
      <c r="CB15"/>
    </row>
    <row r="16" spans="1:84" ht="15" customHeight="1" x14ac:dyDescent="0.25">
      <c r="A16" s="3088" t="s">
        <v>26</v>
      </c>
      <c r="B16" s="2847"/>
      <c r="C16" s="3081" t="s">
        <v>27</v>
      </c>
      <c r="D16" s="3281" t="s">
        <v>28</v>
      </c>
      <c r="E16" s="3395" t="s">
        <v>7</v>
      </c>
      <c r="F16" s="2847" t="s">
        <v>8</v>
      </c>
      <c r="BQ16"/>
      <c r="BR16"/>
      <c r="BS16"/>
      <c r="BT16"/>
      <c r="BU16"/>
      <c r="BV16"/>
      <c r="BW16"/>
      <c r="BX16"/>
      <c r="BZ16"/>
      <c r="CA16"/>
      <c r="CB16"/>
    </row>
    <row r="17" spans="1:82" x14ac:dyDescent="0.25">
      <c r="A17" s="2910"/>
      <c r="B17" s="2848"/>
      <c r="C17" s="3643"/>
      <c r="D17" s="3069"/>
      <c r="E17" s="3725"/>
      <c r="F17" s="3636"/>
      <c r="BQ17"/>
      <c r="BR17"/>
      <c r="BS17"/>
      <c r="BT17"/>
      <c r="BU17"/>
      <c r="BV17"/>
      <c r="BW17"/>
      <c r="BX17"/>
      <c r="BZ17"/>
      <c r="CA17"/>
      <c r="CB17"/>
    </row>
    <row r="18" spans="1:82" x14ac:dyDescent="0.25">
      <c r="A18" s="3278" t="s">
        <v>29</v>
      </c>
      <c r="B18" s="3279"/>
      <c r="C18" s="2121">
        <v>94</v>
      </c>
      <c r="D18" s="2138">
        <v>0</v>
      </c>
      <c r="E18" s="715">
        <v>0</v>
      </c>
      <c r="F18" s="677">
        <v>5</v>
      </c>
      <c r="G18" t="str">
        <f>BQ18&amp;BR18&amp;BS18</f>
        <v/>
      </c>
      <c r="BQ18" s="12" t="str">
        <f>IF(AND(C18&gt;0,D18=""),"  * No olvide digitar la variable "&amp;$D$16&amp;""&amp;". Digite Cero si no tiene.",IF(D18&gt;C18,"  ** La variable Víctima de violencia de género No puede ser mayor al "&amp;$C$16&amp;""&amp;" .",""))</f>
        <v/>
      </c>
      <c r="BR18" s="12" t="str">
        <f>IF(AND(C18&gt;0,E18=""),"  * No olvide digitar la "&amp;$E$16&amp;""&amp;" . Digite Cero si no tiene.",IF(E18&gt;C18,"  * La variable Pueblos originarios No puede ser mayor al  "&amp;$C$16&amp;""&amp;" .",""))</f>
        <v/>
      </c>
      <c r="BS18" s="12" t="str">
        <f>IF(AND(C18&gt;0,F18=""),"  * No olvide digitar la "&amp;$F$16&amp;""&amp;" . Digite Cero si no tiene.",IF(F18&gt;C18,"  * La variable Migrantes No puede ser mayor al  "&amp;$C$16&amp;""&amp;" .",""))</f>
        <v/>
      </c>
      <c r="BT18"/>
      <c r="BU18"/>
      <c r="BV18"/>
      <c r="BW18"/>
      <c r="BX18"/>
      <c r="BZ18"/>
      <c r="CA18"/>
      <c r="CB18" s="14">
        <f>IF(AND(C18&gt;0,D18=""),1,IF(D18&gt;C18,1,0))</f>
        <v>0</v>
      </c>
      <c r="CC18" s="14">
        <f>IF(AND(C18&gt;0,E18=""),1,IF(E18&gt;C18,1,0))</f>
        <v>0</v>
      </c>
      <c r="CD18" s="14">
        <f>IF(AND(C18&gt;0,F18=""),1,IF(F18&gt;C18,1,0))</f>
        <v>0</v>
      </c>
    </row>
    <row r="19" spans="1:82" x14ac:dyDescent="0.25">
      <c r="A19" s="3756" t="s">
        <v>30</v>
      </c>
      <c r="B19" s="3757"/>
      <c r="C19" s="32">
        <v>0</v>
      </c>
      <c r="D19" s="33">
        <v>0</v>
      </c>
      <c r="E19" s="34">
        <v>0</v>
      </c>
      <c r="F19" s="35">
        <v>0</v>
      </c>
      <c r="G19" t="str">
        <f t="shared" ref="G19:G31" si="11">BQ19&amp;BR19&amp;BS19</f>
        <v/>
      </c>
      <c r="BQ19" s="12" t="str">
        <f t="shared" ref="BQ19:BQ31" si="12">IF(AND(C19&gt;0,D19=""),"  * No olvide digitar la variable "&amp;$D$16&amp;""&amp;". Digite Cero si no tiene.",IF(D19&gt;C19,"  ** La variable Víctima de violencia de género No puede ser mayor al "&amp;$C$16&amp;""&amp;" .",""))</f>
        <v/>
      </c>
      <c r="BR19" s="12" t="str">
        <f t="shared" ref="BR19:BR31" si="13">IF(AND(C19&gt;0,E19=""),"  * No olvide digitar la "&amp;$E$16&amp;""&amp;" . Digite Cero si no tiene.",IF(E19&gt;C19,"  * La variable Pueblos originarios No puede ser mayor al  "&amp;$C$16&amp;""&amp;" .",""))</f>
        <v/>
      </c>
      <c r="BS19" s="12" t="str">
        <f t="shared" ref="BS19:BS31" si="14">IF(AND(C19&gt;0,F19=""),"  * No olvide digitar la "&amp;$F$16&amp;""&amp;" . Digite Cero si no tiene.",IF(F19&gt;C19,"  * La variable Migrantes No puede ser mayor al  "&amp;$C$16&amp;""&amp;" .",""))</f>
        <v/>
      </c>
      <c r="BT19"/>
      <c r="BU19"/>
      <c r="BV19"/>
      <c r="BW19"/>
      <c r="BX19"/>
      <c r="BZ19"/>
      <c r="CA19"/>
      <c r="CB19" s="14">
        <f t="shared" ref="CB19:CB31" si="15">IF(AND(C19&gt;0,D19=""),1,IF(D19&gt;C19,1,0))</f>
        <v>0</v>
      </c>
      <c r="CC19" s="14">
        <f t="shared" ref="CC19:CC31" si="16">IF(AND(C19&gt;0,E19=""),1,IF(E19&gt;C19,1,0))</f>
        <v>0</v>
      </c>
      <c r="CD19" s="14">
        <f t="shared" ref="CD19:CD31" si="17">IF(AND(C19&gt;0,F19=""),1,IF(F19&gt;C19,1,0))</f>
        <v>0</v>
      </c>
    </row>
    <row r="20" spans="1:82" ht="15" customHeight="1" x14ac:dyDescent="0.25">
      <c r="A20" s="2937" t="s">
        <v>31</v>
      </c>
      <c r="B20" s="2938"/>
      <c r="C20" s="16">
        <v>2</v>
      </c>
      <c r="D20" s="19">
        <v>0</v>
      </c>
      <c r="E20" s="36">
        <v>0</v>
      </c>
      <c r="F20" s="37">
        <v>1</v>
      </c>
      <c r="G20" t="str">
        <f t="shared" si="11"/>
        <v/>
      </c>
      <c r="BQ20" s="12" t="str">
        <f t="shared" si="12"/>
        <v/>
      </c>
      <c r="BR20" s="12" t="str">
        <f t="shared" si="13"/>
        <v/>
      </c>
      <c r="BS20" s="12" t="str">
        <f t="shared" si="14"/>
        <v/>
      </c>
      <c r="BT20"/>
      <c r="BU20"/>
      <c r="BV20"/>
      <c r="BW20"/>
      <c r="BX20"/>
      <c r="BZ20"/>
      <c r="CA20"/>
      <c r="CB20" s="14">
        <f t="shared" si="15"/>
        <v>0</v>
      </c>
      <c r="CC20" s="14">
        <f t="shared" si="16"/>
        <v>0</v>
      </c>
      <c r="CD20" s="14">
        <f t="shared" si="17"/>
        <v>0</v>
      </c>
    </row>
    <row r="21" spans="1:82" ht="15" customHeight="1" x14ac:dyDescent="0.25">
      <c r="A21" s="2937" t="s">
        <v>32</v>
      </c>
      <c r="B21" s="2938"/>
      <c r="C21" s="16">
        <v>13</v>
      </c>
      <c r="D21" s="19">
        <v>0</v>
      </c>
      <c r="E21" s="36">
        <v>0</v>
      </c>
      <c r="F21" s="37">
        <v>0</v>
      </c>
      <c r="G21" t="str">
        <f t="shared" si="11"/>
        <v/>
      </c>
      <c r="BQ21" s="12" t="str">
        <f t="shared" si="12"/>
        <v/>
      </c>
      <c r="BR21" s="12" t="str">
        <f t="shared" si="13"/>
        <v/>
      </c>
      <c r="BS21" s="12" t="str">
        <f t="shared" si="14"/>
        <v/>
      </c>
      <c r="BT21"/>
      <c r="BU21"/>
      <c r="BV21"/>
      <c r="BW21"/>
      <c r="BX21"/>
      <c r="BZ21"/>
      <c r="CA21"/>
      <c r="CB21" s="14">
        <f t="shared" si="15"/>
        <v>0</v>
      </c>
      <c r="CC21" s="14">
        <f t="shared" si="16"/>
        <v>0</v>
      </c>
      <c r="CD21" s="14">
        <f t="shared" si="17"/>
        <v>0</v>
      </c>
    </row>
    <row r="22" spans="1:82" ht="15" customHeight="1" x14ac:dyDescent="0.25">
      <c r="A22" s="2937" t="s">
        <v>33</v>
      </c>
      <c r="B22" s="2938"/>
      <c r="C22" s="16">
        <v>3</v>
      </c>
      <c r="D22" s="19">
        <v>0</v>
      </c>
      <c r="E22" s="36">
        <v>0</v>
      </c>
      <c r="F22" s="37">
        <v>1</v>
      </c>
      <c r="G22" t="str">
        <f t="shared" si="11"/>
        <v/>
      </c>
      <c r="BQ22" s="12" t="str">
        <f t="shared" si="12"/>
        <v/>
      </c>
      <c r="BR22" s="12" t="str">
        <f t="shared" si="13"/>
        <v/>
      </c>
      <c r="BS22" s="12" t="str">
        <f t="shared" si="14"/>
        <v/>
      </c>
      <c r="BT22"/>
      <c r="BU22"/>
      <c r="BV22"/>
      <c r="BW22"/>
      <c r="BX22"/>
      <c r="BZ22"/>
      <c r="CA22"/>
      <c r="CB22" s="14">
        <f t="shared" si="15"/>
        <v>0</v>
      </c>
      <c r="CC22" s="14">
        <f t="shared" si="16"/>
        <v>0</v>
      </c>
      <c r="CD22" s="14">
        <f t="shared" si="17"/>
        <v>0</v>
      </c>
    </row>
    <row r="23" spans="1:82" x14ac:dyDescent="0.25">
      <c r="A23" s="2937" t="s">
        <v>34</v>
      </c>
      <c r="B23" s="2938"/>
      <c r="C23" s="16">
        <v>0</v>
      </c>
      <c r="D23" s="19">
        <v>0</v>
      </c>
      <c r="E23" s="36">
        <v>0</v>
      </c>
      <c r="F23" s="37">
        <v>0</v>
      </c>
      <c r="G23" t="str">
        <f t="shared" si="11"/>
        <v/>
      </c>
      <c r="BQ23" s="12" t="str">
        <f t="shared" si="12"/>
        <v/>
      </c>
      <c r="BR23" s="12" t="str">
        <f t="shared" si="13"/>
        <v/>
      </c>
      <c r="BS23" s="12" t="str">
        <f t="shared" si="14"/>
        <v/>
      </c>
      <c r="BT23"/>
      <c r="BU23"/>
      <c r="BV23"/>
      <c r="BW23"/>
      <c r="BX23"/>
      <c r="BZ23"/>
      <c r="CA23"/>
      <c r="CB23" s="14">
        <f t="shared" si="15"/>
        <v>0</v>
      </c>
      <c r="CC23" s="14">
        <f t="shared" si="16"/>
        <v>0</v>
      </c>
      <c r="CD23" s="14">
        <f t="shared" si="17"/>
        <v>0</v>
      </c>
    </row>
    <row r="24" spans="1:82" x14ac:dyDescent="0.25">
      <c r="A24" s="2937" t="s">
        <v>35</v>
      </c>
      <c r="B24" s="2938"/>
      <c r="C24" s="16">
        <v>0</v>
      </c>
      <c r="D24" s="19">
        <v>0</v>
      </c>
      <c r="E24" s="36">
        <v>0</v>
      </c>
      <c r="F24" s="37">
        <v>0</v>
      </c>
      <c r="G24" t="str">
        <f t="shared" si="11"/>
        <v/>
      </c>
      <c r="BQ24" s="12" t="str">
        <f>IF(AND(C24&gt;0,D24=""),"  * No olvide digitar la variable "&amp;$D$16&amp;""&amp;". Digite Cero si no tiene.",IF(D24&gt;C24,"  ** La variable Víctima de violencia de género No puede ser mayor al "&amp;$C$16&amp;""&amp;" .",""))</f>
        <v/>
      </c>
      <c r="BR24" s="12" t="str">
        <f t="shared" si="13"/>
        <v/>
      </c>
      <c r="BS24" s="12" t="str">
        <f t="shared" si="14"/>
        <v/>
      </c>
      <c r="BT24"/>
      <c r="BU24"/>
      <c r="BV24"/>
      <c r="BW24"/>
      <c r="BX24"/>
      <c r="BZ24"/>
      <c r="CA24"/>
      <c r="CB24" s="14">
        <f t="shared" si="15"/>
        <v>0</v>
      </c>
      <c r="CC24" s="14">
        <f t="shared" si="16"/>
        <v>0</v>
      </c>
      <c r="CD24" s="14">
        <f t="shared" si="17"/>
        <v>0</v>
      </c>
    </row>
    <row r="25" spans="1:82" x14ac:dyDescent="0.25">
      <c r="A25" s="2937" t="s">
        <v>36</v>
      </c>
      <c r="B25" s="2938"/>
      <c r="C25" s="16">
        <v>3</v>
      </c>
      <c r="D25" s="19">
        <v>0</v>
      </c>
      <c r="E25" s="36">
        <v>0</v>
      </c>
      <c r="F25" s="37">
        <v>0</v>
      </c>
      <c r="G25" t="str">
        <f t="shared" si="11"/>
        <v/>
      </c>
      <c r="BQ25" s="12" t="str">
        <f t="shared" si="12"/>
        <v/>
      </c>
      <c r="BR25" s="12" t="str">
        <f t="shared" si="13"/>
        <v/>
      </c>
      <c r="BS25" s="12" t="str">
        <f t="shared" si="14"/>
        <v/>
      </c>
      <c r="BT25"/>
      <c r="BU25"/>
      <c r="BV25"/>
      <c r="BW25"/>
      <c r="BX25"/>
      <c r="BZ25"/>
      <c r="CA25"/>
      <c r="CB25" s="14">
        <f t="shared" si="15"/>
        <v>0</v>
      </c>
      <c r="CC25" s="14">
        <f t="shared" si="16"/>
        <v>0</v>
      </c>
      <c r="CD25" s="14">
        <f t="shared" si="17"/>
        <v>0</v>
      </c>
    </row>
    <row r="26" spans="1:82" x14ac:dyDescent="0.25">
      <c r="A26" s="2937" t="s">
        <v>37</v>
      </c>
      <c r="B26" s="2938"/>
      <c r="C26" s="16">
        <v>12</v>
      </c>
      <c r="D26" s="19">
        <v>0</v>
      </c>
      <c r="E26" s="36">
        <v>0</v>
      </c>
      <c r="F26" s="37">
        <v>1</v>
      </c>
      <c r="G26" t="str">
        <f t="shared" si="11"/>
        <v/>
      </c>
      <c r="BQ26" s="12" t="str">
        <f t="shared" si="12"/>
        <v/>
      </c>
      <c r="BR26" s="12" t="str">
        <f t="shared" si="13"/>
        <v/>
      </c>
      <c r="BS26" s="12" t="str">
        <f t="shared" si="14"/>
        <v/>
      </c>
      <c r="BT26"/>
      <c r="BU26"/>
      <c r="BV26"/>
      <c r="BW26"/>
      <c r="BX26"/>
      <c r="BZ26"/>
      <c r="CA26"/>
      <c r="CB26" s="14">
        <f t="shared" si="15"/>
        <v>0</v>
      </c>
      <c r="CC26" s="14">
        <f t="shared" si="16"/>
        <v>0</v>
      </c>
      <c r="CD26" s="14">
        <f t="shared" si="17"/>
        <v>0</v>
      </c>
    </row>
    <row r="27" spans="1:82" x14ac:dyDescent="0.25">
      <c r="A27" s="2937" t="s">
        <v>38</v>
      </c>
      <c r="B27" s="2938"/>
      <c r="C27" s="16">
        <v>1</v>
      </c>
      <c r="D27" s="19">
        <v>0</v>
      </c>
      <c r="E27" s="36">
        <v>0</v>
      </c>
      <c r="F27" s="37">
        <v>0</v>
      </c>
      <c r="G27" t="str">
        <f t="shared" si="11"/>
        <v/>
      </c>
      <c r="BQ27" s="12" t="str">
        <f t="shared" si="12"/>
        <v/>
      </c>
      <c r="BR27" s="12" t="str">
        <f t="shared" si="13"/>
        <v/>
      </c>
      <c r="BS27" s="12" t="str">
        <f t="shared" si="14"/>
        <v/>
      </c>
      <c r="BT27"/>
      <c r="BU27"/>
      <c r="BV27"/>
      <c r="BW27"/>
      <c r="BX27"/>
      <c r="BZ27"/>
      <c r="CA27"/>
      <c r="CB27" s="14">
        <f t="shared" si="15"/>
        <v>0</v>
      </c>
      <c r="CC27" s="14">
        <f t="shared" si="16"/>
        <v>0</v>
      </c>
      <c r="CD27" s="14">
        <f t="shared" si="17"/>
        <v>0</v>
      </c>
    </row>
    <row r="28" spans="1:82" x14ac:dyDescent="0.25">
      <c r="A28" s="2937" t="s">
        <v>39</v>
      </c>
      <c r="B28" s="2938"/>
      <c r="C28" s="38">
        <v>5</v>
      </c>
      <c r="D28" s="39">
        <v>0</v>
      </c>
      <c r="E28" s="40">
        <v>0</v>
      </c>
      <c r="F28" s="41">
        <v>0</v>
      </c>
      <c r="G28" t="str">
        <f t="shared" si="11"/>
        <v/>
      </c>
      <c r="BQ28" s="12" t="str">
        <f t="shared" si="12"/>
        <v/>
      </c>
      <c r="BR28" s="12" t="str">
        <f t="shared" si="13"/>
        <v/>
      </c>
      <c r="BS28" s="12" t="str">
        <f t="shared" si="14"/>
        <v/>
      </c>
      <c r="BT28"/>
      <c r="BU28"/>
      <c r="BV28"/>
      <c r="BW28"/>
      <c r="BX28"/>
      <c r="BZ28"/>
      <c r="CA28"/>
      <c r="CB28" s="14">
        <f t="shared" si="15"/>
        <v>0</v>
      </c>
      <c r="CC28" s="14">
        <f t="shared" si="16"/>
        <v>0</v>
      </c>
      <c r="CD28" s="14">
        <f t="shared" si="17"/>
        <v>0</v>
      </c>
    </row>
    <row r="29" spans="1:82" x14ac:dyDescent="0.25">
      <c r="A29" s="2937" t="s">
        <v>40</v>
      </c>
      <c r="B29" s="2938"/>
      <c r="C29" s="38">
        <v>14</v>
      </c>
      <c r="D29" s="39">
        <v>0</v>
      </c>
      <c r="E29" s="40">
        <v>0</v>
      </c>
      <c r="F29" s="41">
        <v>0</v>
      </c>
      <c r="G29" t="str">
        <f t="shared" si="11"/>
        <v/>
      </c>
      <c r="BQ29" s="12" t="str">
        <f t="shared" si="12"/>
        <v/>
      </c>
      <c r="BR29" s="12" t="str">
        <f t="shared" si="13"/>
        <v/>
      </c>
      <c r="BS29" s="12" t="str">
        <f t="shared" si="14"/>
        <v/>
      </c>
      <c r="BT29"/>
      <c r="BU29"/>
      <c r="BV29"/>
      <c r="BW29"/>
      <c r="BX29"/>
      <c r="BZ29"/>
      <c r="CA29"/>
      <c r="CB29" s="14">
        <f t="shared" si="15"/>
        <v>0</v>
      </c>
      <c r="CC29" s="14">
        <f t="shared" si="16"/>
        <v>0</v>
      </c>
      <c r="CD29" s="14">
        <f t="shared" si="17"/>
        <v>0</v>
      </c>
    </row>
    <row r="30" spans="1:82" x14ac:dyDescent="0.25">
      <c r="A30" s="2937" t="s">
        <v>41</v>
      </c>
      <c r="B30" s="2938"/>
      <c r="C30" s="38">
        <v>5</v>
      </c>
      <c r="D30" s="39">
        <v>0</v>
      </c>
      <c r="E30" s="40">
        <v>0</v>
      </c>
      <c r="F30" s="41">
        <v>0</v>
      </c>
      <c r="G30" t="str">
        <f t="shared" si="11"/>
        <v/>
      </c>
      <c r="BQ30" s="12" t="str">
        <f t="shared" si="12"/>
        <v/>
      </c>
      <c r="BR30" s="12" t="str">
        <f t="shared" si="13"/>
        <v/>
      </c>
      <c r="BS30" s="12" t="str">
        <f t="shared" si="14"/>
        <v/>
      </c>
      <c r="BT30"/>
      <c r="BU30"/>
      <c r="BV30"/>
      <c r="BW30"/>
      <c r="BX30"/>
      <c r="BZ30"/>
      <c r="CA30"/>
      <c r="CB30" s="14">
        <f t="shared" si="15"/>
        <v>0</v>
      </c>
      <c r="CC30" s="14">
        <f t="shared" si="16"/>
        <v>0</v>
      </c>
      <c r="CD30" s="14">
        <f t="shared" si="17"/>
        <v>0</v>
      </c>
    </row>
    <row r="31" spans="1:82" x14ac:dyDescent="0.25">
      <c r="A31" s="2939" t="s">
        <v>42</v>
      </c>
      <c r="B31" s="2940"/>
      <c r="C31" s="22">
        <v>36</v>
      </c>
      <c r="D31" s="25">
        <v>0</v>
      </c>
      <c r="E31" s="42">
        <v>0</v>
      </c>
      <c r="F31" s="43">
        <v>2</v>
      </c>
      <c r="G31" t="str">
        <f t="shared" si="11"/>
        <v/>
      </c>
      <c r="BQ31" s="12" t="str">
        <f t="shared" si="12"/>
        <v/>
      </c>
      <c r="BR31" s="12" t="str">
        <f t="shared" si="13"/>
        <v/>
      </c>
      <c r="BS31" s="12" t="str">
        <f t="shared" si="14"/>
        <v/>
      </c>
      <c r="BT31"/>
      <c r="BU31"/>
      <c r="BV31"/>
      <c r="BW31"/>
      <c r="BX31"/>
      <c r="BZ31"/>
      <c r="CA31"/>
      <c r="CB31" s="14">
        <f t="shared" si="15"/>
        <v>0</v>
      </c>
      <c r="CC31" s="14">
        <f t="shared" si="16"/>
        <v>0</v>
      </c>
      <c r="CD31" s="14">
        <f t="shared" si="17"/>
        <v>0</v>
      </c>
    </row>
    <row r="32" spans="1:82" s="47" customFormat="1" ht="12" x14ac:dyDescent="0.2">
      <c r="A32" s="27" t="s">
        <v>43</v>
      </c>
      <c r="B32" s="502"/>
      <c r="C32" s="503"/>
      <c r="D32" s="46"/>
      <c r="E32" s="46"/>
      <c r="F32" s="27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</row>
    <row r="33" spans="1:85" ht="15" customHeight="1" x14ac:dyDescent="0.25">
      <c r="A33" s="3088" t="s">
        <v>44</v>
      </c>
      <c r="B33" s="2847"/>
      <c r="C33" s="3074" t="s">
        <v>4</v>
      </c>
      <c r="D33" s="3100" t="s">
        <v>5</v>
      </c>
      <c r="E33" s="3102"/>
      <c r="F33" s="3102"/>
      <c r="G33" s="3102"/>
      <c r="H33" s="3102"/>
      <c r="I33" s="3102"/>
      <c r="J33" s="3102"/>
      <c r="K33" s="3102"/>
      <c r="L33" s="3102"/>
      <c r="M33" s="3102"/>
      <c r="N33" s="3102"/>
      <c r="O33" s="3102"/>
      <c r="P33" s="3103"/>
      <c r="Q33" s="3142" t="s">
        <v>45</v>
      </c>
      <c r="R33" s="3074" t="s">
        <v>46</v>
      </c>
      <c r="S33" s="2847" t="s">
        <v>7</v>
      </c>
      <c r="T33" s="2847" t="s">
        <v>8</v>
      </c>
      <c r="U33" s="2847" t="s">
        <v>47</v>
      </c>
      <c r="BQ33"/>
      <c r="BR33"/>
      <c r="BS33"/>
      <c r="BT33"/>
      <c r="BU33"/>
      <c r="BV33"/>
      <c r="BW33"/>
      <c r="BX33"/>
      <c r="BZ33"/>
      <c r="CA33"/>
      <c r="CB33"/>
    </row>
    <row r="34" spans="1:85" ht="21" x14ac:dyDescent="0.25">
      <c r="A34" s="2910"/>
      <c r="B34" s="2848"/>
      <c r="C34" s="3637"/>
      <c r="D34" s="2110" t="s">
        <v>11</v>
      </c>
      <c r="E34" s="671" t="s">
        <v>12</v>
      </c>
      <c r="F34" s="671" t="s">
        <v>13</v>
      </c>
      <c r="G34" s="671" t="s">
        <v>14</v>
      </c>
      <c r="H34" s="671" t="s">
        <v>15</v>
      </c>
      <c r="I34" s="671" t="s">
        <v>16</v>
      </c>
      <c r="J34" s="671" t="s">
        <v>17</v>
      </c>
      <c r="K34" s="671" t="s">
        <v>18</v>
      </c>
      <c r="L34" s="671" t="s">
        <v>19</v>
      </c>
      <c r="M34" s="671" t="s">
        <v>48</v>
      </c>
      <c r="N34" s="705" t="s">
        <v>49</v>
      </c>
      <c r="O34" s="671" t="s">
        <v>50</v>
      </c>
      <c r="P34" s="2112" t="s">
        <v>51</v>
      </c>
      <c r="Q34" s="2986"/>
      <c r="R34" s="3637"/>
      <c r="S34" s="3636"/>
      <c r="T34" s="3636"/>
      <c r="U34" s="3636"/>
      <c r="BQ34"/>
      <c r="BR34"/>
      <c r="BS34"/>
      <c r="BT34"/>
      <c r="BU34"/>
      <c r="BV34"/>
      <c r="BW34"/>
      <c r="BX34"/>
      <c r="BZ34"/>
      <c r="CA34"/>
      <c r="CB34"/>
    </row>
    <row r="35" spans="1:85" x14ac:dyDescent="0.25">
      <c r="A35" s="3098" t="s">
        <v>52</v>
      </c>
      <c r="B35" s="3098"/>
      <c r="C35" s="1846">
        <f>SUM(D35:P35)</f>
        <v>0</v>
      </c>
      <c r="D35" s="1846">
        <f>SUM(D36:D48)</f>
        <v>0</v>
      </c>
      <c r="E35" s="1846">
        <f>SUM(E36:E48)</f>
        <v>0</v>
      </c>
      <c r="F35" s="1846">
        <f t="shared" ref="F35:L35" si="18">SUM(F36:F48)</f>
        <v>0</v>
      </c>
      <c r="G35" s="1846">
        <f t="shared" si="18"/>
        <v>0</v>
      </c>
      <c r="H35" s="1846">
        <f t="shared" si="18"/>
        <v>0</v>
      </c>
      <c r="I35" s="1846">
        <f t="shared" si="18"/>
        <v>0</v>
      </c>
      <c r="J35" s="1846">
        <f t="shared" si="18"/>
        <v>0</v>
      </c>
      <c r="K35" s="1846">
        <f t="shared" si="18"/>
        <v>0</v>
      </c>
      <c r="L35" s="1846">
        <f t="shared" si="18"/>
        <v>0</v>
      </c>
      <c r="M35" s="1846">
        <f>SUM(M36:M48)</f>
        <v>0</v>
      </c>
      <c r="N35" s="1846">
        <f>SUM(N51:N55)</f>
        <v>0</v>
      </c>
      <c r="O35" s="1846">
        <f t="shared" ref="O35:P35" si="19">SUM(O51:O55)</f>
        <v>0</v>
      </c>
      <c r="P35" s="2139">
        <f t="shared" si="19"/>
        <v>0</v>
      </c>
      <c r="Q35" s="1854">
        <f>SUM(Q36:Q48)</f>
        <v>0</v>
      </c>
      <c r="R35" s="1854">
        <f>SUM(R36:R48)</f>
        <v>0</v>
      </c>
      <c r="S35" s="1854">
        <f t="shared" ref="S35:U35" si="20">SUM(S36:S48)</f>
        <v>0</v>
      </c>
      <c r="T35" s="1854">
        <f t="shared" si="20"/>
        <v>0</v>
      </c>
      <c r="U35" s="1854">
        <f t="shared" si="20"/>
        <v>0</v>
      </c>
      <c r="BQ35"/>
      <c r="BR35"/>
      <c r="BS35"/>
      <c r="BT35"/>
      <c r="BU35"/>
      <c r="BV35"/>
      <c r="BW35"/>
      <c r="BX35"/>
      <c r="BZ35"/>
      <c r="CA35"/>
      <c r="CB35"/>
    </row>
    <row r="36" spans="1:85" x14ac:dyDescent="0.25">
      <c r="A36" s="3764" t="s">
        <v>53</v>
      </c>
      <c r="B36" s="3765"/>
      <c r="C36" s="2100">
        <f>SUM(D36:M36)</f>
        <v>0</v>
      </c>
      <c r="D36" s="2083"/>
      <c r="E36" s="2084"/>
      <c r="F36" s="2084"/>
      <c r="G36" s="2084"/>
      <c r="H36" s="2084"/>
      <c r="I36" s="2084"/>
      <c r="J36" s="2084"/>
      <c r="K36" s="2084"/>
      <c r="L36" s="2084"/>
      <c r="M36" s="2084"/>
      <c r="N36" s="833"/>
      <c r="O36" s="2088"/>
      <c r="P36" s="2089"/>
      <c r="Q36" s="864"/>
      <c r="R36" s="864"/>
      <c r="S36" s="864"/>
      <c r="T36" s="864"/>
      <c r="U36" s="864"/>
      <c r="V36" t="str">
        <f>BQ36&amp;BR36&amp;BS36&amp;BT36&amp;BU36</f>
        <v/>
      </c>
      <c r="BQ36" s="12" t="str">
        <f>IF(AND(C36&gt;0,Q36="")," * No olvide digitar la variable "&amp;$Q$33&amp;""&amp;". Digite Cero si no tiene.",IF(Q36&gt;C36," * La variable "&amp;$Q$33&amp;""&amp;" no  puede ser mayor al Total.",""))</f>
        <v/>
      </c>
      <c r="BR36" s="12" t="str">
        <f>IF(AND(C36&gt;0,R36="")," * No olvide digitar la variable "&amp;$R$33&amp;""&amp;". Digite Cero si no tiene.","")</f>
        <v/>
      </c>
      <c r="BS36" s="12" t="str">
        <f>IF(AND($C36&gt;0,S36="")," * No olvide digitar la variable "&amp;$S$33&amp;""&amp;". Digite Cero si no tiene.",IF(S36&gt;C36," * La variable "&amp;$S$33&amp;""&amp;" no  puede ser mayor al Total.",""))</f>
        <v/>
      </c>
      <c r="BT36" s="12" t="str">
        <f>IF(AND($C36&gt;0,T36="")," * No olvide digitar la variable "&amp;$T$33&amp;""&amp;". Digite Cero si no tiene.",IF(T36&gt;$C36," * La variable "&amp;$T$33&amp;""&amp;" no  puede ser mayor al Total.",""))</f>
        <v/>
      </c>
      <c r="BU36" s="12" t="str">
        <f>IF(AND($C36&gt;0,U36="")," * No olvide digitar la variable "&amp;$U$33&amp;""&amp;". Digite Cero si no tiene.",IF(U36&gt;$C36," * La variable "&amp;$U$33&amp;""&amp;" no  puede ser mayor al Total.",""))</f>
        <v/>
      </c>
      <c r="BV36"/>
      <c r="BW36"/>
      <c r="BX36"/>
      <c r="BZ36"/>
      <c r="CA36"/>
      <c r="CB36" s="14">
        <f>IF(AND(C36&gt;0,Q36=""),1,IF(Q36&gt;C36,1,0))</f>
        <v>0</v>
      </c>
      <c r="CC36" s="14">
        <f>IF(AND(C36&gt;0,R36=""),1,IF(R36&gt;C36,0,0))</f>
        <v>0</v>
      </c>
      <c r="CD36" s="57">
        <f t="shared" ref="CD36:CD55" si="21">IF(AND(C36&gt;0,S36=""),1,IF(S36&gt;C36,1,0))</f>
        <v>0</v>
      </c>
      <c r="CE36" s="14">
        <f t="shared" ref="CE36:CE55" si="22">IF(AND(C36&gt;0,T36=""),1,IF(T36&gt;C36,1,0))</f>
        <v>0</v>
      </c>
      <c r="CF36" s="14"/>
      <c r="CG36" s="14">
        <f t="shared" ref="CG36:CG55" si="23">IF(AND(C36&gt;0,U36=""),1,IF(U36&gt;C36,1,0))</f>
        <v>0</v>
      </c>
    </row>
    <row r="37" spans="1:85" x14ac:dyDescent="0.25">
      <c r="A37" s="3052" t="s">
        <v>54</v>
      </c>
      <c r="B37" s="3053"/>
      <c r="C37" s="58">
        <f t="shared" ref="C37:C50" si="24">SUM(D37:M37)</f>
        <v>0</v>
      </c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59"/>
      <c r="O37" s="60"/>
      <c r="P37" s="61"/>
      <c r="Q37" s="43"/>
      <c r="R37" s="43"/>
      <c r="S37" s="43"/>
      <c r="T37" s="43"/>
      <c r="U37" s="43"/>
      <c r="V37" t="str">
        <f t="shared" ref="V37:V55" si="25">BQ37&amp;BR37&amp;BS37&amp;BT37&amp;BU37</f>
        <v/>
      </c>
      <c r="BQ37" s="12" t="str">
        <f t="shared" ref="BQ37:BQ55" si="26">IF(AND(C37&gt;0,Q37="")," * No olvide digitar la variable "&amp;$Q$33&amp;""&amp;". Digite Cero si no tiene.",IF(Q37&gt;C37," * La variable "&amp;$Q$33&amp;""&amp;" no  puede ser mayor al Total.",""))</f>
        <v/>
      </c>
      <c r="BR37" s="12" t="str">
        <f>IF(AND(C37&gt;0,R37="")," * No olvide digitar la variable "&amp;$R$33&amp;""&amp;". Digite Cero si no tiene.","")</f>
        <v/>
      </c>
      <c r="BS37" s="12" t="str">
        <f t="shared" ref="BS37:BS55" si="27">IF(AND($C37&gt;0,S37="")," * No olvide digitar la variable "&amp;$S$33&amp;""&amp;". Digite Cero si no tiene.",IF(S37&gt;C37," * La variable "&amp;$S$33&amp;""&amp;" no  puede ser mayor al Total.",""))</f>
        <v/>
      </c>
      <c r="BT37" s="12" t="str">
        <f t="shared" ref="BT37:BT55" si="28">IF(AND($C37&gt;0,T37="")," * No olvide digitar la variable "&amp;$T$33&amp;""&amp;". Digite Cero si no tiene.",IF(T37&gt;$C37," * La variable "&amp;$T$33&amp;""&amp;" no  puede ser mayor al Total.",""))</f>
        <v/>
      </c>
      <c r="BU37" s="12" t="str">
        <f t="shared" ref="BU37:BU55" si="29">IF(AND($C37&gt;0,U37="")," * No olvide digitar la variable "&amp;$U$33&amp;""&amp;". Digite Cero si no tiene.",IF(U37&gt;$C37," * La variable "&amp;$U$33&amp;""&amp;" no  puede ser mayor al Total.",""))</f>
        <v/>
      </c>
      <c r="BV37"/>
      <c r="BW37"/>
      <c r="BX37"/>
      <c r="BZ37"/>
      <c r="CA37"/>
      <c r="CB37" s="14">
        <f t="shared" ref="CB37:CB55" si="30">IF(AND(C37&gt;0,Q37=""),1,IF(Q37&gt;C37,1,0))</f>
        <v>0</v>
      </c>
      <c r="CC37" s="14">
        <f t="shared" ref="CC37:CC55" si="31">IF(AND(C37&gt;0,R37=""),1,IF(R37&gt;C37,0,0))</f>
        <v>0</v>
      </c>
      <c r="CD37" s="57">
        <f t="shared" si="21"/>
        <v>0</v>
      </c>
      <c r="CE37" s="14">
        <f t="shared" si="22"/>
        <v>0</v>
      </c>
      <c r="CF37" s="14"/>
      <c r="CG37" s="14">
        <f t="shared" si="23"/>
        <v>0</v>
      </c>
    </row>
    <row r="38" spans="1:85" x14ac:dyDescent="0.25">
      <c r="A38" s="3249" t="s">
        <v>55</v>
      </c>
      <c r="B38" s="2140" t="s">
        <v>56</v>
      </c>
      <c r="C38" s="2100">
        <f t="shared" si="24"/>
        <v>0</v>
      </c>
      <c r="D38" s="2083"/>
      <c r="E38" s="2084"/>
      <c r="F38" s="2084"/>
      <c r="G38" s="2084"/>
      <c r="H38" s="2084"/>
      <c r="I38" s="2084"/>
      <c r="J38" s="2084"/>
      <c r="K38" s="2084"/>
      <c r="L38" s="2084"/>
      <c r="M38" s="2084"/>
      <c r="N38" s="833"/>
      <c r="O38" s="2088"/>
      <c r="P38" s="2089"/>
      <c r="Q38" s="864"/>
      <c r="R38" s="864"/>
      <c r="S38" s="864"/>
      <c r="T38" s="864"/>
      <c r="U38" s="864"/>
      <c r="V38" t="str">
        <f t="shared" si="25"/>
        <v/>
      </c>
      <c r="BQ38" s="12" t="str">
        <f t="shared" si="26"/>
        <v/>
      </c>
      <c r="BR38" s="12" t="str">
        <f>IF(AND(C38&gt;0,R38="")," * No olvide digitar la variable "&amp;$R$33&amp;""&amp;". Digite Cero si no tiene.","")</f>
        <v/>
      </c>
      <c r="BS38" s="12" t="str">
        <f t="shared" si="27"/>
        <v/>
      </c>
      <c r="BT38" s="12" t="str">
        <f t="shared" si="28"/>
        <v/>
      </c>
      <c r="BU38" s="12" t="str">
        <f t="shared" si="29"/>
        <v/>
      </c>
      <c r="BV38"/>
      <c r="BW38"/>
      <c r="BX38"/>
      <c r="BZ38"/>
      <c r="CA38"/>
      <c r="CB38" s="14">
        <f t="shared" si="30"/>
        <v>0</v>
      </c>
      <c r="CC38" s="14">
        <f t="shared" si="31"/>
        <v>0</v>
      </c>
      <c r="CD38" s="57">
        <f t="shared" si="21"/>
        <v>0</v>
      </c>
      <c r="CE38" s="14">
        <f t="shared" si="22"/>
        <v>0</v>
      </c>
      <c r="CF38" s="14"/>
      <c r="CG38" s="14">
        <f t="shared" si="23"/>
        <v>0</v>
      </c>
    </row>
    <row r="39" spans="1:85" x14ac:dyDescent="0.25">
      <c r="A39" s="3249"/>
      <c r="B39" s="63" t="s">
        <v>57</v>
      </c>
      <c r="C39" s="1833">
        <f t="shared" si="24"/>
        <v>0</v>
      </c>
      <c r="D39" s="16"/>
      <c r="E39" s="17"/>
      <c r="F39" s="17"/>
      <c r="G39" s="17"/>
      <c r="H39" s="17"/>
      <c r="I39" s="17"/>
      <c r="J39" s="17"/>
      <c r="K39" s="17"/>
      <c r="L39" s="17"/>
      <c r="M39" s="17"/>
      <c r="N39" s="65"/>
      <c r="O39" s="66"/>
      <c r="P39" s="67"/>
      <c r="Q39" s="37"/>
      <c r="R39" s="37"/>
      <c r="S39" s="37"/>
      <c r="T39" s="37"/>
      <c r="U39" s="37"/>
      <c r="V39" t="str">
        <f t="shared" si="25"/>
        <v/>
      </c>
      <c r="BQ39" s="12" t="str">
        <f t="shared" si="26"/>
        <v/>
      </c>
      <c r="BR39" s="12" t="str">
        <f t="shared" ref="BR39:BR55" si="32">IF(AND(C39&gt;0,R39="")," * No olvide digitar la variable "&amp;$R$33&amp;""&amp;". Digite Cero si no tiene.","")</f>
        <v/>
      </c>
      <c r="BS39" s="12" t="str">
        <f t="shared" si="27"/>
        <v/>
      </c>
      <c r="BT39" s="12" t="str">
        <f t="shared" si="28"/>
        <v/>
      </c>
      <c r="BU39" s="12" t="str">
        <f t="shared" si="29"/>
        <v/>
      </c>
      <c r="BV39"/>
      <c r="BW39"/>
      <c r="BX39"/>
      <c r="BZ39"/>
      <c r="CA39"/>
      <c r="CB39" s="14">
        <f t="shared" si="30"/>
        <v>0</v>
      </c>
      <c r="CC39" s="14">
        <f t="shared" si="31"/>
        <v>0</v>
      </c>
      <c r="CD39" s="57">
        <f t="shared" si="21"/>
        <v>0</v>
      </c>
      <c r="CE39" s="14">
        <f t="shared" si="22"/>
        <v>0</v>
      </c>
      <c r="CF39" s="14"/>
      <c r="CG39" s="14">
        <f t="shared" si="23"/>
        <v>0</v>
      </c>
    </row>
    <row r="40" spans="1:85" x14ac:dyDescent="0.25">
      <c r="A40" s="3249"/>
      <c r="B40" s="63" t="s">
        <v>58</v>
      </c>
      <c r="C40" s="1833">
        <f t="shared" si="24"/>
        <v>0</v>
      </c>
      <c r="D40" s="16"/>
      <c r="E40" s="17"/>
      <c r="F40" s="17"/>
      <c r="G40" s="17"/>
      <c r="H40" s="17"/>
      <c r="I40" s="17"/>
      <c r="J40" s="17"/>
      <c r="K40" s="17"/>
      <c r="L40" s="17"/>
      <c r="M40" s="17"/>
      <c r="N40" s="65"/>
      <c r="O40" s="66"/>
      <c r="P40" s="67"/>
      <c r="Q40" s="37"/>
      <c r="R40" s="37"/>
      <c r="S40" s="37"/>
      <c r="T40" s="37"/>
      <c r="U40" s="37"/>
      <c r="V40" t="str">
        <f t="shared" si="25"/>
        <v/>
      </c>
      <c r="BQ40" s="12" t="str">
        <f t="shared" si="26"/>
        <v/>
      </c>
      <c r="BR40" s="12" t="str">
        <f t="shared" si="32"/>
        <v/>
      </c>
      <c r="BS40" s="12" t="str">
        <f t="shared" si="27"/>
        <v/>
      </c>
      <c r="BT40" s="12" t="str">
        <f t="shared" si="28"/>
        <v/>
      </c>
      <c r="BU40" s="12" t="str">
        <f t="shared" si="29"/>
        <v/>
      </c>
      <c r="BV40"/>
      <c r="BW40"/>
      <c r="BX40"/>
      <c r="BZ40"/>
      <c r="CA40"/>
      <c r="CB40" s="14">
        <f t="shared" si="30"/>
        <v>0</v>
      </c>
      <c r="CC40" s="14">
        <f t="shared" si="31"/>
        <v>0</v>
      </c>
      <c r="CD40" s="57">
        <f t="shared" si="21"/>
        <v>0</v>
      </c>
      <c r="CE40" s="14">
        <f t="shared" si="22"/>
        <v>0</v>
      </c>
      <c r="CF40" s="14"/>
      <c r="CG40" s="14">
        <f t="shared" si="23"/>
        <v>0</v>
      </c>
    </row>
    <row r="41" spans="1:85" x14ac:dyDescent="0.25">
      <c r="A41" s="3249"/>
      <c r="B41" s="63" t="s">
        <v>59</v>
      </c>
      <c r="C41" s="1833">
        <f t="shared" si="24"/>
        <v>0</v>
      </c>
      <c r="D41" s="16"/>
      <c r="E41" s="17"/>
      <c r="F41" s="17"/>
      <c r="G41" s="17"/>
      <c r="H41" s="17"/>
      <c r="I41" s="17"/>
      <c r="J41" s="17"/>
      <c r="K41" s="17"/>
      <c r="L41" s="17"/>
      <c r="M41" s="17"/>
      <c r="N41" s="65"/>
      <c r="O41" s="66"/>
      <c r="P41" s="67"/>
      <c r="Q41" s="37"/>
      <c r="R41" s="37"/>
      <c r="S41" s="37"/>
      <c r="T41" s="37"/>
      <c r="U41" s="37"/>
      <c r="V41" t="str">
        <f t="shared" si="25"/>
        <v/>
      </c>
      <c r="BQ41" s="12" t="str">
        <f t="shared" si="26"/>
        <v/>
      </c>
      <c r="BR41" s="12" t="str">
        <f t="shared" si="32"/>
        <v/>
      </c>
      <c r="BS41" s="12" t="str">
        <f t="shared" si="27"/>
        <v/>
      </c>
      <c r="BT41" s="12" t="str">
        <f t="shared" si="28"/>
        <v/>
      </c>
      <c r="BU41" s="12" t="str">
        <f t="shared" si="29"/>
        <v/>
      </c>
      <c r="BV41"/>
      <c r="BW41"/>
      <c r="BX41"/>
      <c r="BZ41"/>
      <c r="CA41"/>
      <c r="CB41" s="14">
        <f t="shared" si="30"/>
        <v>0</v>
      </c>
      <c r="CC41" s="14">
        <f t="shared" si="31"/>
        <v>0</v>
      </c>
      <c r="CD41" s="57">
        <f t="shared" si="21"/>
        <v>0</v>
      </c>
      <c r="CE41" s="14">
        <f t="shared" si="22"/>
        <v>0</v>
      </c>
      <c r="CF41" s="14"/>
      <c r="CG41" s="14">
        <f t="shared" si="23"/>
        <v>0</v>
      </c>
    </row>
    <row r="42" spans="1:85" x14ac:dyDescent="0.25">
      <c r="A42" s="3249"/>
      <c r="B42" s="63" t="s">
        <v>60</v>
      </c>
      <c r="C42" s="1833">
        <f t="shared" si="24"/>
        <v>0</v>
      </c>
      <c r="D42" s="16"/>
      <c r="E42" s="17"/>
      <c r="F42" s="17"/>
      <c r="G42" s="17"/>
      <c r="H42" s="17"/>
      <c r="I42" s="17"/>
      <c r="J42" s="17"/>
      <c r="K42" s="17"/>
      <c r="L42" s="17"/>
      <c r="M42" s="17"/>
      <c r="N42" s="65"/>
      <c r="O42" s="66"/>
      <c r="P42" s="67"/>
      <c r="Q42" s="37"/>
      <c r="R42" s="37"/>
      <c r="S42" s="37"/>
      <c r="T42" s="37"/>
      <c r="U42" s="37"/>
      <c r="V42" t="str">
        <f t="shared" si="25"/>
        <v/>
      </c>
      <c r="BQ42" s="12" t="str">
        <f t="shared" si="26"/>
        <v/>
      </c>
      <c r="BR42" s="12" t="str">
        <f t="shared" si="32"/>
        <v/>
      </c>
      <c r="BS42" s="12" t="str">
        <f t="shared" si="27"/>
        <v/>
      </c>
      <c r="BT42" s="12" t="str">
        <f t="shared" si="28"/>
        <v/>
      </c>
      <c r="BU42" s="12" t="str">
        <f t="shared" si="29"/>
        <v/>
      </c>
      <c r="BV42"/>
      <c r="BW42"/>
      <c r="BX42"/>
      <c r="BZ42"/>
      <c r="CA42"/>
      <c r="CB42" s="14">
        <f t="shared" si="30"/>
        <v>0</v>
      </c>
      <c r="CC42" s="14">
        <f t="shared" si="31"/>
        <v>0</v>
      </c>
      <c r="CD42" s="57">
        <f t="shared" si="21"/>
        <v>0</v>
      </c>
      <c r="CE42" s="14">
        <f t="shared" si="22"/>
        <v>0</v>
      </c>
      <c r="CF42" s="14"/>
      <c r="CG42" s="14">
        <f t="shared" si="23"/>
        <v>0</v>
      </c>
    </row>
    <row r="43" spans="1:85" x14ac:dyDescent="0.25">
      <c r="A43" s="3249"/>
      <c r="B43" s="68" t="s">
        <v>61</v>
      </c>
      <c r="C43" s="504">
        <f t="shared" si="24"/>
        <v>0</v>
      </c>
      <c r="D43" s="329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73"/>
      <c r="P43" s="74"/>
      <c r="Q43" s="75"/>
      <c r="R43" s="75"/>
      <c r="S43" s="75"/>
      <c r="T43" s="75"/>
      <c r="U43" s="75"/>
      <c r="V43" t="str">
        <f t="shared" si="25"/>
        <v/>
      </c>
      <c r="BQ43" s="12" t="str">
        <f t="shared" si="26"/>
        <v/>
      </c>
      <c r="BR43" s="12" t="str">
        <f t="shared" si="32"/>
        <v/>
      </c>
      <c r="BS43" s="12" t="str">
        <f t="shared" si="27"/>
        <v/>
      </c>
      <c r="BT43" s="12" t="str">
        <f t="shared" si="28"/>
        <v/>
      </c>
      <c r="BU43" s="12" t="str">
        <f t="shared" si="29"/>
        <v/>
      </c>
      <c r="BV43"/>
      <c r="BW43"/>
      <c r="BX43"/>
      <c r="BZ43"/>
      <c r="CA43"/>
      <c r="CB43" s="14">
        <f t="shared" si="30"/>
        <v>0</v>
      </c>
      <c r="CC43" s="14">
        <f t="shared" si="31"/>
        <v>0</v>
      </c>
      <c r="CD43" s="57">
        <f t="shared" si="21"/>
        <v>0</v>
      </c>
      <c r="CE43" s="14">
        <f t="shared" si="22"/>
        <v>0</v>
      </c>
      <c r="CF43" s="14"/>
      <c r="CG43" s="14">
        <f t="shared" si="23"/>
        <v>0</v>
      </c>
    </row>
    <row r="44" spans="1:85" x14ac:dyDescent="0.25">
      <c r="A44" s="3249"/>
      <c r="B44" s="76" t="s">
        <v>62</v>
      </c>
      <c r="C44" s="58">
        <f>SUM(D44:M44)</f>
        <v>0</v>
      </c>
      <c r="D44" s="22"/>
      <c r="E44" s="23"/>
      <c r="F44" s="23"/>
      <c r="G44" s="23"/>
      <c r="H44" s="23"/>
      <c r="I44" s="23"/>
      <c r="J44" s="23"/>
      <c r="K44" s="23"/>
      <c r="L44" s="23"/>
      <c r="M44" s="23"/>
      <c r="N44" s="59"/>
      <c r="O44" s="60"/>
      <c r="P44" s="61"/>
      <c r="Q44" s="43"/>
      <c r="R44" s="43"/>
      <c r="S44" s="43"/>
      <c r="T44" s="43"/>
      <c r="U44" s="43"/>
      <c r="V44" t="str">
        <f t="shared" si="25"/>
        <v/>
      </c>
      <c r="BQ44" s="12" t="str">
        <f t="shared" si="26"/>
        <v/>
      </c>
      <c r="BR44" s="12" t="str">
        <f t="shared" si="32"/>
        <v/>
      </c>
      <c r="BS44" s="12" t="str">
        <f t="shared" si="27"/>
        <v/>
      </c>
      <c r="BT44" s="12" t="str">
        <f t="shared" si="28"/>
        <v/>
      </c>
      <c r="BU44" s="12" t="str">
        <f t="shared" si="29"/>
        <v/>
      </c>
      <c r="BV44"/>
      <c r="BW44"/>
      <c r="BX44"/>
      <c r="BZ44"/>
      <c r="CA44"/>
      <c r="CB44" s="14">
        <f t="shared" si="30"/>
        <v>0</v>
      </c>
      <c r="CC44" s="14">
        <f t="shared" si="31"/>
        <v>0</v>
      </c>
      <c r="CD44" s="57">
        <f t="shared" si="21"/>
        <v>0</v>
      </c>
      <c r="CE44" s="14">
        <f t="shared" si="22"/>
        <v>0</v>
      </c>
      <c r="CF44" s="14"/>
      <c r="CG44" s="14">
        <f t="shared" si="23"/>
        <v>0</v>
      </c>
    </row>
    <row r="45" spans="1:85" x14ac:dyDescent="0.25">
      <c r="A45" s="3083" t="s">
        <v>63</v>
      </c>
      <c r="B45" s="2140" t="s">
        <v>64</v>
      </c>
      <c r="C45" s="2100">
        <f t="shared" si="24"/>
        <v>0</v>
      </c>
      <c r="D45" s="2083"/>
      <c r="E45" s="2084"/>
      <c r="F45" s="2084"/>
      <c r="G45" s="2084"/>
      <c r="H45" s="2084"/>
      <c r="I45" s="2084"/>
      <c r="J45" s="2084"/>
      <c r="K45" s="2084"/>
      <c r="L45" s="2084"/>
      <c r="M45" s="2084"/>
      <c r="N45" s="833"/>
      <c r="O45" s="2088"/>
      <c r="P45" s="2089"/>
      <c r="Q45" s="864"/>
      <c r="R45" s="864"/>
      <c r="S45" s="864"/>
      <c r="T45" s="864"/>
      <c r="U45" s="864"/>
      <c r="V45" t="str">
        <f t="shared" si="25"/>
        <v/>
      </c>
      <c r="BQ45" s="12" t="str">
        <f t="shared" si="26"/>
        <v/>
      </c>
      <c r="BR45" s="12" t="str">
        <f t="shared" si="32"/>
        <v/>
      </c>
      <c r="BS45" s="12" t="str">
        <f t="shared" si="27"/>
        <v/>
      </c>
      <c r="BT45" s="12" t="str">
        <f t="shared" si="28"/>
        <v/>
      </c>
      <c r="BU45" s="12" t="str">
        <f t="shared" si="29"/>
        <v/>
      </c>
      <c r="BV45"/>
      <c r="BW45"/>
      <c r="BX45"/>
      <c r="BZ45"/>
      <c r="CA45"/>
      <c r="CB45" s="14">
        <f t="shared" si="30"/>
        <v>0</v>
      </c>
      <c r="CC45" s="14">
        <f t="shared" si="31"/>
        <v>0</v>
      </c>
      <c r="CD45" s="57">
        <f t="shared" si="21"/>
        <v>0</v>
      </c>
      <c r="CE45" s="14">
        <f t="shared" si="22"/>
        <v>0</v>
      </c>
      <c r="CF45" s="14"/>
      <c r="CG45" s="14">
        <f t="shared" si="23"/>
        <v>0</v>
      </c>
    </row>
    <row r="46" spans="1:85" x14ac:dyDescent="0.25">
      <c r="A46" s="3638"/>
      <c r="B46" s="77" t="s">
        <v>65</v>
      </c>
      <c r="C46" s="58">
        <f t="shared" si="24"/>
        <v>0</v>
      </c>
      <c r="D46" s="22"/>
      <c r="E46" s="23"/>
      <c r="F46" s="23"/>
      <c r="G46" s="23"/>
      <c r="H46" s="23"/>
      <c r="I46" s="23"/>
      <c r="J46" s="23"/>
      <c r="K46" s="23"/>
      <c r="L46" s="23"/>
      <c r="M46" s="23"/>
      <c r="N46" s="59"/>
      <c r="O46" s="60"/>
      <c r="P46" s="61"/>
      <c r="Q46" s="43"/>
      <c r="R46" s="43"/>
      <c r="S46" s="43"/>
      <c r="T46" s="43"/>
      <c r="U46" s="43"/>
      <c r="V46" t="str">
        <f t="shared" si="25"/>
        <v/>
      </c>
      <c r="BQ46" s="12" t="str">
        <f t="shared" si="26"/>
        <v/>
      </c>
      <c r="BR46" s="12" t="str">
        <f t="shared" si="32"/>
        <v/>
      </c>
      <c r="BS46" s="12" t="str">
        <f t="shared" si="27"/>
        <v/>
      </c>
      <c r="BT46" s="12" t="str">
        <f t="shared" si="28"/>
        <v/>
      </c>
      <c r="BU46" s="12" t="str">
        <f t="shared" si="29"/>
        <v/>
      </c>
      <c r="BV46"/>
      <c r="BW46"/>
      <c r="BX46"/>
      <c r="BZ46"/>
      <c r="CA46"/>
      <c r="CB46" s="14">
        <f t="shared" si="30"/>
        <v>0</v>
      </c>
      <c r="CC46" s="14">
        <f t="shared" si="31"/>
        <v>0</v>
      </c>
      <c r="CD46" s="57">
        <f t="shared" si="21"/>
        <v>0</v>
      </c>
      <c r="CE46" s="14">
        <f t="shared" si="22"/>
        <v>0</v>
      </c>
      <c r="CF46" s="14"/>
      <c r="CG46" s="14">
        <f t="shared" si="23"/>
        <v>0</v>
      </c>
    </row>
    <row r="47" spans="1:85" x14ac:dyDescent="0.25">
      <c r="A47" s="3083" t="s">
        <v>66</v>
      </c>
      <c r="B47" s="2140" t="s">
        <v>64</v>
      </c>
      <c r="C47" s="2100">
        <f>SUM(D47:M47)</f>
        <v>0</v>
      </c>
      <c r="D47" s="2083"/>
      <c r="E47" s="2084"/>
      <c r="F47" s="2084"/>
      <c r="G47" s="2084"/>
      <c r="H47" s="2084"/>
      <c r="I47" s="2084"/>
      <c r="J47" s="2084"/>
      <c r="K47" s="2084"/>
      <c r="L47" s="2084"/>
      <c r="M47" s="2084"/>
      <c r="N47" s="833"/>
      <c r="O47" s="2088"/>
      <c r="P47" s="2089"/>
      <c r="Q47" s="864"/>
      <c r="R47" s="864"/>
      <c r="S47" s="864"/>
      <c r="T47" s="864"/>
      <c r="U47" s="864"/>
      <c r="V47" t="str">
        <f t="shared" si="25"/>
        <v/>
      </c>
      <c r="BQ47" s="12" t="str">
        <f t="shared" si="26"/>
        <v/>
      </c>
      <c r="BR47" s="12" t="str">
        <f t="shared" si="32"/>
        <v/>
      </c>
      <c r="BS47" s="12" t="str">
        <f t="shared" si="27"/>
        <v/>
      </c>
      <c r="BT47" s="12" t="str">
        <f t="shared" si="28"/>
        <v/>
      </c>
      <c r="BU47" s="12" t="str">
        <f t="shared" si="29"/>
        <v/>
      </c>
      <c r="BV47"/>
      <c r="BW47"/>
      <c r="BX47"/>
      <c r="BZ47"/>
      <c r="CA47"/>
      <c r="CB47" s="14">
        <f t="shared" si="30"/>
        <v>0</v>
      </c>
      <c r="CC47" s="14">
        <f t="shared" si="31"/>
        <v>0</v>
      </c>
      <c r="CD47" s="57">
        <f t="shared" si="21"/>
        <v>0</v>
      </c>
      <c r="CE47" s="14">
        <f t="shared" si="22"/>
        <v>0</v>
      </c>
      <c r="CF47" s="14"/>
      <c r="CG47" s="14">
        <f t="shared" si="23"/>
        <v>0</v>
      </c>
    </row>
    <row r="48" spans="1:85" ht="15.75" thickBot="1" x14ac:dyDescent="0.3">
      <c r="A48" s="3039"/>
      <c r="B48" s="78" t="s">
        <v>65</v>
      </c>
      <c r="C48" s="79">
        <f>SUM(D48:M48)</f>
        <v>0</v>
      </c>
      <c r="D48" s="80"/>
      <c r="E48" s="81"/>
      <c r="F48" s="81"/>
      <c r="G48" s="81"/>
      <c r="H48" s="81"/>
      <c r="I48" s="81"/>
      <c r="J48" s="81"/>
      <c r="K48" s="81"/>
      <c r="L48" s="81"/>
      <c r="M48" s="81"/>
      <c r="N48" s="82"/>
      <c r="O48" s="83"/>
      <c r="P48" s="84"/>
      <c r="Q48" s="85"/>
      <c r="R48" s="85"/>
      <c r="S48" s="85"/>
      <c r="T48" s="85"/>
      <c r="U48" s="85"/>
      <c r="V48" t="str">
        <f t="shared" si="25"/>
        <v/>
      </c>
      <c r="BQ48" s="12" t="str">
        <f t="shared" si="26"/>
        <v/>
      </c>
      <c r="BR48" s="12" t="str">
        <f t="shared" si="32"/>
        <v/>
      </c>
      <c r="BS48" s="12" t="str">
        <f t="shared" si="27"/>
        <v/>
      </c>
      <c r="BT48" s="12" t="str">
        <f t="shared" si="28"/>
        <v/>
      </c>
      <c r="BU48" s="12" t="str">
        <f t="shared" si="29"/>
        <v/>
      </c>
      <c r="BV48"/>
      <c r="BW48"/>
      <c r="BX48"/>
      <c r="BZ48"/>
      <c r="CA48"/>
      <c r="CB48" s="14">
        <f t="shared" si="30"/>
        <v>0</v>
      </c>
      <c r="CC48" s="14">
        <f t="shared" si="31"/>
        <v>0</v>
      </c>
      <c r="CD48" s="57">
        <f t="shared" si="21"/>
        <v>0</v>
      </c>
      <c r="CE48" s="14">
        <f t="shared" si="22"/>
        <v>0</v>
      </c>
      <c r="CF48" s="14"/>
      <c r="CG48" s="14">
        <f t="shared" si="23"/>
        <v>0</v>
      </c>
    </row>
    <row r="49" spans="1:85" ht="15.75" thickTop="1" x14ac:dyDescent="0.25">
      <c r="A49" s="3040" t="s">
        <v>67</v>
      </c>
      <c r="B49" s="3041"/>
      <c r="C49" s="86">
        <f t="shared" si="24"/>
        <v>0</v>
      </c>
      <c r="D49" s="32"/>
      <c r="E49" s="87"/>
      <c r="F49" s="87"/>
      <c r="G49" s="87"/>
      <c r="H49" s="87"/>
      <c r="I49" s="87"/>
      <c r="J49" s="87"/>
      <c r="K49" s="87"/>
      <c r="L49" s="87"/>
      <c r="M49" s="87"/>
      <c r="N49" s="88"/>
      <c r="O49" s="89"/>
      <c r="P49" s="90"/>
      <c r="Q49" s="35"/>
      <c r="R49" s="35"/>
      <c r="S49" s="35"/>
      <c r="T49" s="35"/>
      <c r="U49" s="35"/>
      <c r="V49" t="str">
        <f t="shared" si="25"/>
        <v/>
      </c>
      <c r="BQ49" s="12" t="str">
        <f t="shared" si="26"/>
        <v/>
      </c>
      <c r="BR49" s="12" t="str">
        <f t="shared" si="32"/>
        <v/>
      </c>
      <c r="BS49" s="12" t="str">
        <f t="shared" si="27"/>
        <v/>
      </c>
      <c r="BT49" s="12" t="str">
        <f t="shared" si="28"/>
        <v/>
      </c>
      <c r="BU49" s="12" t="str">
        <f t="shared" si="29"/>
        <v/>
      </c>
      <c r="BV49"/>
      <c r="BW49"/>
      <c r="BX49"/>
      <c r="BZ49"/>
      <c r="CA49"/>
      <c r="CB49" s="14">
        <f t="shared" si="30"/>
        <v>0</v>
      </c>
      <c r="CC49" s="14">
        <f t="shared" si="31"/>
        <v>0</v>
      </c>
      <c r="CD49" s="57">
        <f t="shared" si="21"/>
        <v>0</v>
      </c>
      <c r="CE49" s="14">
        <f t="shared" si="22"/>
        <v>0</v>
      </c>
      <c r="CF49" s="14"/>
      <c r="CG49" s="14">
        <f t="shared" si="23"/>
        <v>0</v>
      </c>
    </row>
    <row r="50" spans="1:85" x14ac:dyDescent="0.25">
      <c r="A50" s="3762" t="s">
        <v>68</v>
      </c>
      <c r="B50" s="3763"/>
      <c r="C50" s="2036">
        <f t="shared" si="24"/>
        <v>0</v>
      </c>
      <c r="D50" s="1915"/>
      <c r="E50" s="93"/>
      <c r="F50" s="93"/>
      <c r="G50" s="93"/>
      <c r="H50" s="93"/>
      <c r="I50" s="93"/>
      <c r="J50" s="93"/>
      <c r="K50" s="93"/>
      <c r="L50" s="93"/>
      <c r="M50" s="93"/>
      <c r="N50" s="2090"/>
      <c r="O50" s="95"/>
      <c r="P50" s="96"/>
      <c r="Q50" s="2015"/>
      <c r="R50" s="2015"/>
      <c r="S50" s="2015"/>
      <c r="T50" s="2015"/>
      <c r="U50" s="2015"/>
      <c r="V50" t="str">
        <f t="shared" si="25"/>
        <v/>
      </c>
      <c r="BQ50" s="12" t="str">
        <f t="shared" si="26"/>
        <v/>
      </c>
      <c r="BR50" s="12" t="str">
        <f t="shared" si="32"/>
        <v/>
      </c>
      <c r="BS50" s="12" t="str">
        <f t="shared" si="27"/>
        <v/>
      </c>
      <c r="BT50" s="12" t="str">
        <f t="shared" si="28"/>
        <v/>
      </c>
      <c r="BU50" s="12" t="str">
        <f t="shared" si="29"/>
        <v/>
      </c>
      <c r="BV50"/>
      <c r="BW50"/>
      <c r="BX50"/>
      <c r="BZ50"/>
      <c r="CA50"/>
      <c r="CB50" s="14">
        <f t="shared" si="30"/>
        <v>0</v>
      </c>
      <c r="CC50" s="14">
        <f t="shared" si="31"/>
        <v>0</v>
      </c>
      <c r="CD50" s="57">
        <f t="shared" si="21"/>
        <v>0</v>
      </c>
      <c r="CE50" s="14">
        <f t="shared" si="22"/>
        <v>0</v>
      </c>
      <c r="CF50" s="14"/>
      <c r="CG50" s="14">
        <f t="shared" si="23"/>
        <v>0</v>
      </c>
    </row>
    <row r="51" spans="1:85" x14ac:dyDescent="0.25">
      <c r="A51" s="3222" t="s">
        <v>69</v>
      </c>
      <c r="B51" s="2141" t="s">
        <v>64</v>
      </c>
      <c r="C51" s="2100">
        <f>SUM(D51:P51)</f>
        <v>0</v>
      </c>
      <c r="D51" s="2083"/>
      <c r="E51" s="2084"/>
      <c r="F51" s="2084"/>
      <c r="G51" s="2084"/>
      <c r="H51" s="2084"/>
      <c r="I51" s="2084"/>
      <c r="J51" s="2084"/>
      <c r="K51" s="2084"/>
      <c r="L51" s="2084"/>
      <c r="M51" s="2084"/>
      <c r="N51" s="840"/>
      <c r="O51" s="2084"/>
      <c r="P51" s="2086"/>
      <c r="Q51" s="864"/>
      <c r="R51" s="864"/>
      <c r="S51" s="864"/>
      <c r="T51" s="864"/>
      <c r="U51" s="864"/>
      <c r="V51" t="str">
        <f t="shared" si="25"/>
        <v/>
      </c>
      <c r="BQ51" s="12" t="str">
        <f t="shared" si="26"/>
        <v/>
      </c>
      <c r="BR51" s="12" t="str">
        <f t="shared" si="32"/>
        <v/>
      </c>
      <c r="BS51" s="12" t="str">
        <f t="shared" si="27"/>
        <v/>
      </c>
      <c r="BT51" s="12" t="str">
        <f t="shared" si="28"/>
        <v/>
      </c>
      <c r="BU51" s="12" t="str">
        <f t="shared" si="29"/>
        <v/>
      </c>
      <c r="BV51"/>
      <c r="BW51"/>
      <c r="BX51"/>
      <c r="BZ51"/>
      <c r="CA51"/>
      <c r="CB51" s="100">
        <f t="shared" si="30"/>
        <v>0</v>
      </c>
      <c r="CC51" s="14">
        <f t="shared" si="31"/>
        <v>0</v>
      </c>
      <c r="CD51" s="57">
        <f t="shared" si="21"/>
        <v>0</v>
      </c>
      <c r="CE51" s="100">
        <f t="shared" si="22"/>
        <v>0</v>
      </c>
      <c r="CF51" s="14"/>
      <c r="CG51" s="100">
        <f t="shared" si="23"/>
        <v>0</v>
      </c>
    </row>
    <row r="52" spans="1:85" x14ac:dyDescent="0.25">
      <c r="A52" s="3660"/>
      <c r="B52" s="101" t="s">
        <v>65</v>
      </c>
      <c r="C52" s="2036">
        <f>SUM(D52:P52)</f>
        <v>0</v>
      </c>
      <c r="D52" s="1915"/>
      <c r="E52" s="93"/>
      <c r="F52" s="93"/>
      <c r="G52" s="93"/>
      <c r="H52" s="93"/>
      <c r="I52" s="93"/>
      <c r="J52" s="93"/>
      <c r="K52" s="93"/>
      <c r="L52" s="93"/>
      <c r="M52" s="93"/>
      <c r="N52" s="2014"/>
      <c r="O52" s="93"/>
      <c r="P52" s="103"/>
      <c r="Q52" s="2015"/>
      <c r="R52" s="2015"/>
      <c r="S52" s="2015"/>
      <c r="T52" s="2015"/>
      <c r="U52" s="2015"/>
      <c r="V52" t="str">
        <f t="shared" si="25"/>
        <v/>
      </c>
      <c r="BQ52" s="12" t="str">
        <f t="shared" si="26"/>
        <v/>
      </c>
      <c r="BR52" s="12" t="str">
        <f t="shared" si="32"/>
        <v/>
      </c>
      <c r="BS52" s="12" t="str">
        <f t="shared" si="27"/>
        <v/>
      </c>
      <c r="BT52" s="12" t="str">
        <f t="shared" si="28"/>
        <v/>
      </c>
      <c r="BU52" s="12" t="str">
        <f t="shared" si="29"/>
        <v/>
      </c>
      <c r="BV52"/>
      <c r="BW52"/>
      <c r="BX52"/>
      <c r="BZ52"/>
      <c r="CA52"/>
      <c r="CB52" s="100">
        <f t="shared" si="30"/>
        <v>0</v>
      </c>
      <c r="CC52" s="14">
        <f t="shared" si="31"/>
        <v>0</v>
      </c>
      <c r="CD52" s="57">
        <f t="shared" si="21"/>
        <v>0</v>
      </c>
      <c r="CE52" s="100">
        <f t="shared" si="22"/>
        <v>0</v>
      </c>
      <c r="CF52" s="14"/>
      <c r="CG52" s="100">
        <f t="shared" si="23"/>
        <v>0</v>
      </c>
    </row>
    <row r="53" spans="1:85" x14ac:dyDescent="0.25">
      <c r="A53" s="3083" t="s">
        <v>70</v>
      </c>
      <c r="B53" s="2142" t="s">
        <v>64</v>
      </c>
      <c r="C53" s="2100">
        <f>SUM(D53:P53)</f>
        <v>0</v>
      </c>
      <c r="D53" s="2083"/>
      <c r="E53" s="2084"/>
      <c r="F53" s="2084"/>
      <c r="G53" s="2084"/>
      <c r="H53" s="2084"/>
      <c r="I53" s="2084"/>
      <c r="J53" s="2084"/>
      <c r="K53" s="2084"/>
      <c r="L53" s="2084"/>
      <c r="M53" s="2084"/>
      <c r="N53" s="840"/>
      <c r="O53" s="2084"/>
      <c r="P53" s="2086"/>
      <c r="Q53" s="864"/>
      <c r="R53" s="864"/>
      <c r="S53" s="864"/>
      <c r="T53" s="864"/>
      <c r="U53" s="864"/>
      <c r="V53" t="str">
        <f t="shared" si="25"/>
        <v/>
      </c>
      <c r="BQ53" s="12" t="str">
        <f t="shared" si="26"/>
        <v/>
      </c>
      <c r="BR53" s="12" t="str">
        <f t="shared" si="32"/>
        <v/>
      </c>
      <c r="BS53" s="12" t="str">
        <f t="shared" si="27"/>
        <v/>
      </c>
      <c r="BT53" s="12" t="str">
        <f t="shared" si="28"/>
        <v/>
      </c>
      <c r="BU53" s="12" t="str">
        <f t="shared" si="29"/>
        <v/>
      </c>
      <c r="BV53"/>
      <c r="BW53"/>
      <c r="BX53"/>
      <c r="BZ53"/>
      <c r="CA53"/>
      <c r="CB53" s="100">
        <f t="shared" si="30"/>
        <v>0</v>
      </c>
      <c r="CC53" s="14">
        <f t="shared" si="31"/>
        <v>0</v>
      </c>
      <c r="CD53" s="57">
        <f t="shared" si="21"/>
        <v>0</v>
      </c>
      <c r="CE53" s="100">
        <f t="shared" si="22"/>
        <v>0</v>
      </c>
      <c r="CF53" s="14"/>
      <c r="CG53" s="100">
        <f t="shared" si="23"/>
        <v>0</v>
      </c>
    </row>
    <row r="54" spans="1:85" x14ac:dyDescent="0.25">
      <c r="A54" s="3638"/>
      <c r="B54" s="2091" t="s">
        <v>65</v>
      </c>
      <c r="C54" s="2036">
        <f>SUM(D54:P54)</f>
        <v>0</v>
      </c>
      <c r="D54" s="1915"/>
      <c r="E54" s="93"/>
      <c r="F54" s="93"/>
      <c r="G54" s="93"/>
      <c r="H54" s="93"/>
      <c r="I54" s="93"/>
      <c r="J54" s="93"/>
      <c r="K54" s="93"/>
      <c r="L54" s="93"/>
      <c r="M54" s="93"/>
      <c r="N54" s="2014"/>
      <c r="O54" s="93"/>
      <c r="P54" s="103"/>
      <c r="Q54" s="2015"/>
      <c r="R54" s="2015"/>
      <c r="S54" s="2015"/>
      <c r="T54" s="2015"/>
      <c r="U54" s="2015"/>
      <c r="V54" t="str">
        <f t="shared" si="25"/>
        <v/>
      </c>
      <c r="BQ54" s="12" t="str">
        <f t="shared" si="26"/>
        <v/>
      </c>
      <c r="BR54" s="12" t="str">
        <f t="shared" si="32"/>
        <v/>
      </c>
      <c r="BS54" s="12" t="str">
        <f t="shared" si="27"/>
        <v/>
      </c>
      <c r="BT54" s="12" t="str">
        <f t="shared" si="28"/>
        <v/>
      </c>
      <c r="BU54" s="12" t="str">
        <f t="shared" si="29"/>
        <v/>
      </c>
      <c r="BV54"/>
      <c r="BW54"/>
      <c r="BX54"/>
      <c r="BZ54"/>
      <c r="CA54"/>
      <c r="CB54" s="100">
        <f t="shared" si="30"/>
        <v>0</v>
      </c>
      <c r="CC54" s="14">
        <f t="shared" si="31"/>
        <v>0</v>
      </c>
      <c r="CD54" s="57">
        <f t="shared" si="21"/>
        <v>0</v>
      </c>
      <c r="CE54" s="100">
        <f t="shared" si="22"/>
        <v>0</v>
      </c>
      <c r="CF54" s="14"/>
      <c r="CG54" s="100">
        <f t="shared" si="23"/>
        <v>0</v>
      </c>
    </row>
    <row r="55" spans="1:85" x14ac:dyDescent="0.25">
      <c r="A55" s="3275" t="s">
        <v>71</v>
      </c>
      <c r="B55" s="3276"/>
      <c r="C55" s="2036">
        <f>SUM(D55:P55)</f>
        <v>0</v>
      </c>
      <c r="D55" s="1915"/>
      <c r="E55" s="93"/>
      <c r="F55" s="93"/>
      <c r="G55" s="93"/>
      <c r="H55" s="93"/>
      <c r="I55" s="93"/>
      <c r="J55" s="93"/>
      <c r="K55" s="93"/>
      <c r="L55" s="93"/>
      <c r="M55" s="93"/>
      <c r="N55" s="2014"/>
      <c r="O55" s="93"/>
      <c r="P55" s="103"/>
      <c r="Q55" s="2015"/>
      <c r="R55" s="2015"/>
      <c r="S55" s="2015"/>
      <c r="T55" s="2015"/>
      <c r="U55" s="2015"/>
      <c r="V55" t="str">
        <f t="shared" si="25"/>
        <v/>
      </c>
      <c r="BQ55" s="12" t="str">
        <f t="shared" si="26"/>
        <v/>
      </c>
      <c r="BR55" s="12" t="str">
        <f t="shared" si="32"/>
        <v/>
      </c>
      <c r="BS55" s="12" t="str">
        <f t="shared" si="27"/>
        <v/>
      </c>
      <c r="BT55" s="12" t="str">
        <f t="shared" si="28"/>
        <v/>
      </c>
      <c r="BU55" s="12" t="str">
        <f t="shared" si="29"/>
        <v/>
      </c>
      <c r="BV55"/>
      <c r="BW55"/>
      <c r="BX55"/>
      <c r="BZ55"/>
      <c r="CA55"/>
      <c r="CB55" s="100">
        <f t="shared" si="30"/>
        <v>0</v>
      </c>
      <c r="CC55" s="14">
        <f t="shared" si="31"/>
        <v>0</v>
      </c>
      <c r="CD55" s="57">
        <f t="shared" si="21"/>
        <v>0</v>
      </c>
      <c r="CE55" s="100">
        <f t="shared" si="22"/>
        <v>0</v>
      </c>
      <c r="CF55" s="14"/>
      <c r="CG55" s="100">
        <f t="shared" si="23"/>
        <v>0</v>
      </c>
    </row>
    <row r="56" spans="1:85" s="47" customFormat="1" ht="12" x14ac:dyDescent="0.2">
      <c r="A56" s="27" t="s">
        <v>72</v>
      </c>
      <c r="B56" s="502"/>
      <c r="C56" s="503"/>
      <c r="D56" s="46"/>
      <c r="E56" s="46"/>
      <c r="F56" s="27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85" ht="15" customHeight="1" x14ac:dyDescent="0.25">
      <c r="A57" s="3088" t="s">
        <v>44</v>
      </c>
      <c r="B57" s="2847"/>
      <c r="C57" s="3074" t="s">
        <v>4</v>
      </c>
      <c r="D57" s="3100" t="s">
        <v>5</v>
      </c>
      <c r="E57" s="3102"/>
      <c r="F57" s="3102"/>
      <c r="G57" s="3102"/>
      <c r="H57" s="3102"/>
      <c r="I57" s="3102"/>
      <c r="J57" s="3102"/>
      <c r="K57" s="3102"/>
      <c r="L57" s="3102"/>
      <c r="M57" s="3102"/>
      <c r="N57" s="3102"/>
      <c r="O57" s="3102"/>
      <c r="P57" s="3103"/>
      <c r="Q57" s="2847" t="s">
        <v>7</v>
      </c>
      <c r="R57" s="2847" t="s">
        <v>8</v>
      </c>
      <c r="BQ57"/>
      <c r="BR57"/>
      <c r="BS57"/>
      <c r="BT57"/>
      <c r="BU57"/>
      <c r="BV57"/>
      <c r="BW57"/>
      <c r="BX57"/>
      <c r="BZ57"/>
      <c r="CA57"/>
      <c r="CB57"/>
    </row>
    <row r="58" spans="1:85" ht="21" x14ac:dyDescent="0.25">
      <c r="A58" s="2910"/>
      <c r="B58" s="2848"/>
      <c r="C58" s="3637"/>
      <c r="D58" s="2110" t="s">
        <v>11</v>
      </c>
      <c r="E58" s="671" t="s">
        <v>12</v>
      </c>
      <c r="F58" s="671" t="s">
        <v>13</v>
      </c>
      <c r="G58" s="671" t="s">
        <v>14</v>
      </c>
      <c r="H58" s="671" t="s">
        <v>15</v>
      </c>
      <c r="I58" s="671" t="s">
        <v>16</v>
      </c>
      <c r="J58" s="671" t="s">
        <v>17</v>
      </c>
      <c r="K58" s="671" t="s">
        <v>18</v>
      </c>
      <c r="L58" s="671" t="s">
        <v>19</v>
      </c>
      <c r="M58" s="671" t="s">
        <v>48</v>
      </c>
      <c r="N58" s="705" t="s">
        <v>49</v>
      </c>
      <c r="O58" s="671" t="s">
        <v>50</v>
      </c>
      <c r="P58" s="2112" t="s">
        <v>51</v>
      </c>
      <c r="Q58" s="3636"/>
      <c r="R58" s="3636"/>
      <c r="BQ58"/>
      <c r="BR58"/>
      <c r="BS58"/>
      <c r="BT58"/>
      <c r="BU58"/>
      <c r="BV58"/>
      <c r="BW58"/>
      <c r="BX58"/>
      <c r="BZ58"/>
      <c r="CA58"/>
      <c r="CB58"/>
    </row>
    <row r="59" spans="1:85" x14ac:dyDescent="0.25">
      <c r="A59" s="3098" t="s">
        <v>52</v>
      </c>
      <c r="B59" s="3098"/>
      <c r="C59" s="1846">
        <f>SUM(D59:P59)</f>
        <v>0</v>
      </c>
      <c r="D59" s="1846">
        <f>SUM(D60:D72)</f>
        <v>0</v>
      </c>
      <c r="E59" s="1846">
        <f t="shared" ref="E59:M59" si="33">SUM(E60:E72)</f>
        <v>0</v>
      </c>
      <c r="F59" s="1846">
        <f>SUM(F60:F72)</f>
        <v>0</v>
      </c>
      <c r="G59" s="1846">
        <f t="shared" si="33"/>
        <v>0</v>
      </c>
      <c r="H59" s="1846">
        <f t="shared" si="33"/>
        <v>0</v>
      </c>
      <c r="I59" s="1846">
        <f t="shared" si="33"/>
        <v>0</v>
      </c>
      <c r="J59" s="1846">
        <f t="shared" si="33"/>
        <v>0</v>
      </c>
      <c r="K59" s="1846">
        <f t="shared" si="33"/>
        <v>0</v>
      </c>
      <c r="L59" s="1846">
        <f t="shared" si="33"/>
        <v>0</v>
      </c>
      <c r="M59" s="1846">
        <f t="shared" si="33"/>
        <v>0</v>
      </c>
      <c r="N59" s="1846">
        <f>SUM(N75:N79)</f>
        <v>0</v>
      </c>
      <c r="O59" s="1846">
        <f t="shared" ref="O59:P59" si="34">SUM(O75:O79)</f>
        <v>0</v>
      </c>
      <c r="P59" s="2139">
        <f t="shared" si="34"/>
        <v>0</v>
      </c>
      <c r="Q59" s="1854">
        <f>SUM(Q60:Q72)</f>
        <v>0</v>
      </c>
      <c r="R59" s="1854">
        <f>SUM(R60:R72)</f>
        <v>0</v>
      </c>
      <c r="BQ59"/>
      <c r="BR59"/>
      <c r="BS59"/>
      <c r="BT59"/>
      <c r="BU59"/>
      <c r="BV59"/>
      <c r="BW59"/>
      <c r="BX59"/>
      <c r="BZ59"/>
      <c r="CA59"/>
      <c r="CB59"/>
    </row>
    <row r="60" spans="1:85" x14ac:dyDescent="0.25">
      <c r="A60" s="3764" t="s">
        <v>53</v>
      </c>
      <c r="B60" s="3765"/>
      <c r="C60" s="2100">
        <f>SUM(D60:M60)</f>
        <v>0</v>
      </c>
      <c r="D60" s="2083"/>
      <c r="E60" s="2084"/>
      <c r="F60" s="2084"/>
      <c r="G60" s="2084"/>
      <c r="H60" s="2084"/>
      <c r="I60" s="2084"/>
      <c r="J60" s="2084"/>
      <c r="K60" s="2084"/>
      <c r="L60" s="2084"/>
      <c r="M60" s="2084"/>
      <c r="N60" s="833"/>
      <c r="O60" s="2088"/>
      <c r="P60" s="2089"/>
      <c r="Q60" s="864"/>
      <c r="R60" s="864"/>
      <c r="S60" t="str">
        <f>BQ60&amp;BR60</f>
        <v/>
      </c>
      <c r="BQ60" s="12" t="str">
        <f>IF(AND(C60&gt;0,Q60="")," *   No olvide digitar la variable "&amp;$Q$57&amp;""&amp;". Digite Cero si no tiene.",IF(Q60&gt;C60,"  * La variable  "&amp;$Q$57&amp;""&amp;" No puede ser mayor al Total.",""))</f>
        <v/>
      </c>
      <c r="BR60" s="12" t="str">
        <f>IF(AND(C60&gt;0,R60="")," *   No olvide digitar la variable  "&amp;$R$57&amp;""&amp;". Digite Cero si no tiene.",IF(R60&gt;C60,"  * La variable  "&amp;$R$57&amp;""&amp;" No puede ser mayor al Total.",""))</f>
        <v/>
      </c>
      <c r="BS60"/>
      <c r="BT60"/>
      <c r="BU60"/>
      <c r="BV60"/>
      <c r="BW60"/>
      <c r="BX60"/>
      <c r="BZ60"/>
      <c r="CA60"/>
      <c r="CB60" s="14">
        <f>IF(AND(C60&gt;0,Q60=""),1,IF(Q60&gt;C60,1,0))</f>
        <v>0</v>
      </c>
      <c r="CC60" s="14">
        <f>IF(AND(C60&gt;0,R60=""),1,IF(R60&gt;C60,1,0))</f>
        <v>0</v>
      </c>
      <c r="CD60" s="14"/>
    </row>
    <row r="61" spans="1:85" x14ac:dyDescent="0.25">
      <c r="A61" s="3052" t="s">
        <v>54</v>
      </c>
      <c r="B61" s="3053"/>
      <c r="C61" s="58">
        <f>SUM(D61:M61)</f>
        <v>0</v>
      </c>
      <c r="D61" s="22"/>
      <c r="E61" s="23"/>
      <c r="F61" s="23"/>
      <c r="G61" s="23"/>
      <c r="H61" s="23"/>
      <c r="I61" s="23"/>
      <c r="J61" s="23"/>
      <c r="K61" s="23"/>
      <c r="L61" s="23"/>
      <c r="M61" s="23"/>
      <c r="N61" s="59"/>
      <c r="O61" s="60"/>
      <c r="P61" s="61"/>
      <c r="Q61" s="35"/>
      <c r="R61" s="35"/>
      <c r="S61" t="str">
        <f t="shared" ref="S61:S79" si="35">BQ61&amp;BR61</f>
        <v/>
      </c>
      <c r="BQ61" s="12" t="str">
        <f t="shared" ref="BQ61:BQ79" si="36">IF(AND(C61&gt;0,Q61="")," *   No olvide digitar la variable "&amp;$Q$57&amp;""&amp;". Digite Cero si no tiene.",IF(Q61&gt;C61,"  * La variable  "&amp;$Q$57&amp;""&amp;" No puede ser mayor al Total.",""))</f>
        <v/>
      </c>
      <c r="BR61" s="12" t="str">
        <f t="shared" ref="BR61:BR79" si="37">IF(AND(C61&gt;0,R61="")," *   No olvide digitar la variable  "&amp;$R$57&amp;""&amp;". Digite Cero si no tiene.",IF(R61&gt;C61,"  * La variable  "&amp;$R$57&amp;""&amp;" No puede ser mayor al Total.",""))</f>
        <v/>
      </c>
      <c r="BS61"/>
      <c r="BT61"/>
      <c r="BU61"/>
      <c r="BV61"/>
      <c r="BW61"/>
      <c r="BX61"/>
      <c r="BZ61"/>
      <c r="CA61"/>
      <c r="CB61" s="14">
        <f t="shared" ref="CB61:CB79" si="38">IF(AND(C61&gt;0,Q61=""),1,IF(Q61&gt;C61,1,0))</f>
        <v>0</v>
      </c>
      <c r="CC61" s="14">
        <f t="shared" ref="CC61:CC79" si="39">IF(AND(C61&gt;0,R61=""),1,IF(R61&gt;C61,1,0))</f>
        <v>0</v>
      </c>
      <c r="CD61" s="14"/>
    </row>
    <row r="62" spans="1:85" x14ac:dyDescent="0.25">
      <c r="A62" s="3249" t="s">
        <v>55</v>
      </c>
      <c r="B62" s="2140" t="s">
        <v>56</v>
      </c>
      <c r="C62" s="2100">
        <f t="shared" ref="C62:C74" si="40">SUM(D62:M62)</f>
        <v>0</v>
      </c>
      <c r="D62" s="2083"/>
      <c r="E62" s="2084"/>
      <c r="F62" s="2084"/>
      <c r="G62" s="2084"/>
      <c r="H62" s="2084"/>
      <c r="I62" s="2084"/>
      <c r="J62" s="2084"/>
      <c r="K62" s="2084"/>
      <c r="L62" s="2084"/>
      <c r="M62" s="2084"/>
      <c r="N62" s="833"/>
      <c r="O62" s="2088"/>
      <c r="P62" s="2089"/>
      <c r="Q62" s="864"/>
      <c r="R62" s="864"/>
      <c r="S62" t="str">
        <f t="shared" si="35"/>
        <v/>
      </c>
      <c r="BQ62" s="12" t="str">
        <f t="shared" si="36"/>
        <v/>
      </c>
      <c r="BR62" s="12" t="str">
        <f t="shared" si="37"/>
        <v/>
      </c>
      <c r="BS62"/>
      <c r="BT62"/>
      <c r="BU62"/>
      <c r="BV62"/>
      <c r="BW62"/>
      <c r="BX62"/>
      <c r="BZ62"/>
      <c r="CA62"/>
      <c r="CB62" s="14">
        <f t="shared" si="38"/>
        <v>0</v>
      </c>
      <c r="CC62" s="14">
        <f t="shared" si="39"/>
        <v>0</v>
      </c>
      <c r="CD62" s="14"/>
    </row>
    <row r="63" spans="1:85" x14ac:dyDescent="0.25">
      <c r="A63" s="3249"/>
      <c r="B63" s="63" t="s">
        <v>57</v>
      </c>
      <c r="C63" s="1833">
        <f t="shared" si="40"/>
        <v>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65"/>
      <c r="O63" s="66"/>
      <c r="P63" s="67"/>
      <c r="Q63" s="37"/>
      <c r="R63" s="37"/>
      <c r="S63" t="str">
        <f t="shared" si="35"/>
        <v/>
      </c>
      <c r="BQ63" s="12" t="str">
        <f>IF(AND(C63&gt;0,Q63="")," *   No olvide digitar la variable "&amp;$Q$57&amp;""&amp;". Digite Cero si no tiene.",IF(Q63&gt;C63,"  * La variable  "&amp;$Q$57&amp;""&amp;" No puede ser mayor al Total.",""))</f>
        <v/>
      </c>
      <c r="BR63" s="12" t="str">
        <f t="shared" si="37"/>
        <v/>
      </c>
      <c r="BS63"/>
      <c r="BT63"/>
      <c r="BU63"/>
      <c r="BV63"/>
      <c r="BW63"/>
      <c r="BX63"/>
      <c r="BZ63"/>
      <c r="CA63"/>
      <c r="CB63" s="14">
        <f t="shared" si="38"/>
        <v>0</v>
      </c>
      <c r="CC63" s="14">
        <f t="shared" si="39"/>
        <v>0</v>
      </c>
      <c r="CD63" s="14"/>
    </row>
    <row r="64" spans="1:85" x14ac:dyDescent="0.25">
      <c r="A64" s="3249"/>
      <c r="B64" s="63" t="s">
        <v>58</v>
      </c>
      <c r="C64" s="1833">
        <f t="shared" si="40"/>
        <v>0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65"/>
      <c r="O64" s="66"/>
      <c r="P64" s="67"/>
      <c r="Q64" s="37"/>
      <c r="R64" s="37"/>
      <c r="S64" t="str">
        <f t="shared" si="35"/>
        <v/>
      </c>
      <c r="BQ64" s="12" t="str">
        <f t="shared" si="36"/>
        <v/>
      </c>
      <c r="BR64" s="12" t="str">
        <f t="shared" si="37"/>
        <v/>
      </c>
      <c r="BS64"/>
      <c r="BT64"/>
      <c r="BU64"/>
      <c r="BV64"/>
      <c r="BW64"/>
      <c r="BX64"/>
      <c r="BZ64"/>
      <c r="CA64"/>
      <c r="CB64" s="14">
        <f t="shared" si="38"/>
        <v>0</v>
      </c>
      <c r="CC64" s="14">
        <f t="shared" si="39"/>
        <v>0</v>
      </c>
      <c r="CD64" s="14"/>
    </row>
    <row r="65" spans="1:82" x14ac:dyDescent="0.25">
      <c r="A65" s="3249"/>
      <c r="B65" s="63" t="s">
        <v>59</v>
      </c>
      <c r="C65" s="1833">
        <f t="shared" si="40"/>
        <v>0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65"/>
      <c r="O65" s="66"/>
      <c r="P65" s="67"/>
      <c r="Q65" s="37"/>
      <c r="R65" s="37"/>
      <c r="S65" t="str">
        <f t="shared" si="35"/>
        <v/>
      </c>
      <c r="BQ65" s="12" t="str">
        <f t="shared" si="36"/>
        <v/>
      </c>
      <c r="BR65" s="12" t="str">
        <f t="shared" si="37"/>
        <v/>
      </c>
      <c r="BS65"/>
      <c r="BT65"/>
      <c r="BU65"/>
      <c r="BV65"/>
      <c r="BW65"/>
      <c r="BX65"/>
      <c r="BZ65"/>
      <c r="CA65"/>
      <c r="CB65" s="14">
        <f t="shared" si="38"/>
        <v>0</v>
      </c>
      <c r="CC65" s="14">
        <f t="shared" si="39"/>
        <v>0</v>
      </c>
      <c r="CD65" s="14"/>
    </row>
    <row r="66" spans="1:82" x14ac:dyDescent="0.25">
      <c r="A66" s="3249"/>
      <c r="B66" s="63" t="s">
        <v>60</v>
      </c>
      <c r="C66" s="1833">
        <f t="shared" si="40"/>
        <v>0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65"/>
      <c r="O66" s="66"/>
      <c r="P66" s="67"/>
      <c r="Q66" s="37"/>
      <c r="R66" s="37"/>
      <c r="S66" t="str">
        <f t="shared" si="35"/>
        <v/>
      </c>
      <c r="BQ66" s="12" t="str">
        <f t="shared" si="36"/>
        <v/>
      </c>
      <c r="BR66" s="12" t="str">
        <f t="shared" si="37"/>
        <v/>
      </c>
      <c r="BS66"/>
      <c r="BT66"/>
      <c r="BU66"/>
      <c r="BV66"/>
      <c r="BW66"/>
      <c r="BX66"/>
      <c r="BZ66"/>
      <c r="CA66"/>
      <c r="CB66" s="14">
        <f t="shared" si="38"/>
        <v>0</v>
      </c>
      <c r="CC66" s="14">
        <f t="shared" si="39"/>
        <v>0</v>
      </c>
      <c r="CD66" s="14"/>
    </row>
    <row r="67" spans="1:82" x14ac:dyDescent="0.25">
      <c r="A67" s="3249"/>
      <c r="B67" s="68" t="s">
        <v>61</v>
      </c>
      <c r="C67" s="504">
        <f t="shared" si="40"/>
        <v>0</v>
      </c>
      <c r="D67" s="329"/>
      <c r="E67" s="71"/>
      <c r="F67" s="71"/>
      <c r="G67" s="71"/>
      <c r="H67" s="71"/>
      <c r="I67" s="71"/>
      <c r="J67" s="71"/>
      <c r="K67" s="71"/>
      <c r="L67" s="71"/>
      <c r="M67" s="71"/>
      <c r="N67" s="72"/>
      <c r="O67" s="73"/>
      <c r="P67" s="74"/>
      <c r="Q67" s="75"/>
      <c r="R67" s="75"/>
      <c r="S67" t="str">
        <f t="shared" si="35"/>
        <v/>
      </c>
      <c r="BQ67" s="12" t="str">
        <f t="shared" si="36"/>
        <v/>
      </c>
      <c r="BR67" s="12" t="str">
        <f t="shared" si="37"/>
        <v/>
      </c>
      <c r="BS67"/>
      <c r="BT67"/>
      <c r="BU67"/>
      <c r="BV67"/>
      <c r="BW67"/>
      <c r="BX67"/>
      <c r="BZ67"/>
      <c r="CA67"/>
      <c r="CB67" s="14">
        <f t="shared" si="38"/>
        <v>0</v>
      </c>
      <c r="CC67" s="14">
        <f t="shared" si="39"/>
        <v>0</v>
      </c>
      <c r="CD67" s="14"/>
    </row>
    <row r="68" spans="1:82" x14ac:dyDescent="0.25">
      <c r="A68" s="3249"/>
      <c r="B68" s="76" t="s">
        <v>62</v>
      </c>
      <c r="C68" s="58">
        <f>SUM(D68:M68)</f>
        <v>0</v>
      </c>
      <c r="D68" s="22"/>
      <c r="E68" s="23"/>
      <c r="F68" s="23"/>
      <c r="G68" s="23"/>
      <c r="H68" s="23"/>
      <c r="I68" s="23"/>
      <c r="J68" s="23"/>
      <c r="K68" s="23"/>
      <c r="L68" s="23"/>
      <c r="M68" s="23"/>
      <c r="N68" s="59"/>
      <c r="O68" s="60"/>
      <c r="P68" s="61"/>
      <c r="Q68" s="43"/>
      <c r="R68" s="43"/>
      <c r="S68" t="str">
        <f t="shared" si="35"/>
        <v/>
      </c>
      <c r="BQ68" s="12" t="str">
        <f t="shared" si="36"/>
        <v/>
      </c>
      <c r="BR68" s="12" t="str">
        <f t="shared" si="37"/>
        <v/>
      </c>
      <c r="BS68"/>
      <c r="BT68"/>
      <c r="BU68"/>
      <c r="BV68"/>
      <c r="BW68"/>
      <c r="BX68"/>
      <c r="BZ68"/>
      <c r="CA68"/>
      <c r="CB68" s="14">
        <f t="shared" si="38"/>
        <v>0</v>
      </c>
      <c r="CC68" s="14">
        <f t="shared" si="39"/>
        <v>0</v>
      </c>
      <c r="CD68" s="14"/>
    </row>
    <row r="69" spans="1:82" x14ac:dyDescent="0.25">
      <c r="A69" s="3083" t="s">
        <v>63</v>
      </c>
      <c r="B69" s="2140" t="s">
        <v>64</v>
      </c>
      <c r="C69" s="2100">
        <f t="shared" si="40"/>
        <v>0</v>
      </c>
      <c r="D69" s="2083"/>
      <c r="E69" s="2084"/>
      <c r="F69" s="2084"/>
      <c r="G69" s="2084"/>
      <c r="H69" s="2084"/>
      <c r="I69" s="2084"/>
      <c r="J69" s="2084"/>
      <c r="K69" s="2084"/>
      <c r="L69" s="2084"/>
      <c r="M69" s="2084"/>
      <c r="N69" s="833"/>
      <c r="O69" s="2088"/>
      <c r="P69" s="2089"/>
      <c r="Q69" s="864"/>
      <c r="R69" s="864"/>
      <c r="S69" t="str">
        <f t="shared" si="35"/>
        <v/>
      </c>
      <c r="BQ69" s="12" t="str">
        <f t="shared" si="36"/>
        <v/>
      </c>
      <c r="BR69" s="12" t="str">
        <f t="shared" si="37"/>
        <v/>
      </c>
      <c r="BS69"/>
      <c r="BT69"/>
      <c r="BU69"/>
      <c r="BV69"/>
      <c r="BW69"/>
      <c r="BX69"/>
      <c r="BZ69"/>
      <c r="CA69"/>
      <c r="CB69" s="14">
        <f t="shared" si="38"/>
        <v>0</v>
      </c>
      <c r="CC69" s="14">
        <f t="shared" si="39"/>
        <v>0</v>
      </c>
      <c r="CD69" s="14"/>
    </row>
    <row r="70" spans="1:82" x14ac:dyDescent="0.25">
      <c r="A70" s="3638"/>
      <c r="B70" s="77" t="s">
        <v>65</v>
      </c>
      <c r="C70" s="58">
        <f t="shared" si="40"/>
        <v>0</v>
      </c>
      <c r="D70" s="22"/>
      <c r="E70" s="23"/>
      <c r="F70" s="23"/>
      <c r="G70" s="23"/>
      <c r="H70" s="23"/>
      <c r="I70" s="23"/>
      <c r="J70" s="23"/>
      <c r="K70" s="23"/>
      <c r="L70" s="23"/>
      <c r="M70" s="23"/>
      <c r="N70" s="59"/>
      <c r="O70" s="60"/>
      <c r="P70" s="61"/>
      <c r="Q70" s="43"/>
      <c r="R70" s="43"/>
      <c r="S70" t="str">
        <f t="shared" si="35"/>
        <v/>
      </c>
      <c r="BQ70" s="12" t="str">
        <f t="shared" si="36"/>
        <v/>
      </c>
      <c r="BR70" s="12" t="str">
        <f t="shared" si="37"/>
        <v/>
      </c>
      <c r="BS70"/>
      <c r="BT70"/>
      <c r="BU70"/>
      <c r="BV70"/>
      <c r="BW70"/>
      <c r="BX70"/>
      <c r="BZ70"/>
      <c r="CA70"/>
      <c r="CB70" s="14">
        <f t="shared" si="38"/>
        <v>0</v>
      </c>
      <c r="CC70" s="14">
        <f t="shared" si="39"/>
        <v>0</v>
      </c>
      <c r="CD70" s="14"/>
    </row>
    <row r="71" spans="1:82" x14ac:dyDescent="0.25">
      <c r="A71" s="3083" t="s">
        <v>66</v>
      </c>
      <c r="B71" s="2140" t="s">
        <v>64</v>
      </c>
      <c r="C71" s="2100">
        <f t="shared" si="40"/>
        <v>0</v>
      </c>
      <c r="D71" s="2084"/>
      <c r="E71" s="2084"/>
      <c r="F71" s="2084"/>
      <c r="G71" s="2084"/>
      <c r="H71" s="2084"/>
      <c r="I71" s="2084"/>
      <c r="J71" s="2084"/>
      <c r="K71" s="2084"/>
      <c r="L71" s="2084"/>
      <c r="M71" s="2084"/>
      <c r="N71" s="833"/>
      <c r="O71" s="2088"/>
      <c r="P71" s="2089"/>
      <c r="Q71" s="864"/>
      <c r="R71" s="864"/>
      <c r="S71" t="str">
        <f t="shared" si="35"/>
        <v/>
      </c>
      <c r="BQ71" s="12" t="str">
        <f t="shared" si="36"/>
        <v/>
      </c>
      <c r="BR71" s="12" t="str">
        <f t="shared" si="37"/>
        <v/>
      </c>
      <c r="BS71"/>
      <c r="BT71"/>
      <c r="BU71"/>
      <c r="BV71"/>
      <c r="BW71"/>
      <c r="BX71"/>
      <c r="BZ71"/>
      <c r="CA71"/>
      <c r="CB71" s="14">
        <f t="shared" si="38"/>
        <v>0</v>
      </c>
      <c r="CC71" s="14">
        <f t="shared" si="39"/>
        <v>0</v>
      </c>
      <c r="CD71" s="14"/>
    </row>
    <row r="72" spans="1:82" ht="15.75" thickBot="1" x14ac:dyDescent="0.3">
      <c r="A72" s="3039"/>
      <c r="B72" s="78" t="s">
        <v>65</v>
      </c>
      <c r="C72" s="79">
        <f t="shared" si="40"/>
        <v>0</v>
      </c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2"/>
      <c r="O72" s="83"/>
      <c r="P72" s="84"/>
      <c r="Q72" s="106"/>
      <c r="R72" s="106"/>
      <c r="S72" t="str">
        <f t="shared" si="35"/>
        <v/>
      </c>
      <c r="BQ72" s="12" t="str">
        <f t="shared" si="36"/>
        <v/>
      </c>
      <c r="BR72" s="12" t="str">
        <f t="shared" si="37"/>
        <v/>
      </c>
      <c r="BS72"/>
      <c r="BT72"/>
      <c r="BU72"/>
      <c r="BV72"/>
      <c r="BW72"/>
      <c r="BX72"/>
      <c r="BZ72"/>
      <c r="CA72"/>
      <c r="CB72" s="14">
        <f t="shared" si="38"/>
        <v>0</v>
      </c>
      <c r="CC72" s="14">
        <f t="shared" si="39"/>
        <v>0</v>
      </c>
      <c r="CD72" s="14"/>
    </row>
    <row r="73" spans="1:82" ht="15.75" thickTop="1" x14ac:dyDescent="0.25">
      <c r="A73" s="3040" t="s">
        <v>73</v>
      </c>
      <c r="B73" s="3041"/>
      <c r="C73" s="86">
        <f t="shared" si="40"/>
        <v>0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8"/>
      <c r="O73" s="89"/>
      <c r="P73" s="90"/>
      <c r="Q73" s="35"/>
      <c r="R73" s="35"/>
      <c r="S73" t="str">
        <f t="shared" si="35"/>
        <v/>
      </c>
      <c r="BQ73" s="12" t="str">
        <f t="shared" si="36"/>
        <v/>
      </c>
      <c r="BR73" s="12" t="str">
        <f t="shared" si="37"/>
        <v/>
      </c>
      <c r="BS73"/>
      <c r="BT73"/>
      <c r="BU73"/>
      <c r="BV73"/>
      <c r="BW73"/>
      <c r="BX73"/>
      <c r="BZ73"/>
      <c r="CA73"/>
      <c r="CB73" s="14">
        <f t="shared" si="38"/>
        <v>0</v>
      </c>
      <c r="CC73" s="14">
        <f t="shared" si="39"/>
        <v>0</v>
      </c>
      <c r="CD73" s="14"/>
    </row>
    <row r="74" spans="1:82" x14ac:dyDescent="0.25">
      <c r="A74" s="3762" t="s">
        <v>68</v>
      </c>
      <c r="B74" s="3763"/>
      <c r="C74" s="2036">
        <f t="shared" si="40"/>
        <v>0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2090"/>
      <c r="O74" s="95"/>
      <c r="P74" s="96"/>
      <c r="Q74" s="43"/>
      <c r="R74" s="43"/>
      <c r="S74" t="str">
        <f t="shared" si="35"/>
        <v/>
      </c>
      <c r="BQ74" s="12" t="str">
        <f t="shared" si="36"/>
        <v/>
      </c>
      <c r="BR74" s="12" t="str">
        <f t="shared" si="37"/>
        <v/>
      </c>
      <c r="BS74"/>
      <c r="BT74"/>
      <c r="BU74"/>
      <c r="BV74"/>
      <c r="BW74"/>
      <c r="BX74"/>
      <c r="BZ74"/>
      <c r="CA74"/>
      <c r="CB74" s="14">
        <f t="shared" si="38"/>
        <v>0</v>
      </c>
      <c r="CC74" s="14">
        <f t="shared" si="39"/>
        <v>0</v>
      </c>
      <c r="CD74" s="14"/>
    </row>
    <row r="75" spans="1:82" x14ac:dyDescent="0.25">
      <c r="A75" s="3222" t="s">
        <v>69</v>
      </c>
      <c r="B75" s="2141" t="s">
        <v>64</v>
      </c>
      <c r="C75" s="2100">
        <f>SUM(D75:P75)</f>
        <v>0</v>
      </c>
      <c r="D75" s="2083"/>
      <c r="E75" s="2084"/>
      <c r="F75" s="2084"/>
      <c r="G75" s="2084"/>
      <c r="H75" s="2084"/>
      <c r="I75" s="2084"/>
      <c r="J75" s="2084"/>
      <c r="K75" s="2084"/>
      <c r="L75" s="2084"/>
      <c r="M75" s="2084"/>
      <c r="N75" s="840"/>
      <c r="O75" s="2084"/>
      <c r="P75" s="2086"/>
      <c r="Q75" s="864"/>
      <c r="R75" s="864"/>
      <c r="S75" t="str">
        <f t="shared" si="35"/>
        <v/>
      </c>
      <c r="BQ75" s="12" t="str">
        <f t="shared" si="36"/>
        <v/>
      </c>
      <c r="BR75" s="12" t="str">
        <f t="shared" si="37"/>
        <v/>
      </c>
      <c r="BS75"/>
      <c r="BT75"/>
      <c r="BU75"/>
      <c r="BV75"/>
      <c r="BW75"/>
      <c r="BX75"/>
      <c r="BZ75"/>
      <c r="CA75"/>
      <c r="CB75" s="14">
        <f t="shared" si="38"/>
        <v>0</v>
      </c>
      <c r="CC75" s="14">
        <f t="shared" si="39"/>
        <v>0</v>
      </c>
      <c r="CD75" s="14"/>
    </row>
    <row r="76" spans="1:82" x14ac:dyDescent="0.25">
      <c r="A76" s="3660"/>
      <c r="B76" s="101" t="s">
        <v>65</v>
      </c>
      <c r="C76" s="2036">
        <f>SUM(D76:P76)</f>
        <v>0</v>
      </c>
      <c r="D76" s="1915"/>
      <c r="E76" s="93"/>
      <c r="F76" s="93"/>
      <c r="G76" s="93"/>
      <c r="H76" s="93"/>
      <c r="I76" s="93"/>
      <c r="J76" s="93"/>
      <c r="K76" s="93"/>
      <c r="L76" s="93"/>
      <c r="M76" s="93"/>
      <c r="N76" s="2014"/>
      <c r="O76" s="93"/>
      <c r="P76" s="103"/>
      <c r="Q76" s="2015"/>
      <c r="R76" s="2015"/>
      <c r="S76" t="str">
        <f t="shared" si="35"/>
        <v/>
      </c>
      <c r="BQ76" s="12" t="str">
        <f t="shared" si="36"/>
        <v/>
      </c>
      <c r="BR76" s="12" t="str">
        <f t="shared" si="37"/>
        <v/>
      </c>
      <c r="BS76"/>
      <c r="BT76"/>
      <c r="BU76"/>
      <c r="BV76"/>
      <c r="BW76"/>
      <c r="BX76"/>
      <c r="BZ76"/>
      <c r="CA76"/>
      <c r="CB76" s="14">
        <f t="shared" si="38"/>
        <v>0</v>
      </c>
      <c r="CC76" s="14">
        <f t="shared" si="39"/>
        <v>0</v>
      </c>
      <c r="CD76" s="14"/>
    </row>
    <row r="77" spans="1:82" x14ac:dyDescent="0.25">
      <c r="A77" s="3083" t="s">
        <v>70</v>
      </c>
      <c r="B77" s="2142" t="s">
        <v>64</v>
      </c>
      <c r="C77" s="2100">
        <f>SUM(D77:P77)</f>
        <v>0</v>
      </c>
      <c r="D77" s="2084"/>
      <c r="E77" s="2084"/>
      <c r="F77" s="2084"/>
      <c r="G77" s="2084"/>
      <c r="H77" s="2084"/>
      <c r="I77" s="2084"/>
      <c r="J77" s="2084"/>
      <c r="K77" s="2084"/>
      <c r="L77" s="2084"/>
      <c r="M77" s="2084"/>
      <c r="N77" s="840"/>
      <c r="O77" s="2084"/>
      <c r="P77" s="2086"/>
      <c r="Q77" s="35"/>
      <c r="R77" s="35"/>
      <c r="S77" t="str">
        <f t="shared" si="35"/>
        <v/>
      </c>
      <c r="BQ77" s="12" t="str">
        <f t="shared" si="36"/>
        <v/>
      </c>
      <c r="BR77" s="12" t="str">
        <f t="shared" si="37"/>
        <v/>
      </c>
      <c r="BS77"/>
      <c r="BT77"/>
      <c r="BU77"/>
      <c r="BV77"/>
      <c r="BW77"/>
      <c r="BX77"/>
      <c r="BZ77"/>
      <c r="CA77"/>
      <c r="CB77" s="14">
        <f t="shared" si="38"/>
        <v>0</v>
      </c>
      <c r="CC77" s="14">
        <f t="shared" si="39"/>
        <v>0</v>
      </c>
      <c r="CD77" s="14"/>
    </row>
    <row r="78" spans="1:82" x14ac:dyDescent="0.25">
      <c r="A78" s="3638"/>
      <c r="B78" s="2091" t="s">
        <v>65</v>
      </c>
      <c r="C78" s="2036">
        <f>SUM(D78:P78)</f>
        <v>0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2014"/>
      <c r="O78" s="93"/>
      <c r="P78" s="103"/>
      <c r="Q78" s="2015"/>
      <c r="R78" s="2015"/>
      <c r="S78" t="str">
        <f t="shared" si="35"/>
        <v/>
      </c>
      <c r="BQ78" s="12" t="str">
        <f t="shared" si="36"/>
        <v/>
      </c>
      <c r="BR78" s="12" t="str">
        <f t="shared" si="37"/>
        <v/>
      </c>
      <c r="BS78"/>
      <c r="BT78"/>
      <c r="BU78"/>
      <c r="BV78"/>
      <c r="BW78"/>
      <c r="BX78"/>
      <c r="BZ78"/>
      <c r="CA78"/>
      <c r="CB78" s="14">
        <f t="shared" si="38"/>
        <v>0</v>
      </c>
      <c r="CC78" s="14">
        <f t="shared" si="39"/>
        <v>0</v>
      </c>
      <c r="CD78" s="14"/>
    </row>
    <row r="79" spans="1:82" x14ac:dyDescent="0.25">
      <c r="A79" s="3271" t="s">
        <v>71</v>
      </c>
      <c r="B79" s="3272"/>
      <c r="C79" s="2036">
        <f>SUM(D79:P79)</f>
        <v>0</v>
      </c>
      <c r="D79" s="1915"/>
      <c r="E79" s="93"/>
      <c r="F79" s="93"/>
      <c r="G79" s="93"/>
      <c r="H79" s="93"/>
      <c r="I79" s="93"/>
      <c r="J79" s="93"/>
      <c r="K79" s="93"/>
      <c r="L79" s="93"/>
      <c r="M79" s="93"/>
      <c r="N79" s="2014"/>
      <c r="O79" s="93"/>
      <c r="P79" s="103"/>
      <c r="Q79" s="2015"/>
      <c r="R79" s="2015"/>
      <c r="S79" t="str">
        <f t="shared" si="35"/>
        <v/>
      </c>
      <c r="BQ79" s="12" t="str">
        <f t="shared" si="36"/>
        <v/>
      </c>
      <c r="BR79" s="12" t="str">
        <f t="shared" si="37"/>
        <v/>
      </c>
      <c r="BS79"/>
      <c r="BT79"/>
      <c r="BU79"/>
      <c r="BV79"/>
      <c r="BW79"/>
      <c r="BX79"/>
      <c r="BZ79"/>
      <c r="CA79"/>
      <c r="CB79" s="14">
        <f t="shared" si="38"/>
        <v>0</v>
      </c>
      <c r="CC79" s="14">
        <f t="shared" si="39"/>
        <v>0</v>
      </c>
      <c r="CD79" s="14"/>
    </row>
    <row r="80" spans="1:82" x14ac:dyDescent="0.25">
      <c r="A80" s="27" t="s">
        <v>74</v>
      </c>
      <c r="B80" s="46"/>
      <c r="C80" s="107"/>
      <c r="BQ80"/>
      <c r="BR80"/>
      <c r="BS80"/>
      <c r="BT80"/>
      <c r="BU80"/>
      <c r="BV80"/>
      <c r="BW80"/>
      <c r="BX80"/>
      <c r="BZ80"/>
      <c r="CA80"/>
      <c r="CB80"/>
    </row>
    <row r="81" spans="1:83" x14ac:dyDescent="0.25">
      <c r="A81" s="1834" t="s">
        <v>75</v>
      </c>
      <c r="B81" s="1834" t="s">
        <v>76</v>
      </c>
      <c r="BQ81"/>
      <c r="BR81"/>
      <c r="BS81"/>
      <c r="BT81"/>
      <c r="BU81"/>
      <c r="BV81"/>
      <c r="BW81"/>
      <c r="BX81"/>
      <c r="BZ81"/>
      <c r="CA81"/>
      <c r="CB81"/>
    </row>
    <row r="82" spans="1:83" x14ac:dyDescent="0.25">
      <c r="A82" s="1855" t="s">
        <v>77</v>
      </c>
      <c r="B82" s="688"/>
      <c r="BQ82"/>
      <c r="BR82"/>
      <c r="BS82"/>
      <c r="BT82"/>
      <c r="BU82"/>
      <c r="BV82"/>
      <c r="BW82"/>
      <c r="BX82"/>
      <c r="BZ82"/>
      <c r="CA82"/>
      <c r="CB82"/>
    </row>
    <row r="83" spans="1:83" x14ac:dyDescent="0.25">
      <c r="A83" s="593" t="s">
        <v>78</v>
      </c>
      <c r="B83" s="46"/>
      <c r="C83" s="112"/>
      <c r="D83" s="112"/>
      <c r="E83" s="2092"/>
      <c r="BQ83"/>
      <c r="BR83"/>
      <c r="BS83"/>
      <c r="BT83"/>
      <c r="BU83"/>
      <c r="BV83"/>
      <c r="BW83"/>
      <c r="BX83"/>
      <c r="BZ83"/>
      <c r="CA83"/>
      <c r="CB83"/>
    </row>
    <row r="84" spans="1:83" x14ac:dyDescent="0.25">
      <c r="A84" s="3088" t="s">
        <v>79</v>
      </c>
      <c r="B84" s="2847"/>
      <c r="C84" s="1834" t="s">
        <v>76</v>
      </c>
      <c r="D84" s="2110" t="s">
        <v>80</v>
      </c>
      <c r="E84" s="2111" t="s">
        <v>81</v>
      </c>
      <c r="BQ84"/>
      <c r="BR84"/>
      <c r="BS84"/>
      <c r="BT84"/>
      <c r="BU84"/>
      <c r="BV84"/>
      <c r="BW84"/>
      <c r="BX84"/>
      <c r="BZ84"/>
      <c r="CA84"/>
      <c r="CB84"/>
    </row>
    <row r="85" spans="1:83" x14ac:dyDescent="0.25">
      <c r="A85" s="3248" t="s">
        <v>82</v>
      </c>
      <c r="B85" s="3240"/>
      <c r="C85" s="1846">
        <f>SUM(D85:E85)</f>
        <v>0</v>
      </c>
      <c r="D85" s="2121"/>
      <c r="E85" s="677"/>
      <c r="BQ85"/>
      <c r="BR85"/>
      <c r="BS85"/>
      <c r="BT85"/>
      <c r="BU85"/>
      <c r="BV85"/>
      <c r="BW85"/>
      <c r="BX85"/>
      <c r="BZ85"/>
      <c r="CA85"/>
      <c r="CB85"/>
    </row>
    <row r="86" spans="1:83" s="47" customFormat="1" ht="12" x14ac:dyDescent="0.2">
      <c r="A86" s="593" t="s">
        <v>83</v>
      </c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83" s="47" customFormat="1" ht="12" customHeight="1" x14ac:dyDescent="0.2">
      <c r="A87" s="3088" t="s">
        <v>84</v>
      </c>
      <c r="B87" s="2847"/>
      <c r="C87" s="3088" t="s">
        <v>85</v>
      </c>
      <c r="D87" s="2869"/>
      <c r="E87" s="2847"/>
      <c r="F87" s="3255" t="s">
        <v>86</v>
      </c>
      <c r="G87" s="3255"/>
      <c r="H87" s="3255"/>
      <c r="I87" s="3255"/>
      <c r="J87" s="3255"/>
      <c r="K87" s="3255"/>
      <c r="L87" s="3261" t="s">
        <v>87</v>
      </c>
      <c r="M87" s="3261"/>
      <c r="N87" s="3261"/>
      <c r="O87" s="3261"/>
      <c r="P87" s="3261"/>
      <c r="Q87" s="3254"/>
      <c r="R87" s="3070" t="s">
        <v>88</v>
      </c>
      <c r="S87" s="3070"/>
      <c r="T87" s="3070"/>
      <c r="U87" s="3070"/>
      <c r="V87" s="3070"/>
      <c r="W87" s="3724"/>
      <c r="X87" s="3264" t="s">
        <v>89</v>
      </c>
      <c r="Y87" s="3264"/>
      <c r="Z87" s="3264"/>
      <c r="AA87" s="3265"/>
      <c r="AB87" s="3266" t="s">
        <v>90</v>
      </c>
      <c r="AC87" s="3193"/>
      <c r="AD87" s="3183" t="s">
        <v>7</v>
      </c>
      <c r="AE87" s="3259" t="s">
        <v>8</v>
      </c>
    </row>
    <row r="88" spans="1:83" s="47" customFormat="1" ht="12" customHeight="1" x14ac:dyDescent="0.2">
      <c r="A88" s="2910"/>
      <c r="B88" s="2848"/>
      <c r="C88" s="3641"/>
      <c r="D88" s="3605"/>
      <c r="E88" s="3636"/>
      <c r="F88" s="3076" t="s">
        <v>91</v>
      </c>
      <c r="G88" s="3077"/>
      <c r="H88" s="3076" t="s">
        <v>92</v>
      </c>
      <c r="I88" s="3077"/>
      <c r="J88" s="3076" t="s">
        <v>93</v>
      </c>
      <c r="K88" s="3077"/>
      <c r="L88" s="3076" t="s">
        <v>91</v>
      </c>
      <c r="M88" s="3077"/>
      <c r="N88" s="3076" t="s">
        <v>92</v>
      </c>
      <c r="O88" s="3077"/>
      <c r="P88" s="3076" t="s">
        <v>94</v>
      </c>
      <c r="Q88" s="3077"/>
      <c r="R88" s="3076" t="s">
        <v>91</v>
      </c>
      <c r="S88" s="3077"/>
      <c r="T88" s="3076" t="s">
        <v>92</v>
      </c>
      <c r="U88" s="3077"/>
      <c r="V88" s="3076" t="s">
        <v>94</v>
      </c>
      <c r="W88" s="3094"/>
      <c r="X88" s="3262" t="s">
        <v>95</v>
      </c>
      <c r="Y88" s="3262"/>
      <c r="Z88" s="3262"/>
      <c r="AA88" s="3263"/>
      <c r="AB88" s="3760"/>
      <c r="AC88" s="3761"/>
      <c r="AD88" s="3024"/>
      <c r="AE88" s="3027"/>
    </row>
    <row r="89" spans="1:83" s="47" customFormat="1" ht="31.5" x14ac:dyDescent="0.2">
      <c r="A89" s="3641"/>
      <c r="B89" s="3636"/>
      <c r="C89" s="2110" t="s">
        <v>96</v>
      </c>
      <c r="D89" s="636" t="s">
        <v>65</v>
      </c>
      <c r="E89" s="2017" t="s">
        <v>97</v>
      </c>
      <c r="F89" s="1843" t="s">
        <v>65</v>
      </c>
      <c r="G89" s="1838" t="s">
        <v>97</v>
      </c>
      <c r="H89" s="1843" t="s">
        <v>65</v>
      </c>
      <c r="I89" s="1838" t="s">
        <v>97</v>
      </c>
      <c r="J89" s="1843" t="s">
        <v>65</v>
      </c>
      <c r="K89" s="1838" t="s">
        <v>97</v>
      </c>
      <c r="L89" s="1843" t="s">
        <v>65</v>
      </c>
      <c r="M89" s="1838" t="s">
        <v>97</v>
      </c>
      <c r="N89" s="1843" t="s">
        <v>65</v>
      </c>
      <c r="O89" s="1838" t="s">
        <v>97</v>
      </c>
      <c r="P89" s="1843" t="s">
        <v>65</v>
      </c>
      <c r="Q89" s="1838" t="s">
        <v>97</v>
      </c>
      <c r="R89" s="1843" t="s">
        <v>65</v>
      </c>
      <c r="S89" s="1838" t="s">
        <v>97</v>
      </c>
      <c r="T89" s="1843" t="s">
        <v>65</v>
      </c>
      <c r="U89" s="1839" t="s">
        <v>97</v>
      </c>
      <c r="V89" s="1843" t="s">
        <v>65</v>
      </c>
      <c r="W89" s="1842" t="s">
        <v>97</v>
      </c>
      <c r="X89" s="1856" t="s">
        <v>98</v>
      </c>
      <c r="Y89" s="846" t="s">
        <v>99</v>
      </c>
      <c r="Z89" s="846" t="s">
        <v>100</v>
      </c>
      <c r="AA89" s="846" t="s">
        <v>101</v>
      </c>
      <c r="AB89" s="846" t="s">
        <v>102</v>
      </c>
      <c r="AC89" s="846" t="s">
        <v>103</v>
      </c>
      <c r="AD89" s="3759"/>
      <c r="AE89" s="3028"/>
    </row>
    <row r="90" spans="1:83" s="47" customFormat="1" x14ac:dyDescent="0.25">
      <c r="A90" s="3756" t="s">
        <v>104</v>
      </c>
      <c r="B90" s="3757"/>
      <c r="C90" s="2143">
        <f>SUM(D90:E90)</f>
        <v>0</v>
      </c>
      <c r="D90" s="2093">
        <f>SUM(F90+H90+J90+L90+N90+P90+R90+T90+V90)</f>
        <v>0</v>
      </c>
      <c r="E90" s="2094">
        <f>SUM(G90+I90+K90+M90+O90+Q90+S90+U90+W90)</f>
        <v>0</v>
      </c>
      <c r="F90" s="2083"/>
      <c r="G90" s="864"/>
      <c r="H90" s="2083"/>
      <c r="I90" s="864"/>
      <c r="J90" s="2083"/>
      <c r="K90" s="864"/>
      <c r="L90" s="2083"/>
      <c r="M90" s="864"/>
      <c r="N90" s="2083"/>
      <c r="O90" s="864"/>
      <c r="P90" s="2083"/>
      <c r="Q90" s="864"/>
      <c r="R90" s="2083"/>
      <c r="S90" s="864"/>
      <c r="T90" s="2083"/>
      <c r="U90" s="850"/>
      <c r="V90" s="2083"/>
      <c r="W90" s="851"/>
      <c r="X90" s="840"/>
      <c r="Y90" s="2083"/>
      <c r="Z90" s="2125"/>
      <c r="AA90" s="2125"/>
      <c r="AB90" s="2125"/>
      <c r="AC90" s="2119"/>
      <c r="AD90" s="2083"/>
      <c r="AE90" s="2087"/>
      <c r="AF90" t="str">
        <f>BQ90&amp;BR90</f>
        <v/>
      </c>
      <c r="BQ90" s="12" t="str">
        <f>IF(AND(C90&gt;0,AD90=""),"  * No olvide digitar la variable Pueblos originarios. Digite Cero si no tiene.",IF(AD90&gt;C90,"  * La variable Pueblos originarios No puede ser mayor al Total.",""))</f>
        <v/>
      </c>
      <c r="BR90" s="12" t="str">
        <f>IF(AND(C90&gt;0,AE90=""),"  * No olvide digitar la variable Migrantes. Digite Cero si no tiene.",IF(AE90&gt;C90,"  * La variable Migrantes No puede ser mayor al Total.",""))</f>
        <v/>
      </c>
      <c r="BS90" s="130"/>
      <c r="BT90" s="130"/>
      <c r="BU90" s="130"/>
      <c r="BV90" s="130"/>
      <c r="BW90" s="130"/>
      <c r="BX90" s="130"/>
      <c r="CB90" s="130">
        <f>IF(AND(C90&gt;0,AD90=""),1,IF(AD90&gt;C90,1,0))</f>
        <v>0</v>
      </c>
      <c r="CC90" s="130">
        <f>IF(AND(C90&gt;0,AE90=""),1,IF(AE90&gt;C90,1,0))</f>
        <v>0</v>
      </c>
      <c r="CD90" s="130"/>
      <c r="CE90" s="130"/>
    </row>
    <row r="91" spans="1:83" s="47" customFormat="1" x14ac:dyDescent="0.25">
      <c r="A91" s="2937" t="s">
        <v>105</v>
      </c>
      <c r="B91" s="2938"/>
      <c r="C91" s="131">
        <f>SUM(D91:E91)</f>
        <v>0</v>
      </c>
      <c r="D91" s="132">
        <f t="shared" ref="D91:E93" si="41">SUM(F91+H91+J91+L91+N91+P91+R91+T91+V91)</f>
        <v>0</v>
      </c>
      <c r="E91" s="133">
        <f t="shared" si="41"/>
        <v>0</v>
      </c>
      <c r="F91" s="16"/>
      <c r="G91" s="37"/>
      <c r="H91" s="16"/>
      <c r="I91" s="37"/>
      <c r="J91" s="16"/>
      <c r="K91" s="37"/>
      <c r="L91" s="16"/>
      <c r="M91" s="37"/>
      <c r="N91" s="16"/>
      <c r="O91" s="37"/>
      <c r="P91" s="16"/>
      <c r="Q91" s="37"/>
      <c r="R91" s="16"/>
      <c r="S91" s="37"/>
      <c r="T91" s="16"/>
      <c r="U91" s="134"/>
      <c r="V91" s="16"/>
      <c r="W91" s="135"/>
      <c r="X91" s="36"/>
      <c r="Y91" s="16"/>
      <c r="Z91" s="136"/>
      <c r="AA91" s="136"/>
      <c r="AB91" s="136"/>
      <c r="AC91" s="137"/>
      <c r="AD91" s="16"/>
      <c r="AE91" s="20"/>
      <c r="AF91" t="str">
        <f t="shared" ref="AF91:AF93" si="42">BQ91&amp;BR91</f>
        <v/>
      </c>
      <c r="BQ91" s="12" t="str">
        <f t="shared" ref="BQ91:BQ93" si="43">IF(AND(C91&gt;0,AD91=""),"  * No olvide digitar la variable Pueblos originarios. Digite Cero si no tiene.",IF(AD91&gt;C91,"  * La variable Pueblos originarios No puede ser mayor al Total.",""))</f>
        <v/>
      </c>
      <c r="BR91" s="12" t="str">
        <f t="shared" ref="BR91:BR93" si="44">IF(AND(C91&gt;0,AE91=""),"  * No olvide digitar la variable Migrantes. Digite Cero si no tiene.",IF(AE91&gt;C91,"  * La variable Migrantes No puede ser mayor al Total.",""))</f>
        <v/>
      </c>
      <c r="BS91" s="130"/>
      <c r="BT91" s="130"/>
      <c r="BU91" s="130"/>
      <c r="BV91" s="130"/>
      <c r="BW91" s="130"/>
      <c r="BX91" s="130"/>
      <c r="CB91" s="130">
        <f t="shared" ref="CB91:CB93" si="45">IF(AND(C91&gt;0,AD91=""),1,IF(AD91&gt;C91,1,0))</f>
        <v>0</v>
      </c>
      <c r="CC91" s="130">
        <f t="shared" ref="CC91:CC93" si="46">IF(AND(C91&gt;0,AE91=""),1,IF(AE91&gt;C91,1,0))</f>
        <v>0</v>
      </c>
      <c r="CD91" s="130"/>
      <c r="CE91" s="130"/>
    </row>
    <row r="92" spans="1:83" s="47" customFormat="1" x14ac:dyDescent="0.25">
      <c r="A92" s="2937" t="s">
        <v>106</v>
      </c>
      <c r="B92" s="2938"/>
      <c r="C92" s="131">
        <f>SUM(D92:E92)</f>
        <v>0</v>
      </c>
      <c r="D92" s="132">
        <f t="shared" si="41"/>
        <v>0</v>
      </c>
      <c r="E92" s="133">
        <f t="shared" si="41"/>
        <v>0</v>
      </c>
      <c r="F92" s="16"/>
      <c r="G92" s="37"/>
      <c r="H92" s="16"/>
      <c r="I92" s="37"/>
      <c r="J92" s="16"/>
      <c r="K92" s="37"/>
      <c r="L92" s="16"/>
      <c r="M92" s="37"/>
      <c r="N92" s="16"/>
      <c r="O92" s="37"/>
      <c r="P92" s="16"/>
      <c r="Q92" s="37"/>
      <c r="R92" s="16"/>
      <c r="S92" s="37"/>
      <c r="T92" s="16"/>
      <c r="U92" s="134"/>
      <c r="V92" s="16"/>
      <c r="W92" s="135"/>
      <c r="X92" s="36"/>
      <c r="Y92" s="16"/>
      <c r="Z92" s="136"/>
      <c r="AA92" s="136"/>
      <c r="AB92" s="136"/>
      <c r="AC92" s="137"/>
      <c r="AD92" s="16"/>
      <c r="AE92" s="20"/>
      <c r="AF92" t="str">
        <f t="shared" si="42"/>
        <v/>
      </c>
      <c r="BQ92" s="12" t="str">
        <f t="shared" si="43"/>
        <v/>
      </c>
      <c r="BR92" s="12" t="str">
        <f t="shared" si="44"/>
        <v/>
      </c>
      <c r="BS92" s="130"/>
      <c r="BT92" s="130"/>
      <c r="BU92" s="130"/>
      <c r="BV92" s="130"/>
      <c r="BW92" s="130"/>
      <c r="BX92" s="130"/>
      <c r="CB92" s="130">
        <f t="shared" si="45"/>
        <v>0</v>
      </c>
      <c r="CC92" s="130">
        <f t="shared" si="46"/>
        <v>0</v>
      </c>
      <c r="CD92" s="130"/>
      <c r="CE92" s="130"/>
    </row>
    <row r="93" spans="1:83" s="47" customFormat="1" x14ac:dyDescent="0.25">
      <c r="A93" s="2939" t="s">
        <v>107</v>
      </c>
      <c r="B93" s="2940"/>
      <c r="C93" s="1912">
        <f>SUM(D93:E93)</f>
        <v>0</v>
      </c>
      <c r="D93" s="139">
        <f t="shared" si="41"/>
        <v>0</v>
      </c>
      <c r="E93" s="140">
        <f t="shared" si="41"/>
        <v>0</v>
      </c>
      <c r="F93" s="22"/>
      <c r="G93" s="43"/>
      <c r="H93" s="22"/>
      <c r="I93" s="43"/>
      <c r="J93" s="22"/>
      <c r="K93" s="43"/>
      <c r="L93" s="22"/>
      <c r="M93" s="43"/>
      <c r="N93" s="22"/>
      <c r="O93" s="43"/>
      <c r="P93" s="22"/>
      <c r="Q93" s="43"/>
      <c r="R93" s="22"/>
      <c r="S93" s="43"/>
      <c r="T93" s="22"/>
      <c r="U93" s="141"/>
      <c r="V93" s="22"/>
      <c r="W93" s="142"/>
      <c r="X93" s="42"/>
      <c r="Y93" s="22"/>
      <c r="Z93" s="143"/>
      <c r="AA93" s="143"/>
      <c r="AB93" s="1970"/>
      <c r="AC93" s="1970"/>
      <c r="AD93" s="22"/>
      <c r="AE93" s="26"/>
      <c r="AF93" t="str">
        <f t="shared" si="42"/>
        <v/>
      </c>
      <c r="BQ93" s="12" t="str">
        <f t="shared" si="43"/>
        <v/>
      </c>
      <c r="BR93" s="12" t="str">
        <f t="shared" si="44"/>
        <v/>
      </c>
      <c r="BS93" s="130"/>
      <c r="BT93" s="130"/>
      <c r="BU93" s="130"/>
      <c r="BV93" s="130"/>
      <c r="BW93" s="130"/>
      <c r="BX93" s="130"/>
      <c r="CB93" s="130">
        <f t="shared" si="45"/>
        <v>0</v>
      </c>
      <c r="CC93" s="130">
        <f t="shared" si="46"/>
        <v>0</v>
      </c>
      <c r="CD93" s="130"/>
      <c r="CE93" s="130"/>
    </row>
    <row r="94" spans="1:83" s="47" customFormat="1" ht="12" x14ac:dyDescent="0.2">
      <c r="A94" s="593" t="s">
        <v>108</v>
      </c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</row>
    <row r="95" spans="1:83" s="47" customFormat="1" ht="12" customHeight="1" x14ac:dyDescent="0.2">
      <c r="A95" s="3088" t="s">
        <v>84</v>
      </c>
      <c r="B95" s="2847"/>
      <c r="C95" s="3088" t="s">
        <v>85</v>
      </c>
      <c r="D95" s="2869"/>
      <c r="E95" s="2847"/>
      <c r="F95" s="3260" t="s">
        <v>109</v>
      </c>
      <c r="G95" s="3261"/>
      <c r="H95" s="3261"/>
      <c r="I95" s="3261"/>
      <c r="J95" s="3261"/>
      <c r="K95" s="3254"/>
      <c r="L95" s="3261" t="s">
        <v>110</v>
      </c>
      <c r="M95" s="3261"/>
      <c r="N95" s="3261"/>
      <c r="O95" s="3261"/>
      <c r="P95" s="3261"/>
      <c r="Q95" s="3254"/>
      <c r="R95" s="3254" t="s">
        <v>111</v>
      </c>
      <c r="S95" s="3255"/>
      <c r="T95" s="3255"/>
      <c r="U95" s="3255"/>
      <c r="V95" s="3255"/>
      <c r="W95" s="3758"/>
      <c r="X95" s="3257" t="s">
        <v>112</v>
      </c>
      <c r="Y95" s="3257"/>
      <c r="Z95" s="3257"/>
      <c r="AA95" s="3257"/>
      <c r="AB95" s="3257"/>
      <c r="AC95" s="3258"/>
      <c r="AD95" s="3183" t="s">
        <v>7</v>
      </c>
      <c r="AE95" s="3259" t="s">
        <v>8</v>
      </c>
    </row>
    <row r="96" spans="1:83" s="47" customFormat="1" ht="12" customHeight="1" x14ac:dyDescent="0.2">
      <c r="A96" s="2910"/>
      <c r="B96" s="2848"/>
      <c r="C96" s="3641"/>
      <c r="D96" s="3605"/>
      <c r="E96" s="3636"/>
      <c r="F96" s="3076" t="s">
        <v>91</v>
      </c>
      <c r="G96" s="3077"/>
      <c r="H96" s="3076" t="s">
        <v>92</v>
      </c>
      <c r="I96" s="3077"/>
      <c r="J96" s="3076" t="s">
        <v>94</v>
      </c>
      <c r="K96" s="3077"/>
      <c r="L96" s="3076" t="s">
        <v>91</v>
      </c>
      <c r="M96" s="3077"/>
      <c r="N96" s="3076" t="s">
        <v>92</v>
      </c>
      <c r="O96" s="3077"/>
      <c r="P96" s="3076" t="s">
        <v>93</v>
      </c>
      <c r="Q96" s="3077"/>
      <c r="R96" s="3078" t="s">
        <v>91</v>
      </c>
      <c r="S96" s="3077"/>
      <c r="T96" s="3076" t="s">
        <v>92</v>
      </c>
      <c r="U96" s="3077"/>
      <c r="V96" s="3070" t="s">
        <v>93</v>
      </c>
      <c r="W96" s="3724"/>
      <c r="X96" s="3078" t="s">
        <v>95</v>
      </c>
      <c r="Y96" s="3078"/>
      <c r="Z96" s="3078"/>
      <c r="AA96" s="3077"/>
      <c r="AB96" s="3076" t="s">
        <v>113</v>
      </c>
      <c r="AC96" s="3077"/>
      <c r="AD96" s="3024"/>
      <c r="AE96" s="3027"/>
    </row>
    <row r="97" spans="1:83" s="47" customFormat="1" ht="31.5" x14ac:dyDescent="0.2">
      <c r="A97" s="3641"/>
      <c r="B97" s="3636"/>
      <c r="C97" s="2110" t="s">
        <v>96</v>
      </c>
      <c r="D97" s="636" t="s">
        <v>65</v>
      </c>
      <c r="E97" s="2017" t="s">
        <v>97</v>
      </c>
      <c r="F97" s="1843" t="s">
        <v>65</v>
      </c>
      <c r="G97" s="1838" t="s">
        <v>97</v>
      </c>
      <c r="H97" s="1843" t="s">
        <v>65</v>
      </c>
      <c r="I97" s="1838" t="s">
        <v>97</v>
      </c>
      <c r="J97" s="1843" t="s">
        <v>65</v>
      </c>
      <c r="K97" s="1838" t="s">
        <v>97</v>
      </c>
      <c r="L97" s="1843" t="s">
        <v>65</v>
      </c>
      <c r="M97" s="1838" t="s">
        <v>97</v>
      </c>
      <c r="N97" s="1843" t="s">
        <v>65</v>
      </c>
      <c r="O97" s="1838" t="s">
        <v>97</v>
      </c>
      <c r="P97" s="1843" t="s">
        <v>65</v>
      </c>
      <c r="Q97" s="1838" t="s">
        <v>97</v>
      </c>
      <c r="R97" s="1858" t="s">
        <v>65</v>
      </c>
      <c r="S97" s="1838" t="s">
        <v>97</v>
      </c>
      <c r="T97" s="1843" t="s">
        <v>65</v>
      </c>
      <c r="U97" s="1838" t="s">
        <v>97</v>
      </c>
      <c r="V97" s="1841" t="s">
        <v>65</v>
      </c>
      <c r="W97" s="2137" t="s">
        <v>97</v>
      </c>
      <c r="X97" s="1838" t="s">
        <v>114</v>
      </c>
      <c r="Y97" s="1834" t="s">
        <v>99</v>
      </c>
      <c r="Z97" s="1836" t="s">
        <v>100</v>
      </c>
      <c r="AA97" s="1836" t="s">
        <v>101</v>
      </c>
      <c r="AB97" s="1837" t="s">
        <v>102</v>
      </c>
      <c r="AC97" s="1834" t="s">
        <v>103</v>
      </c>
      <c r="AD97" s="3759"/>
      <c r="AE97" s="3028"/>
    </row>
    <row r="98" spans="1:83" s="47" customFormat="1" x14ac:dyDescent="0.25">
      <c r="A98" s="3756" t="s">
        <v>104</v>
      </c>
      <c r="B98" s="3757"/>
      <c r="C98" s="2093">
        <f>SUM(D98:E98)</f>
        <v>0</v>
      </c>
      <c r="D98" s="855">
        <f>SUM(F98+H98+J98+L98+N98+P98+R98+T98+V98)</f>
        <v>0</v>
      </c>
      <c r="E98" s="2094">
        <f>SUM(G98+I98+K98+M98+O98+Q98+S98+U98+W98)</f>
        <v>0</v>
      </c>
      <c r="F98" s="2083"/>
      <c r="G98" s="864"/>
      <c r="H98" s="2083"/>
      <c r="I98" s="864"/>
      <c r="J98" s="2083"/>
      <c r="K98" s="864"/>
      <c r="L98" s="2083"/>
      <c r="M98" s="864"/>
      <c r="N98" s="2083"/>
      <c r="O98" s="864"/>
      <c r="P98" s="2083"/>
      <c r="Q98" s="864"/>
      <c r="R98" s="840"/>
      <c r="S98" s="864"/>
      <c r="T98" s="2083"/>
      <c r="U98" s="864"/>
      <c r="V98" s="2083"/>
      <c r="W98" s="851"/>
      <c r="X98" s="840"/>
      <c r="Y98" s="2083"/>
      <c r="Z98" s="2125"/>
      <c r="AA98" s="2125"/>
      <c r="AB98" s="2125"/>
      <c r="AC98" s="2119"/>
      <c r="AD98" s="2083"/>
      <c r="AE98" s="2087"/>
      <c r="AF98" t="str">
        <f>BQ98&amp;BR98</f>
        <v/>
      </c>
      <c r="BQ98" s="12" t="str">
        <f>IF(AND(C98&gt;0,AD98="")," * No olvide digitar la variable Pueblos originarios. Digite Cero si no tiene.",IF(AD98&gt;C98,"  * La variable Pueblos originarios No puede ser mayor al Total.",""))</f>
        <v/>
      </c>
      <c r="BR98" s="12" t="str">
        <f>IF(AND(C98&gt;0,AE98="")," * No olvide digitar la variable Migrantes. Digite Cero si no tiene.",IF(AE98&gt;C98,"  * La variable Migrantes No puede ser mayor al Total.",""))</f>
        <v/>
      </c>
      <c r="BS98" s="130"/>
      <c r="BT98" s="130"/>
      <c r="BU98" s="130"/>
      <c r="BV98" s="130"/>
      <c r="BW98" s="130"/>
      <c r="BX98" s="130"/>
      <c r="CB98" s="130">
        <f>IF(AND(C98&gt;0,AD98=""),1,IF(AD98&gt;C98,1,0))</f>
        <v>0</v>
      </c>
      <c r="CC98" s="130">
        <f>IF(AND(C98&gt;0,AE98=""),1,IF(AE98&gt;C98,1,0))</f>
        <v>0</v>
      </c>
      <c r="CD98" s="130"/>
      <c r="CE98" s="130"/>
    </row>
    <row r="99" spans="1:83" s="47" customFormat="1" x14ac:dyDescent="0.25">
      <c r="A99" s="2937" t="s">
        <v>105</v>
      </c>
      <c r="B99" s="2938"/>
      <c r="C99" s="132">
        <f>SUM(D99:E99)</f>
        <v>0</v>
      </c>
      <c r="D99" s="151">
        <f t="shared" ref="D99:E101" si="47">SUM(F99+H99+J99+L99+N99+P99+R99+T99+V99)</f>
        <v>0</v>
      </c>
      <c r="E99" s="133">
        <f t="shared" si="47"/>
        <v>0</v>
      </c>
      <c r="F99" s="16"/>
      <c r="G99" s="37"/>
      <c r="H99" s="16"/>
      <c r="I99" s="37"/>
      <c r="J99" s="16"/>
      <c r="K99" s="37"/>
      <c r="L99" s="16"/>
      <c r="M99" s="37"/>
      <c r="N99" s="16"/>
      <c r="O99" s="37"/>
      <c r="P99" s="16"/>
      <c r="Q99" s="37"/>
      <c r="R99" s="36"/>
      <c r="S99" s="37"/>
      <c r="T99" s="16"/>
      <c r="U99" s="37"/>
      <c r="V99" s="16"/>
      <c r="W99" s="135"/>
      <c r="X99" s="36"/>
      <c r="Y99" s="16"/>
      <c r="Z99" s="136"/>
      <c r="AA99" s="136"/>
      <c r="AB99" s="136"/>
      <c r="AC99" s="137"/>
      <c r="AD99" s="16"/>
      <c r="AE99" s="20"/>
      <c r="AF99" t="str">
        <f t="shared" ref="AF99:AF101" si="48">BQ99&amp;BR99</f>
        <v/>
      </c>
      <c r="BQ99" s="12" t="str">
        <f t="shared" ref="BQ99:BQ101" si="49">IF(AND(C99&gt;0,AD99="")," * No olvide digitar la variable Pueblos originarios. Digite Cero si no tiene.",IF(AD99&gt;C99,"  * La variable Pueblos originarios No puede ser mayor al Total.",""))</f>
        <v/>
      </c>
      <c r="BR99" s="12" t="str">
        <f t="shared" ref="BR99:BR101" si="50">IF(AND(C99&gt;0,AE99="")," * No olvide digitar la variable Migrantes. Digite Cero si no tiene.",IF(AE99&gt;C99,"  * La variable Migrantes No puede ser mayor al Total.",""))</f>
        <v/>
      </c>
      <c r="BS99" s="130"/>
      <c r="BT99" s="130"/>
      <c r="BU99" s="130"/>
      <c r="BV99" s="130"/>
      <c r="BW99" s="130"/>
      <c r="BX99" s="130"/>
      <c r="CB99" s="130">
        <f t="shared" ref="CB99:CB101" si="51">IF(AND(C99&gt;0,AD99=""),1,IF(AD99&gt;C99,1,0))</f>
        <v>0</v>
      </c>
      <c r="CC99" s="130">
        <f t="shared" ref="CC99:CC101" si="52">IF(AND(C99&gt;0,AE99=""),1,IF(AE99&gt;C99,1,0))</f>
        <v>0</v>
      </c>
      <c r="CD99" s="130"/>
      <c r="CE99" s="130"/>
    </row>
    <row r="100" spans="1:83" s="47" customFormat="1" x14ac:dyDescent="0.25">
      <c r="A100" s="2937" t="s">
        <v>106</v>
      </c>
      <c r="B100" s="2938"/>
      <c r="C100" s="132">
        <f>SUM(D100:E100)</f>
        <v>0</v>
      </c>
      <c r="D100" s="151">
        <f t="shared" si="47"/>
        <v>0</v>
      </c>
      <c r="E100" s="133">
        <f t="shared" si="47"/>
        <v>0</v>
      </c>
      <c r="F100" s="16"/>
      <c r="G100" s="37"/>
      <c r="H100" s="16"/>
      <c r="I100" s="37"/>
      <c r="J100" s="16"/>
      <c r="K100" s="37"/>
      <c r="L100" s="16"/>
      <c r="M100" s="37"/>
      <c r="N100" s="16"/>
      <c r="O100" s="37"/>
      <c r="P100" s="16"/>
      <c r="Q100" s="37"/>
      <c r="R100" s="36"/>
      <c r="S100" s="37"/>
      <c r="T100" s="16"/>
      <c r="U100" s="37"/>
      <c r="V100" s="16"/>
      <c r="W100" s="135"/>
      <c r="X100" s="36"/>
      <c r="Y100" s="16"/>
      <c r="Z100" s="136"/>
      <c r="AA100" s="136"/>
      <c r="AB100" s="136"/>
      <c r="AC100" s="137"/>
      <c r="AD100" s="16"/>
      <c r="AE100" s="20"/>
      <c r="AF100" t="str">
        <f t="shared" si="48"/>
        <v/>
      </c>
      <c r="BQ100" s="12" t="str">
        <f t="shared" si="49"/>
        <v/>
      </c>
      <c r="BR100" s="12" t="str">
        <f t="shared" si="50"/>
        <v/>
      </c>
      <c r="BS100" s="130"/>
      <c r="BT100" s="130"/>
      <c r="BU100" s="130"/>
      <c r="BV100" s="130"/>
      <c r="BW100" s="130"/>
      <c r="BX100" s="130"/>
      <c r="CB100" s="130">
        <f t="shared" si="51"/>
        <v>0</v>
      </c>
      <c r="CC100" s="130">
        <f t="shared" si="52"/>
        <v>0</v>
      </c>
      <c r="CD100" s="130"/>
      <c r="CE100" s="130"/>
    </row>
    <row r="101" spans="1:83" s="47" customFormat="1" x14ac:dyDescent="0.25">
      <c r="A101" s="2939" t="s">
        <v>107</v>
      </c>
      <c r="B101" s="2940"/>
      <c r="C101" s="1913">
        <f>SUM(D101:E101)</f>
        <v>0</v>
      </c>
      <c r="D101" s="153">
        <f t="shared" si="47"/>
        <v>0</v>
      </c>
      <c r="E101" s="140">
        <f t="shared" si="47"/>
        <v>0</v>
      </c>
      <c r="F101" s="22"/>
      <c r="G101" s="43"/>
      <c r="H101" s="22"/>
      <c r="I101" s="43"/>
      <c r="J101" s="22"/>
      <c r="K101" s="43"/>
      <c r="L101" s="22"/>
      <c r="M101" s="43"/>
      <c r="N101" s="22"/>
      <c r="O101" s="43"/>
      <c r="P101" s="22"/>
      <c r="Q101" s="43"/>
      <c r="R101" s="42"/>
      <c r="S101" s="43"/>
      <c r="T101" s="22"/>
      <c r="U101" s="43"/>
      <c r="V101" s="22"/>
      <c r="W101" s="142"/>
      <c r="X101" s="42"/>
      <c r="Y101" s="22"/>
      <c r="Z101" s="143"/>
      <c r="AA101" s="143"/>
      <c r="AB101" s="1970"/>
      <c r="AC101" s="1970"/>
      <c r="AD101" s="22"/>
      <c r="AE101" s="26"/>
      <c r="AF101" t="str">
        <f t="shared" si="48"/>
        <v/>
      </c>
      <c r="BQ101" s="12" t="str">
        <f t="shared" si="49"/>
        <v/>
      </c>
      <c r="BR101" s="12" t="str">
        <f t="shared" si="50"/>
        <v/>
      </c>
      <c r="BS101" s="130"/>
      <c r="BT101" s="130"/>
      <c r="BU101" s="130"/>
      <c r="BV101" s="130"/>
      <c r="BW101" s="130"/>
      <c r="BX101" s="130"/>
      <c r="CB101" s="130">
        <f t="shared" si="51"/>
        <v>0</v>
      </c>
      <c r="CC101" s="130">
        <f t="shared" si="52"/>
        <v>0</v>
      </c>
      <c r="CD101" s="130"/>
      <c r="CE101" s="130"/>
    </row>
    <row r="102" spans="1:83" s="47" customFormat="1" ht="12" x14ac:dyDescent="0.2">
      <c r="A102" s="593" t="s">
        <v>115</v>
      </c>
      <c r="B102" s="154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</row>
    <row r="103" spans="1:83" ht="15" customHeight="1" x14ac:dyDescent="0.25">
      <c r="A103" s="3088" t="s">
        <v>116</v>
      </c>
      <c r="B103" s="2847"/>
      <c r="C103" s="3088" t="s">
        <v>76</v>
      </c>
      <c r="D103" s="2869"/>
      <c r="E103" s="2847"/>
      <c r="F103" s="3076" t="s">
        <v>117</v>
      </c>
      <c r="G103" s="3078"/>
      <c r="H103" s="3078"/>
      <c r="I103" s="3078"/>
      <c r="J103" s="3078"/>
      <c r="K103" s="3078"/>
      <c r="L103" s="3078"/>
      <c r="M103" s="3077"/>
      <c r="BQ103"/>
      <c r="BR103"/>
      <c r="BS103"/>
      <c r="BT103"/>
      <c r="BU103"/>
      <c r="BV103"/>
      <c r="BW103"/>
      <c r="BX103"/>
      <c r="BZ103"/>
      <c r="CA103"/>
      <c r="CB103"/>
    </row>
    <row r="104" spans="1:83" x14ac:dyDescent="0.25">
      <c r="A104" s="2910"/>
      <c r="B104" s="2848"/>
      <c r="C104" s="2910"/>
      <c r="D104" s="2999"/>
      <c r="E104" s="2848"/>
      <c r="F104" s="3076" t="s">
        <v>118</v>
      </c>
      <c r="G104" s="3077"/>
      <c r="H104" s="3076" t="s">
        <v>119</v>
      </c>
      <c r="I104" s="3077"/>
      <c r="J104" s="3076" t="s">
        <v>120</v>
      </c>
      <c r="K104" s="3077"/>
      <c r="L104" s="3076" t="s">
        <v>12</v>
      </c>
      <c r="M104" s="3077"/>
      <c r="BQ104"/>
      <c r="BR104"/>
      <c r="BS104"/>
      <c r="BT104"/>
      <c r="BU104"/>
      <c r="BV104"/>
      <c r="BW104"/>
      <c r="BX104"/>
      <c r="BZ104"/>
      <c r="CA104"/>
      <c r="CB104"/>
    </row>
    <row r="105" spans="1:83" x14ac:dyDescent="0.25">
      <c r="A105" s="3641"/>
      <c r="B105" s="3636"/>
      <c r="C105" s="856" t="s">
        <v>96</v>
      </c>
      <c r="D105" s="636" t="s">
        <v>65</v>
      </c>
      <c r="E105" s="1838" t="s">
        <v>97</v>
      </c>
      <c r="F105" s="2110" t="s">
        <v>65</v>
      </c>
      <c r="G105" s="1838" t="s">
        <v>97</v>
      </c>
      <c r="H105" s="2110" t="s">
        <v>65</v>
      </c>
      <c r="I105" s="1838" t="s">
        <v>97</v>
      </c>
      <c r="J105" s="2110" t="s">
        <v>65</v>
      </c>
      <c r="K105" s="1838" t="s">
        <v>97</v>
      </c>
      <c r="L105" s="2110" t="s">
        <v>65</v>
      </c>
      <c r="M105" s="1838" t="s">
        <v>97</v>
      </c>
      <c r="BQ105"/>
      <c r="BR105"/>
      <c r="BS105"/>
      <c r="BT105"/>
      <c r="BU105"/>
      <c r="BV105"/>
      <c r="BW105"/>
      <c r="BX105"/>
      <c r="BZ105"/>
      <c r="CA105"/>
      <c r="CB105"/>
    </row>
    <row r="106" spans="1:83" x14ac:dyDescent="0.25">
      <c r="A106" s="3124" t="s">
        <v>121</v>
      </c>
      <c r="B106" s="3125"/>
      <c r="C106" s="2144">
        <f>SUM(D106:E106)</f>
        <v>0</v>
      </c>
      <c r="D106" s="2145">
        <f t="shared" ref="D106:E109" si="53">+F106+H106+J106+L106</f>
        <v>0</v>
      </c>
      <c r="E106" s="859">
        <f t="shared" si="53"/>
        <v>0</v>
      </c>
      <c r="F106" s="2120">
        <f>SUM(F107:F109)</f>
        <v>0</v>
      </c>
      <c r="G106" s="2120">
        <f t="shared" ref="G106:M106" si="54">SUM(G107:G109)</f>
        <v>0</v>
      </c>
      <c r="H106" s="2120">
        <f t="shared" si="54"/>
        <v>0</v>
      </c>
      <c r="I106" s="2120">
        <f t="shared" si="54"/>
        <v>0</v>
      </c>
      <c r="J106" s="2120">
        <f t="shared" si="54"/>
        <v>0</v>
      </c>
      <c r="K106" s="2120">
        <f t="shared" si="54"/>
        <v>0</v>
      </c>
      <c r="L106" s="2120">
        <f t="shared" si="54"/>
        <v>0</v>
      </c>
      <c r="M106" s="1846">
        <f t="shared" si="54"/>
        <v>0</v>
      </c>
      <c r="BQ106"/>
      <c r="BR106"/>
      <c r="BS106"/>
      <c r="BT106"/>
      <c r="BU106"/>
      <c r="BV106"/>
      <c r="BW106"/>
      <c r="BX106"/>
      <c r="BZ106"/>
      <c r="CA106"/>
      <c r="CB106"/>
    </row>
    <row r="107" spans="1:83" x14ac:dyDescent="0.25">
      <c r="A107" s="3754" t="s">
        <v>122</v>
      </c>
      <c r="B107" s="3755"/>
      <c r="C107" s="2095">
        <f>SUM(D107:E107)</f>
        <v>0</v>
      </c>
      <c r="D107" s="2096">
        <f t="shared" si="53"/>
        <v>0</v>
      </c>
      <c r="E107" s="863">
        <f t="shared" si="53"/>
        <v>0</v>
      </c>
      <c r="F107" s="2083"/>
      <c r="G107" s="864"/>
      <c r="H107" s="2083"/>
      <c r="I107" s="864"/>
      <c r="J107" s="2083"/>
      <c r="K107" s="2087"/>
      <c r="L107" s="2083"/>
      <c r="M107" s="2087"/>
      <c r="BQ107"/>
      <c r="BR107"/>
      <c r="BS107"/>
      <c r="BT107"/>
      <c r="BU107"/>
      <c r="BV107"/>
      <c r="BW107"/>
      <c r="BX107"/>
      <c r="BZ107"/>
      <c r="CA107"/>
      <c r="CB107"/>
    </row>
    <row r="108" spans="1:83" x14ac:dyDescent="0.25">
      <c r="A108" s="3012" t="s">
        <v>123</v>
      </c>
      <c r="B108" s="3013"/>
      <c r="C108" s="163">
        <f>SUM(D108:E108)</f>
        <v>0</v>
      </c>
      <c r="D108" s="164">
        <f t="shared" si="53"/>
        <v>0</v>
      </c>
      <c r="E108" s="165">
        <f t="shared" si="53"/>
        <v>0</v>
      </c>
      <c r="F108" s="16"/>
      <c r="G108" s="37"/>
      <c r="H108" s="16"/>
      <c r="I108" s="37"/>
      <c r="J108" s="16"/>
      <c r="K108" s="20"/>
      <c r="L108" s="16"/>
      <c r="M108" s="20"/>
      <c r="BQ108"/>
      <c r="BR108"/>
      <c r="BS108"/>
      <c r="BT108"/>
      <c r="BU108"/>
      <c r="BV108"/>
      <c r="BW108"/>
      <c r="BX108"/>
      <c r="BZ108"/>
      <c r="CA108"/>
      <c r="CB108"/>
    </row>
    <row r="109" spans="1:83" x14ac:dyDescent="0.25">
      <c r="A109" s="2941" t="s">
        <v>124</v>
      </c>
      <c r="B109" s="2942"/>
      <c r="C109" s="166">
        <f>SUM(D109:E109)</f>
        <v>0</v>
      </c>
      <c r="D109" s="167">
        <f t="shared" si="53"/>
        <v>0</v>
      </c>
      <c r="E109" s="168">
        <f t="shared" si="53"/>
        <v>0</v>
      </c>
      <c r="F109" s="22"/>
      <c r="G109" s="43"/>
      <c r="H109" s="22"/>
      <c r="I109" s="43"/>
      <c r="J109" s="22"/>
      <c r="K109" s="26"/>
      <c r="L109" s="22"/>
      <c r="M109" s="26"/>
      <c r="BQ109"/>
      <c r="BR109"/>
      <c r="BS109"/>
      <c r="BT109"/>
      <c r="BU109"/>
      <c r="BV109"/>
      <c r="BW109"/>
      <c r="BX109"/>
      <c r="BZ109"/>
      <c r="CA109"/>
      <c r="CB109"/>
    </row>
    <row r="110" spans="1:83" s="47" customFormat="1" ht="12" x14ac:dyDescent="0.2">
      <c r="A110" s="614" t="s">
        <v>125</v>
      </c>
      <c r="B110" s="2097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</row>
    <row r="111" spans="1:83" ht="15" customHeight="1" x14ac:dyDescent="0.25">
      <c r="A111" s="3088" t="s">
        <v>75</v>
      </c>
      <c r="B111" s="2847"/>
      <c r="C111" s="3088" t="s">
        <v>76</v>
      </c>
      <c r="D111" s="2869"/>
      <c r="E111" s="2847"/>
      <c r="F111" s="3076" t="s">
        <v>117</v>
      </c>
      <c r="G111" s="3078"/>
      <c r="H111" s="3078"/>
      <c r="I111" s="3078"/>
      <c r="J111" s="3078"/>
      <c r="K111" s="3078"/>
      <c r="L111" s="3078"/>
      <c r="M111" s="3078"/>
      <c r="N111" s="3078"/>
      <c r="O111" s="3078"/>
      <c r="P111" s="3078"/>
      <c r="Q111" s="3078"/>
      <c r="R111" s="3078"/>
      <c r="S111" s="3078"/>
      <c r="T111" s="3078"/>
      <c r="U111" s="3078"/>
      <c r="V111" s="3078"/>
      <c r="W111" s="3078"/>
      <c r="X111" s="3078"/>
      <c r="Y111" s="3078"/>
      <c r="Z111" s="3078"/>
      <c r="AA111" s="3078"/>
      <c r="AB111" s="3078"/>
      <c r="AC111" s="3078"/>
      <c r="AD111" s="3078"/>
      <c r="AE111" s="3078"/>
      <c r="AF111" s="3078"/>
      <c r="AG111" s="3094"/>
      <c r="AH111" s="2869" t="s">
        <v>7</v>
      </c>
      <c r="AI111" s="3074" t="s">
        <v>8</v>
      </c>
      <c r="BQ111"/>
      <c r="BR111"/>
      <c r="BS111"/>
      <c r="BT111"/>
      <c r="BU111"/>
      <c r="BV111"/>
      <c r="BW111"/>
      <c r="BX111"/>
      <c r="BZ111"/>
      <c r="CA111"/>
      <c r="CB111"/>
    </row>
    <row r="112" spans="1:83" ht="15" customHeight="1" x14ac:dyDescent="0.25">
      <c r="A112" s="2910"/>
      <c r="B112" s="2848"/>
      <c r="C112" s="2910"/>
      <c r="D112" s="2999"/>
      <c r="E112" s="2848"/>
      <c r="F112" s="3100" t="s">
        <v>12</v>
      </c>
      <c r="G112" s="3101"/>
      <c r="H112" s="3095" t="s">
        <v>13</v>
      </c>
      <c r="I112" s="3095"/>
      <c r="J112" s="3095" t="s">
        <v>14</v>
      </c>
      <c r="K112" s="3095"/>
      <c r="L112" s="3095" t="s">
        <v>15</v>
      </c>
      <c r="M112" s="3095"/>
      <c r="N112" s="3095" t="s">
        <v>16</v>
      </c>
      <c r="O112" s="3095"/>
      <c r="P112" s="3095" t="s">
        <v>17</v>
      </c>
      <c r="Q112" s="3095"/>
      <c r="R112" s="3095" t="s">
        <v>18</v>
      </c>
      <c r="S112" s="3095"/>
      <c r="T112" s="3095" t="s">
        <v>19</v>
      </c>
      <c r="U112" s="3095"/>
      <c r="V112" s="3095" t="s">
        <v>48</v>
      </c>
      <c r="W112" s="3095"/>
      <c r="X112" s="3095" t="s">
        <v>49</v>
      </c>
      <c r="Y112" s="3095"/>
      <c r="Z112" s="3076" t="s">
        <v>50</v>
      </c>
      <c r="AA112" s="3077"/>
      <c r="AB112" s="3076" t="s">
        <v>126</v>
      </c>
      <c r="AC112" s="3077"/>
      <c r="AD112" s="3076" t="s">
        <v>127</v>
      </c>
      <c r="AE112" s="3077"/>
      <c r="AF112" s="3076" t="s">
        <v>128</v>
      </c>
      <c r="AG112" s="3094"/>
      <c r="AH112" s="2999"/>
      <c r="AI112" s="3075"/>
      <c r="BQ112"/>
      <c r="BR112"/>
      <c r="BS112"/>
      <c r="BT112"/>
      <c r="BU112"/>
      <c r="BV112"/>
      <c r="BW112"/>
      <c r="BX112"/>
      <c r="BZ112"/>
      <c r="CA112"/>
      <c r="CB112"/>
    </row>
    <row r="113" spans="1:82" x14ac:dyDescent="0.25">
      <c r="A113" s="3641"/>
      <c r="B113" s="3636"/>
      <c r="C113" s="2110" t="s">
        <v>96</v>
      </c>
      <c r="D113" s="636" t="s">
        <v>65</v>
      </c>
      <c r="E113" s="1838" t="s">
        <v>97</v>
      </c>
      <c r="F113" s="1843" t="s">
        <v>65</v>
      </c>
      <c r="G113" s="1845" t="s">
        <v>97</v>
      </c>
      <c r="H113" s="1843" t="s">
        <v>65</v>
      </c>
      <c r="I113" s="1845" t="s">
        <v>97</v>
      </c>
      <c r="J113" s="1843" t="s">
        <v>65</v>
      </c>
      <c r="K113" s="1845" t="s">
        <v>97</v>
      </c>
      <c r="L113" s="1843" t="s">
        <v>65</v>
      </c>
      <c r="M113" s="1845" t="s">
        <v>97</v>
      </c>
      <c r="N113" s="1843" t="s">
        <v>65</v>
      </c>
      <c r="O113" s="1845" t="s">
        <v>97</v>
      </c>
      <c r="P113" s="1843" t="s">
        <v>65</v>
      </c>
      <c r="Q113" s="1845" t="s">
        <v>97</v>
      </c>
      <c r="R113" s="1843" t="s">
        <v>65</v>
      </c>
      <c r="S113" s="1845" t="s">
        <v>97</v>
      </c>
      <c r="T113" s="1843" t="s">
        <v>65</v>
      </c>
      <c r="U113" s="1845" t="s">
        <v>97</v>
      </c>
      <c r="V113" s="1843" t="s">
        <v>65</v>
      </c>
      <c r="W113" s="1845" t="s">
        <v>97</v>
      </c>
      <c r="X113" s="1843" t="s">
        <v>65</v>
      </c>
      <c r="Y113" s="1845" t="s">
        <v>97</v>
      </c>
      <c r="Z113" s="1843" t="s">
        <v>65</v>
      </c>
      <c r="AA113" s="1845" t="s">
        <v>97</v>
      </c>
      <c r="AB113" s="1843" t="s">
        <v>65</v>
      </c>
      <c r="AC113" s="1845" t="s">
        <v>97</v>
      </c>
      <c r="AD113" s="1843" t="s">
        <v>65</v>
      </c>
      <c r="AE113" s="1845" t="s">
        <v>97</v>
      </c>
      <c r="AF113" s="1843" t="s">
        <v>65</v>
      </c>
      <c r="AG113" s="1857" t="s">
        <v>97</v>
      </c>
      <c r="AH113" s="3605"/>
      <c r="AI113" s="3637"/>
      <c r="BQ113"/>
      <c r="BR113"/>
      <c r="BS113"/>
      <c r="BT113"/>
      <c r="BU113"/>
      <c r="BV113"/>
      <c r="BW113"/>
      <c r="BX113"/>
      <c r="BZ113"/>
      <c r="CA113"/>
      <c r="CB113"/>
    </row>
    <row r="114" spans="1:82" x14ac:dyDescent="0.25">
      <c r="A114" s="3248" t="s">
        <v>129</v>
      </c>
      <c r="B114" s="3240"/>
      <c r="C114" s="2120">
        <f>SUM(D114:E114)</f>
        <v>0</v>
      </c>
      <c r="D114" s="644">
        <f>SUM(F114+H114+J114+L114+N114+P114+R114+T114+V114+X114+Z114+AB114+AD114+AF114)</f>
        <v>0</v>
      </c>
      <c r="E114" s="2131">
        <f>SUM(+G114+I114+K114+M114+O114+Q114+S114+U114+W114+Y114+AA114+AC114+AE114+AG114)</f>
        <v>0</v>
      </c>
      <c r="F114" s="2083"/>
      <c r="G114" s="840"/>
      <c r="H114" s="2083"/>
      <c r="I114" s="840"/>
      <c r="J114" s="2083"/>
      <c r="K114" s="840"/>
      <c r="L114" s="2083"/>
      <c r="M114" s="840"/>
      <c r="N114" s="2083"/>
      <c r="O114" s="840"/>
      <c r="P114" s="2083"/>
      <c r="Q114" s="840"/>
      <c r="R114" s="2083"/>
      <c r="S114" s="840"/>
      <c r="T114" s="2083"/>
      <c r="U114" s="840"/>
      <c r="V114" s="2083"/>
      <c r="W114" s="840"/>
      <c r="X114" s="2083"/>
      <c r="Y114" s="840"/>
      <c r="Z114" s="2083"/>
      <c r="AA114" s="840"/>
      <c r="AB114" s="2083"/>
      <c r="AC114" s="840"/>
      <c r="AD114" s="2083"/>
      <c r="AE114" s="840"/>
      <c r="AF114" s="2083"/>
      <c r="AG114" s="2086"/>
      <c r="AH114" s="850"/>
      <c r="AI114" s="2119"/>
      <c r="AJ114" t="str">
        <f>BQ114&amp;BR114</f>
        <v/>
      </c>
      <c r="BQ114" s="12" t="str">
        <f>IF(AND(C114&gt;0,AH114="")," * No olvide digitar la variable Pueblos originarios. Digite Cero si no tiene.",IF(AH114&gt;C114,"* La variable Pueblos originarios No puede ser mayor al Total.",""))</f>
        <v/>
      </c>
      <c r="BR114" s="12" t="str">
        <f>IF(AND(C114&gt;0,AI114="")," * No olvide digitar la variable Migrantes. Digite Cero si no tiene.",IF(AI114&gt;C114,"* La variable Migrantes No puede ser mayor al Total.",""))</f>
        <v/>
      </c>
      <c r="BS114"/>
      <c r="BT114"/>
      <c r="BU114"/>
      <c r="BV114"/>
      <c r="BW114"/>
      <c r="BX114"/>
      <c r="BZ114"/>
      <c r="CA114"/>
      <c r="CB114" s="14">
        <f>IF(AND(C114&gt;0,AH114=""),1,IF(AH114&gt;C114,1,0))</f>
        <v>0</v>
      </c>
      <c r="CC114" s="14">
        <f>IF(AND(C114&gt;0,AI114=""),1,IF(AI114&gt;C114,1,0))</f>
        <v>0</v>
      </c>
      <c r="CD114" s="14"/>
    </row>
    <row r="115" spans="1:82" x14ac:dyDescent="0.25">
      <c r="A115" s="3083" t="s">
        <v>130</v>
      </c>
      <c r="B115" s="2100" t="s">
        <v>131</v>
      </c>
      <c r="C115" s="175">
        <f t="shared" ref="C115:C122" si="55">SUM(D115:E115)</f>
        <v>0</v>
      </c>
      <c r="D115" s="176">
        <f t="shared" ref="D115:D122" si="56">SUM(F115+H115+J115+L115+N115+P115+R115+T115+V115+X115+Z115+AB115+AD115+AF115)</f>
        <v>0</v>
      </c>
      <c r="E115" s="177">
        <f>SUM(+G115+I115+K115+M115+O115+Q115+S115+U115+W115+Y115+AA115+AC115+AE115+AG115)</f>
        <v>0</v>
      </c>
      <c r="F115" s="2083"/>
      <c r="G115" s="864"/>
      <c r="H115" s="2083"/>
      <c r="I115" s="864"/>
      <c r="J115" s="2083"/>
      <c r="K115" s="864"/>
      <c r="L115" s="2083"/>
      <c r="M115" s="864"/>
      <c r="N115" s="2083"/>
      <c r="O115" s="864"/>
      <c r="P115" s="2083"/>
      <c r="Q115" s="864"/>
      <c r="R115" s="2083"/>
      <c r="S115" s="864"/>
      <c r="T115" s="2083"/>
      <c r="U115" s="864"/>
      <c r="V115" s="2083"/>
      <c r="W115" s="864"/>
      <c r="X115" s="2083"/>
      <c r="Y115" s="864"/>
      <c r="Z115" s="2083"/>
      <c r="AA115" s="864"/>
      <c r="AB115" s="2083"/>
      <c r="AC115" s="864"/>
      <c r="AD115" s="2083"/>
      <c r="AE115" s="864"/>
      <c r="AF115" s="2083"/>
      <c r="AG115" s="2086"/>
      <c r="AH115" s="850"/>
      <c r="AI115" s="2119"/>
      <c r="AJ115" t="str">
        <f t="shared" ref="AJ115:AJ122" si="57">BQ115&amp;BR115</f>
        <v/>
      </c>
      <c r="BQ115" s="12" t="str">
        <f t="shared" ref="BQ115:BQ122" si="58">IF(AND(C115&gt;0,AH115="")," * No olvide digitar la variable Pueblos originarios. Digite Cero si no tiene.",IF(AH115&gt;C115,"* La variable Pueblos originarios No puede ser mayor al Total.",""))</f>
        <v/>
      </c>
      <c r="BR115" s="12" t="str">
        <f t="shared" ref="BR115:BR122" si="59">IF(AND(C115&gt;0,AI115="")," * No olvide digitar la variable Migrantes. Digite Cero si no tiene.",IF(AI115&gt;C115,"* La variable Migrantes No puede ser mayor al Total.",""))</f>
        <v/>
      </c>
      <c r="BS115"/>
      <c r="BT115"/>
      <c r="BU115"/>
      <c r="BV115"/>
      <c r="BW115"/>
      <c r="BX115"/>
      <c r="BZ115"/>
      <c r="CA115"/>
      <c r="CB115" s="14">
        <f t="shared" ref="CB115:CB122" si="60">IF(AND(C115&gt;0,AH115=""),1,IF(AH115&gt;C115,1,0))</f>
        <v>0</v>
      </c>
      <c r="CC115" s="14">
        <f t="shared" ref="CC115:CC122" si="61">IF(AND(C115&gt;0,AI115=""),1,IF(AI115&gt;C115,1,0))</f>
        <v>0</v>
      </c>
      <c r="CD115" s="14"/>
    </row>
    <row r="116" spans="1:82" x14ac:dyDescent="0.25">
      <c r="A116" s="3084"/>
      <c r="B116" s="1833" t="s">
        <v>132</v>
      </c>
      <c r="C116" s="132">
        <f t="shared" si="55"/>
        <v>0</v>
      </c>
      <c r="D116" s="178">
        <f t="shared" si="56"/>
        <v>0</v>
      </c>
      <c r="E116" s="133">
        <f>SUM(+G116+I116+K116+M116+O116+Q116+S116+U116+W116+Y116+AA116+AC116+AE116+AG116)</f>
        <v>0</v>
      </c>
      <c r="F116" s="16"/>
      <c r="G116" s="37"/>
      <c r="H116" s="16"/>
      <c r="I116" s="37"/>
      <c r="J116" s="16"/>
      <c r="K116" s="37"/>
      <c r="L116" s="16"/>
      <c r="M116" s="37"/>
      <c r="N116" s="16"/>
      <c r="O116" s="37"/>
      <c r="P116" s="16"/>
      <c r="Q116" s="37"/>
      <c r="R116" s="16"/>
      <c r="S116" s="37"/>
      <c r="T116" s="16"/>
      <c r="U116" s="37"/>
      <c r="V116" s="16"/>
      <c r="W116" s="37"/>
      <c r="X116" s="16"/>
      <c r="Y116" s="37"/>
      <c r="Z116" s="16"/>
      <c r="AA116" s="37"/>
      <c r="AB116" s="16"/>
      <c r="AC116" s="37"/>
      <c r="AD116" s="16"/>
      <c r="AE116" s="37"/>
      <c r="AF116" s="16"/>
      <c r="AG116" s="19"/>
      <c r="AH116" s="134"/>
      <c r="AI116" s="137"/>
      <c r="AJ116" t="str">
        <f t="shared" si="57"/>
        <v/>
      </c>
      <c r="BQ116" s="12" t="str">
        <f t="shared" si="58"/>
        <v/>
      </c>
      <c r="BR116" s="12" t="str">
        <f t="shared" si="59"/>
        <v/>
      </c>
      <c r="BS116"/>
      <c r="BT116"/>
      <c r="BU116"/>
      <c r="BV116"/>
      <c r="BW116"/>
      <c r="BX116"/>
      <c r="BZ116"/>
      <c r="CA116"/>
      <c r="CB116" s="14">
        <f t="shared" si="60"/>
        <v>0</v>
      </c>
      <c r="CC116" s="14">
        <f t="shared" si="61"/>
        <v>0</v>
      </c>
      <c r="CD116" s="14"/>
    </row>
    <row r="117" spans="1:82" x14ac:dyDescent="0.25">
      <c r="A117" s="3084"/>
      <c r="B117" s="1833" t="s">
        <v>133</v>
      </c>
      <c r="C117" s="132">
        <f t="shared" si="55"/>
        <v>0</v>
      </c>
      <c r="D117" s="178">
        <f t="shared" si="56"/>
        <v>0</v>
      </c>
      <c r="E117" s="133">
        <f t="shared" ref="E117:E122" si="62">SUM(+G117+I117+K117+M117+O117+Q117+S117+U117+W117+Y117+AA117+AC117+AE117+AG117)</f>
        <v>0</v>
      </c>
      <c r="F117" s="16"/>
      <c r="G117" s="37"/>
      <c r="H117" s="16"/>
      <c r="I117" s="37"/>
      <c r="J117" s="16"/>
      <c r="K117" s="37"/>
      <c r="L117" s="16"/>
      <c r="M117" s="37"/>
      <c r="N117" s="16"/>
      <c r="O117" s="37"/>
      <c r="P117" s="16"/>
      <c r="Q117" s="37"/>
      <c r="R117" s="16"/>
      <c r="S117" s="37"/>
      <c r="T117" s="16"/>
      <c r="U117" s="37"/>
      <c r="V117" s="16"/>
      <c r="W117" s="37"/>
      <c r="X117" s="16"/>
      <c r="Y117" s="37"/>
      <c r="Z117" s="16"/>
      <c r="AA117" s="37"/>
      <c r="AB117" s="16"/>
      <c r="AC117" s="37"/>
      <c r="AD117" s="16"/>
      <c r="AE117" s="37"/>
      <c r="AF117" s="16"/>
      <c r="AG117" s="19"/>
      <c r="AH117" s="134"/>
      <c r="AI117" s="137"/>
      <c r="AJ117" t="str">
        <f t="shared" si="57"/>
        <v/>
      </c>
      <c r="BQ117" s="12" t="str">
        <f t="shared" si="58"/>
        <v/>
      </c>
      <c r="BR117" s="12" t="str">
        <f t="shared" si="59"/>
        <v/>
      </c>
      <c r="BS117"/>
      <c r="BT117"/>
      <c r="BU117"/>
      <c r="BV117"/>
      <c r="BW117"/>
      <c r="BX117"/>
      <c r="BZ117"/>
      <c r="CA117"/>
      <c r="CB117" s="14">
        <f t="shared" si="60"/>
        <v>0</v>
      </c>
      <c r="CC117" s="14">
        <f t="shared" si="61"/>
        <v>0</v>
      </c>
      <c r="CD117" s="14"/>
    </row>
    <row r="118" spans="1:82" ht="22.5" x14ac:dyDescent="0.25">
      <c r="A118" s="3084"/>
      <c r="B118" s="179" t="s">
        <v>134</v>
      </c>
      <c r="C118" s="132">
        <f t="shared" si="55"/>
        <v>0</v>
      </c>
      <c r="D118" s="178">
        <f t="shared" si="56"/>
        <v>0</v>
      </c>
      <c r="E118" s="133">
        <f t="shared" si="62"/>
        <v>0</v>
      </c>
      <c r="F118" s="16"/>
      <c r="G118" s="37"/>
      <c r="H118" s="16"/>
      <c r="I118" s="37"/>
      <c r="J118" s="16"/>
      <c r="K118" s="37"/>
      <c r="L118" s="16"/>
      <c r="M118" s="37"/>
      <c r="N118" s="16"/>
      <c r="O118" s="37"/>
      <c r="P118" s="16"/>
      <c r="Q118" s="37"/>
      <c r="R118" s="16"/>
      <c r="S118" s="37"/>
      <c r="T118" s="16"/>
      <c r="U118" s="37"/>
      <c r="V118" s="16"/>
      <c r="W118" s="37"/>
      <c r="X118" s="16"/>
      <c r="Y118" s="37"/>
      <c r="Z118" s="16"/>
      <c r="AA118" s="37"/>
      <c r="AB118" s="16"/>
      <c r="AC118" s="37"/>
      <c r="AD118" s="16"/>
      <c r="AE118" s="37"/>
      <c r="AF118" s="16"/>
      <c r="AG118" s="19"/>
      <c r="AH118" s="134"/>
      <c r="AI118" s="137"/>
      <c r="AJ118" t="str">
        <f t="shared" si="57"/>
        <v/>
      </c>
      <c r="BQ118" s="12" t="str">
        <f t="shared" si="58"/>
        <v/>
      </c>
      <c r="BR118" s="12" t="str">
        <f t="shared" si="59"/>
        <v/>
      </c>
      <c r="BS118"/>
      <c r="BT118"/>
      <c r="BU118"/>
      <c r="BV118"/>
      <c r="BW118"/>
      <c r="BX118"/>
      <c r="BZ118"/>
      <c r="CA118"/>
      <c r="CB118" s="14">
        <f t="shared" si="60"/>
        <v>0</v>
      </c>
      <c r="CC118" s="14">
        <f t="shared" si="61"/>
        <v>0</v>
      </c>
      <c r="CD118" s="14"/>
    </row>
    <row r="119" spans="1:82" x14ac:dyDescent="0.25">
      <c r="A119" s="3084"/>
      <c r="B119" s="179" t="s">
        <v>135</v>
      </c>
      <c r="C119" s="132">
        <f t="shared" si="55"/>
        <v>0</v>
      </c>
      <c r="D119" s="178">
        <f t="shared" si="56"/>
        <v>0</v>
      </c>
      <c r="E119" s="133">
        <f t="shared" si="62"/>
        <v>0</v>
      </c>
      <c r="F119" s="38"/>
      <c r="G119" s="41"/>
      <c r="H119" s="38"/>
      <c r="I119" s="41"/>
      <c r="J119" s="38"/>
      <c r="K119" s="41"/>
      <c r="L119" s="38"/>
      <c r="M119" s="41"/>
      <c r="N119" s="38"/>
      <c r="O119" s="41"/>
      <c r="P119" s="38"/>
      <c r="Q119" s="41"/>
      <c r="R119" s="38"/>
      <c r="S119" s="41"/>
      <c r="T119" s="38"/>
      <c r="U119" s="41"/>
      <c r="V119" s="38"/>
      <c r="W119" s="41"/>
      <c r="X119" s="38"/>
      <c r="Y119" s="41"/>
      <c r="Z119" s="38"/>
      <c r="AA119" s="41"/>
      <c r="AB119" s="38"/>
      <c r="AC119" s="41"/>
      <c r="AD119" s="38"/>
      <c r="AE119" s="41"/>
      <c r="AF119" s="38"/>
      <c r="AG119" s="39"/>
      <c r="AH119" s="180"/>
      <c r="AI119" s="181"/>
      <c r="AJ119" t="str">
        <f t="shared" si="57"/>
        <v/>
      </c>
      <c r="BQ119" s="12" t="str">
        <f t="shared" si="58"/>
        <v/>
      </c>
      <c r="BR119" s="12" t="str">
        <f t="shared" si="59"/>
        <v/>
      </c>
      <c r="BS119"/>
      <c r="BT119"/>
      <c r="BU119"/>
      <c r="BV119"/>
      <c r="BW119"/>
      <c r="BX119"/>
      <c r="BZ119"/>
      <c r="CA119"/>
      <c r="CB119" s="14">
        <f t="shared" si="60"/>
        <v>0</v>
      </c>
      <c r="CC119" s="14">
        <f t="shared" si="61"/>
        <v>0</v>
      </c>
      <c r="CD119" s="14"/>
    </row>
    <row r="120" spans="1:82" x14ac:dyDescent="0.25">
      <c r="A120" s="3084"/>
      <c r="B120" s="182" t="s">
        <v>136</v>
      </c>
      <c r="C120" s="132">
        <f t="shared" si="55"/>
        <v>0</v>
      </c>
      <c r="D120" s="178">
        <f t="shared" si="56"/>
        <v>0</v>
      </c>
      <c r="E120" s="133">
        <f t="shared" si="62"/>
        <v>0</v>
      </c>
      <c r="F120" s="38"/>
      <c r="G120" s="41"/>
      <c r="H120" s="38"/>
      <c r="I120" s="41"/>
      <c r="J120" s="38"/>
      <c r="K120" s="41"/>
      <c r="L120" s="38"/>
      <c r="M120" s="41"/>
      <c r="N120" s="38"/>
      <c r="O120" s="41"/>
      <c r="P120" s="38"/>
      <c r="Q120" s="41"/>
      <c r="R120" s="38"/>
      <c r="S120" s="41"/>
      <c r="T120" s="38"/>
      <c r="U120" s="41"/>
      <c r="V120" s="38"/>
      <c r="W120" s="41"/>
      <c r="X120" s="38"/>
      <c r="Y120" s="41"/>
      <c r="Z120" s="38"/>
      <c r="AA120" s="41"/>
      <c r="AB120" s="38"/>
      <c r="AC120" s="41"/>
      <c r="AD120" s="38"/>
      <c r="AE120" s="41"/>
      <c r="AF120" s="38"/>
      <c r="AG120" s="39"/>
      <c r="AH120" s="180"/>
      <c r="AI120" s="181"/>
      <c r="AJ120" t="str">
        <f t="shared" si="57"/>
        <v/>
      </c>
      <c r="BQ120" s="12" t="str">
        <f t="shared" si="58"/>
        <v/>
      </c>
      <c r="BR120" s="12" t="str">
        <f t="shared" si="59"/>
        <v/>
      </c>
      <c r="BS120"/>
      <c r="BT120"/>
      <c r="BU120"/>
      <c r="BV120"/>
      <c r="BW120"/>
      <c r="BX120"/>
      <c r="BZ120"/>
      <c r="CA120"/>
      <c r="CB120" s="14">
        <f t="shared" si="60"/>
        <v>0</v>
      </c>
      <c r="CC120" s="14">
        <f t="shared" si="61"/>
        <v>0</v>
      </c>
      <c r="CD120" s="14"/>
    </row>
    <row r="121" spans="1:82" x14ac:dyDescent="0.25">
      <c r="A121" s="3638"/>
      <c r="B121" s="58" t="s">
        <v>137</v>
      </c>
      <c r="C121" s="183">
        <f t="shared" si="55"/>
        <v>0</v>
      </c>
      <c r="D121" s="184">
        <f t="shared" si="56"/>
        <v>0</v>
      </c>
      <c r="E121" s="185">
        <f t="shared" si="62"/>
        <v>0</v>
      </c>
      <c r="F121" s="22"/>
      <c r="G121" s="43"/>
      <c r="H121" s="22"/>
      <c r="I121" s="43"/>
      <c r="J121" s="22"/>
      <c r="K121" s="43"/>
      <c r="L121" s="22"/>
      <c r="M121" s="43"/>
      <c r="N121" s="22"/>
      <c r="O121" s="43"/>
      <c r="P121" s="22"/>
      <c r="Q121" s="43"/>
      <c r="R121" s="22"/>
      <c r="S121" s="43"/>
      <c r="T121" s="22"/>
      <c r="U121" s="43"/>
      <c r="V121" s="22"/>
      <c r="W121" s="43"/>
      <c r="X121" s="22"/>
      <c r="Y121" s="43"/>
      <c r="Z121" s="22"/>
      <c r="AA121" s="43"/>
      <c r="AB121" s="22"/>
      <c r="AC121" s="43"/>
      <c r="AD121" s="22"/>
      <c r="AE121" s="43"/>
      <c r="AF121" s="22"/>
      <c r="AG121" s="25"/>
      <c r="AH121" s="141"/>
      <c r="AI121" s="186"/>
      <c r="AJ121" t="str">
        <f t="shared" si="57"/>
        <v/>
      </c>
      <c r="BQ121" s="12" t="str">
        <f t="shared" si="58"/>
        <v/>
      </c>
      <c r="BR121" s="12" t="str">
        <f t="shared" si="59"/>
        <v/>
      </c>
      <c r="BS121"/>
      <c r="BT121"/>
      <c r="BU121"/>
      <c r="BV121"/>
      <c r="BW121"/>
      <c r="BX121"/>
      <c r="BZ121"/>
      <c r="CA121"/>
      <c r="CB121" s="14">
        <f t="shared" si="60"/>
        <v>0</v>
      </c>
      <c r="CC121" s="14">
        <f t="shared" si="61"/>
        <v>0</v>
      </c>
      <c r="CD121" s="14"/>
    </row>
    <row r="122" spans="1:82" x14ac:dyDescent="0.25">
      <c r="A122" s="3249" t="s">
        <v>138</v>
      </c>
      <c r="B122" s="3249"/>
      <c r="C122" s="2120">
        <f t="shared" si="55"/>
        <v>0</v>
      </c>
      <c r="D122" s="644">
        <f t="shared" si="56"/>
        <v>0</v>
      </c>
      <c r="E122" s="2131">
        <f t="shared" si="62"/>
        <v>0</v>
      </c>
      <c r="F122" s="2121"/>
      <c r="G122" s="677"/>
      <c r="H122" s="2121"/>
      <c r="I122" s="677"/>
      <c r="J122" s="2121"/>
      <c r="K122" s="677"/>
      <c r="L122" s="2121"/>
      <c r="M122" s="677"/>
      <c r="N122" s="2121"/>
      <c r="O122" s="677"/>
      <c r="P122" s="2121"/>
      <c r="Q122" s="677"/>
      <c r="R122" s="2121"/>
      <c r="S122" s="677"/>
      <c r="T122" s="2121"/>
      <c r="U122" s="677"/>
      <c r="V122" s="2121"/>
      <c r="W122" s="677"/>
      <c r="X122" s="2121"/>
      <c r="Y122" s="677"/>
      <c r="Z122" s="2121"/>
      <c r="AA122" s="677"/>
      <c r="AB122" s="2121"/>
      <c r="AC122" s="677"/>
      <c r="AD122" s="2121"/>
      <c r="AE122" s="677"/>
      <c r="AF122" s="2121"/>
      <c r="AG122" s="2138"/>
      <c r="AH122" s="678"/>
      <c r="AI122" s="688"/>
      <c r="AJ122" t="str">
        <f t="shared" si="57"/>
        <v/>
      </c>
      <c r="BQ122" s="12" t="str">
        <f t="shared" si="58"/>
        <v/>
      </c>
      <c r="BR122" s="12" t="str">
        <f t="shared" si="59"/>
        <v/>
      </c>
      <c r="BS122"/>
      <c r="BT122"/>
      <c r="BU122"/>
      <c r="BV122"/>
      <c r="BW122"/>
      <c r="BX122"/>
      <c r="BZ122"/>
      <c r="CA122"/>
      <c r="CB122" s="14">
        <f t="shared" si="60"/>
        <v>0</v>
      </c>
      <c r="CC122" s="14">
        <f t="shared" si="61"/>
        <v>0</v>
      </c>
      <c r="CD122" s="14"/>
    </row>
    <row r="123" spans="1:82" s="47" customFormat="1" ht="12" x14ac:dyDescent="0.2">
      <c r="A123" s="593" t="s">
        <v>139</v>
      </c>
      <c r="B123" s="593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2146"/>
      <c r="AM123" s="2146"/>
    </row>
    <row r="124" spans="1:82" ht="15" customHeight="1" x14ac:dyDescent="0.25">
      <c r="A124" s="3749" t="s">
        <v>75</v>
      </c>
      <c r="B124" s="2847"/>
      <c r="C124" s="3743" t="s">
        <v>76</v>
      </c>
      <c r="D124" s="3743"/>
      <c r="E124" s="3743"/>
      <c r="F124" s="3738" t="s">
        <v>117</v>
      </c>
      <c r="G124" s="3750"/>
      <c r="H124" s="3750"/>
      <c r="I124" s="3750"/>
      <c r="J124" s="3750"/>
      <c r="K124" s="3750"/>
      <c r="L124" s="3750"/>
      <c r="M124" s="3750"/>
      <c r="N124" s="3750"/>
      <c r="O124" s="3750"/>
      <c r="P124" s="3750"/>
      <c r="Q124" s="3750"/>
      <c r="R124" s="3750"/>
      <c r="S124" s="3750"/>
      <c r="T124" s="3750"/>
      <c r="U124" s="3750"/>
      <c r="V124" s="3750"/>
      <c r="W124" s="3750"/>
      <c r="X124" s="3750"/>
      <c r="Y124" s="3750"/>
      <c r="Z124" s="3750"/>
      <c r="AA124" s="3750"/>
      <c r="AB124" s="3750"/>
      <c r="AC124" s="3750"/>
      <c r="AD124" s="3750"/>
      <c r="AE124" s="3750"/>
      <c r="AF124" s="3750"/>
      <c r="AG124" s="3744"/>
      <c r="AH124" s="3751" t="s">
        <v>140</v>
      </c>
      <c r="AI124" s="3752"/>
      <c r="AJ124" s="3752"/>
      <c r="AK124" s="3753"/>
      <c r="AL124" s="3745" t="s">
        <v>7</v>
      </c>
      <c r="AM124" s="3743" t="s">
        <v>8</v>
      </c>
      <c r="BQ124"/>
      <c r="BR124"/>
      <c r="BS124"/>
      <c r="BT124"/>
      <c r="BU124"/>
      <c r="BV124"/>
      <c r="BW124"/>
      <c r="BX124"/>
      <c r="BZ124"/>
      <c r="CA124"/>
      <c r="CB124"/>
    </row>
    <row r="125" spans="1:82" ht="15" customHeight="1" x14ac:dyDescent="0.25">
      <c r="A125" s="2910"/>
      <c r="B125" s="2848"/>
      <c r="C125" s="2851"/>
      <c r="D125" s="2851"/>
      <c r="E125" s="2851"/>
      <c r="F125" s="3737" t="s">
        <v>12</v>
      </c>
      <c r="G125" s="3737"/>
      <c r="H125" s="3737" t="s">
        <v>13</v>
      </c>
      <c r="I125" s="3737"/>
      <c r="J125" s="3737" t="s">
        <v>14</v>
      </c>
      <c r="K125" s="3737"/>
      <c r="L125" s="3737" t="s">
        <v>15</v>
      </c>
      <c r="M125" s="3737"/>
      <c r="N125" s="3737" t="s">
        <v>16</v>
      </c>
      <c r="O125" s="3737"/>
      <c r="P125" s="3737" t="s">
        <v>17</v>
      </c>
      <c r="Q125" s="3737"/>
      <c r="R125" s="3737" t="s">
        <v>18</v>
      </c>
      <c r="S125" s="3737"/>
      <c r="T125" s="3737" t="s">
        <v>19</v>
      </c>
      <c r="U125" s="3737"/>
      <c r="V125" s="3737" t="s">
        <v>48</v>
      </c>
      <c r="W125" s="3737"/>
      <c r="X125" s="3737" t="s">
        <v>49</v>
      </c>
      <c r="Y125" s="3737"/>
      <c r="Z125" s="3738" t="s">
        <v>50</v>
      </c>
      <c r="AA125" s="3739"/>
      <c r="AB125" s="3738" t="s">
        <v>126</v>
      </c>
      <c r="AC125" s="3739"/>
      <c r="AD125" s="3738" t="s">
        <v>127</v>
      </c>
      <c r="AE125" s="3739"/>
      <c r="AF125" s="3738" t="s">
        <v>128</v>
      </c>
      <c r="AG125" s="3744"/>
      <c r="AH125" s="3745" t="s">
        <v>141</v>
      </c>
      <c r="AI125" s="3743" t="s">
        <v>142</v>
      </c>
      <c r="AJ125" s="3743" t="s">
        <v>143</v>
      </c>
      <c r="AK125" s="3746" t="s">
        <v>144</v>
      </c>
      <c r="AL125" s="3003"/>
      <c r="AM125" s="2851"/>
      <c r="BQ125"/>
      <c r="BR125"/>
      <c r="BS125"/>
      <c r="BT125"/>
      <c r="BU125"/>
      <c r="BV125"/>
      <c r="BW125"/>
      <c r="BX125"/>
      <c r="BZ125"/>
      <c r="CA125"/>
      <c r="CB125"/>
    </row>
    <row r="126" spans="1:82" x14ac:dyDescent="0.25">
      <c r="A126" s="3641"/>
      <c r="B126" s="3636"/>
      <c r="C126" s="2147" t="s">
        <v>96</v>
      </c>
      <c r="D126" s="2148" t="s">
        <v>65</v>
      </c>
      <c r="E126" s="2149" t="s">
        <v>97</v>
      </c>
      <c r="F126" s="2150" t="s">
        <v>65</v>
      </c>
      <c r="G126" s="1823" t="s">
        <v>97</v>
      </c>
      <c r="H126" s="2150" t="s">
        <v>65</v>
      </c>
      <c r="I126" s="1823" t="s">
        <v>97</v>
      </c>
      <c r="J126" s="2150" t="s">
        <v>65</v>
      </c>
      <c r="K126" s="1823" t="s">
        <v>97</v>
      </c>
      <c r="L126" s="2150" t="s">
        <v>65</v>
      </c>
      <c r="M126" s="1823" t="s">
        <v>97</v>
      </c>
      <c r="N126" s="2150" t="s">
        <v>65</v>
      </c>
      <c r="O126" s="1823" t="s">
        <v>97</v>
      </c>
      <c r="P126" s="2150" t="s">
        <v>65</v>
      </c>
      <c r="Q126" s="1823" t="s">
        <v>97</v>
      </c>
      <c r="R126" s="2150" t="s">
        <v>65</v>
      </c>
      <c r="S126" s="1823" t="s">
        <v>97</v>
      </c>
      <c r="T126" s="2150" t="s">
        <v>65</v>
      </c>
      <c r="U126" s="1823" t="s">
        <v>97</v>
      </c>
      <c r="V126" s="2150" t="s">
        <v>65</v>
      </c>
      <c r="W126" s="1823" t="s">
        <v>97</v>
      </c>
      <c r="X126" s="2150" t="s">
        <v>65</v>
      </c>
      <c r="Y126" s="1823" t="s">
        <v>97</v>
      </c>
      <c r="Z126" s="2150" t="s">
        <v>65</v>
      </c>
      <c r="AA126" s="1823" t="s">
        <v>97</v>
      </c>
      <c r="AB126" s="2150" t="s">
        <v>65</v>
      </c>
      <c r="AC126" s="1823" t="s">
        <v>97</v>
      </c>
      <c r="AD126" s="2150" t="s">
        <v>65</v>
      </c>
      <c r="AE126" s="1823" t="s">
        <v>97</v>
      </c>
      <c r="AF126" s="2150" t="s">
        <v>65</v>
      </c>
      <c r="AG126" s="2151" t="s">
        <v>97</v>
      </c>
      <c r="AH126" s="2986"/>
      <c r="AI126" s="3637"/>
      <c r="AJ126" s="3637"/>
      <c r="AK126" s="3683"/>
      <c r="AL126" s="2986"/>
      <c r="AM126" s="3637"/>
      <c r="BQ126"/>
      <c r="BR126"/>
      <c r="BS126"/>
      <c r="BT126"/>
      <c r="BU126"/>
      <c r="BV126"/>
      <c r="BW126"/>
      <c r="BX126"/>
      <c r="BZ126"/>
      <c r="CA126"/>
      <c r="CB126"/>
    </row>
    <row r="127" spans="1:82" x14ac:dyDescent="0.25">
      <c r="A127" s="3747" t="s">
        <v>145</v>
      </c>
      <c r="B127" s="3748"/>
      <c r="C127" s="2152">
        <f>SUM(D127:E127)</f>
        <v>0</v>
      </c>
      <c r="D127" s="2153">
        <f>SUM(F127+H127+J127+L127+N127+P127+R127+T127+V127+X127+Z127+AB127+AD127+AF127)</f>
        <v>0</v>
      </c>
      <c r="E127" s="2154">
        <f>SUM(G127+I127+K127+M127+O127+Q127+S127+U127+W127+Y127+AA127+AC127+AE127+AG127)</f>
        <v>0</v>
      </c>
      <c r="F127" s="2155"/>
      <c r="G127" s="2156"/>
      <c r="H127" s="2155"/>
      <c r="I127" s="2156"/>
      <c r="J127" s="2155"/>
      <c r="K127" s="2156"/>
      <c r="L127" s="2155"/>
      <c r="M127" s="2156"/>
      <c r="N127" s="2155"/>
      <c r="O127" s="2156"/>
      <c r="P127" s="2155"/>
      <c r="Q127" s="2156"/>
      <c r="R127" s="2155"/>
      <c r="S127" s="2156"/>
      <c r="T127" s="2155"/>
      <c r="U127" s="2156"/>
      <c r="V127" s="2155"/>
      <c r="W127" s="2156"/>
      <c r="X127" s="2155"/>
      <c r="Y127" s="2156"/>
      <c r="Z127" s="2155"/>
      <c r="AA127" s="2156"/>
      <c r="AB127" s="2155"/>
      <c r="AC127" s="2156"/>
      <c r="AD127" s="2155"/>
      <c r="AE127" s="2156"/>
      <c r="AF127" s="2155"/>
      <c r="AG127" s="2157"/>
      <c r="AH127" s="2158"/>
      <c r="AI127" s="2159"/>
      <c r="AJ127" s="2159"/>
      <c r="AK127" s="2160"/>
      <c r="AL127" s="2156"/>
      <c r="AM127" s="2159"/>
      <c r="AN127" t="str">
        <f>BQ127&amp;BR127&amp;BS127</f>
        <v/>
      </c>
      <c r="BQ127" s="12" t="str">
        <f>IF(AND(C127&gt;0,AL127=""),"  * No olvide digitar la variable Pueblos originarios. Digite Cero si no tiene.",IF(AL127&gt;C127,"  * La variable Pueblos originarios No puede ser mayor al Total.",""))</f>
        <v/>
      </c>
      <c r="BR127" s="12" t="str">
        <f>IF(AND(C127&gt;0,AM127=""),"  * No olvide digitar la variable Migrantes. Digite Cero si no tiene.",IF(AM127&gt;C127,"  * La variable Migrantes No puede ser mayor al Total.",""))</f>
        <v/>
      </c>
      <c r="BS127" s="194" t="str">
        <f>IF(OR(AH127+AI127+AJ127+AK127&gt;C127,)," ** La suma de Causal de Egresos no deben ser mayor que el total Ambos Sexos","")</f>
        <v/>
      </c>
      <c r="BT127"/>
      <c r="BU127"/>
      <c r="BV127"/>
      <c r="BW127"/>
      <c r="BX127"/>
      <c r="BZ127"/>
      <c r="CA127"/>
      <c r="CB127" s="14">
        <f>IF(AND(C127&gt;0,AL127=""),1,IF(AL127&gt;C127,1,0))</f>
        <v>0</v>
      </c>
      <c r="CC127" s="14">
        <f>IF(AND(C127&gt;0,AM127=""),1,IF(AM127&gt;C127,1,0))</f>
        <v>0</v>
      </c>
      <c r="CD127" s="14">
        <f>IF((AH127+AI127+AJ127+AK127)&gt;C127,1,0)</f>
        <v>0</v>
      </c>
    </row>
    <row r="128" spans="1:82" x14ac:dyDescent="0.25">
      <c r="A128" s="3733" t="s">
        <v>130</v>
      </c>
      <c r="B128" s="2161" t="s">
        <v>131</v>
      </c>
      <c r="C128" s="175">
        <f t="shared" ref="C128:C134" si="63">SUM(D128:E128)</f>
        <v>0</v>
      </c>
      <c r="D128" s="176">
        <f t="shared" ref="D128:E134" si="64">SUM(F128+H128+J128+L128+N128+P128+R128+T128+V128+X128+Z128+AB128+AD128+AF128)</f>
        <v>0</v>
      </c>
      <c r="E128" s="177">
        <f t="shared" si="64"/>
        <v>0</v>
      </c>
      <c r="F128" s="2155"/>
      <c r="G128" s="2156"/>
      <c r="H128" s="2155"/>
      <c r="I128" s="2156"/>
      <c r="J128" s="2155"/>
      <c r="K128" s="2156"/>
      <c r="L128" s="2155"/>
      <c r="M128" s="2156"/>
      <c r="N128" s="2155"/>
      <c r="O128" s="2156"/>
      <c r="P128" s="2155"/>
      <c r="Q128" s="2156"/>
      <c r="R128" s="2155"/>
      <c r="S128" s="2156"/>
      <c r="T128" s="2155"/>
      <c r="U128" s="2156"/>
      <c r="V128" s="2155"/>
      <c r="W128" s="2156"/>
      <c r="X128" s="2155"/>
      <c r="Y128" s="2156"/>
      <c r="Z128" s="2155"/>
      <c r="AA128" s="2156"/>
      <c r="AB128" s="2155"/>
      <c r="AC128" s="2156"/>
      <c r="AD128" s="2155"/>
      <c r="AE128" s="2156"/>
      <c r="AF128" s="2155"/>
      <c r="AG128" s="2157"/>
      <c r="AH128" s="2158"/>
      <c r="AI128" s="2159"/>
      <c r="AJ128" s="2159"/>
      <c r="AK128" s="2160"/>
      <c r="AL128" s="2156"/>
      <c r="AM128" s="2159"/>
      <c r="AN128" t="str">
        <f t="shared" ref="AN128:AN134" si="65">BQ128&amp;BR128&amp;BS128</f>
        <v/>
      </c>
      <c r="BQ128" s="12" t="str">
        <f t="shared" ref="BQ128:BQ134" si="66">IF(AND(C128&gt;0,AL128=""),"  * No olvide digitar la variable Pueblos originarios. Digite Cero si no tiene.",IF(AL128&gt;C128,"  * La variable Pueblos originarios No puede ser mayor al Total.",""))</f>
        <v/>
      </c>
      <c r="BR128" s="12" t="str">
        <f t="shared" ref="BR128:BR134" si="67">IF(AND(C128&gt;0,AM128=""),"  * No olvide digitar la variable Migrantes. Digite Cero si no tiene.",IF(AM128&gt;C128,"  * La variable Migrantes No puede ser mayor al Total.",""))</f>
        <v/>
      </c>
      <c r="BS128" s="194" t="str">
        <f t="shared" ref="BS128:BS134" si="68">IF(OR(AH128+AI128+AJ128+AK128&gt;C128,)," ** La suma de Causal de Egresos no deben ser mayor que el total Ambos Sexos","")</f>
        <v/>
      </c>
      <c r="BT128"/>
      <c r="BU128"/>
      <c r="BV128"/>
      <c r="BW128"/>
      <c r="BX128"/>
      <c r="BZ128"/>
      <c r="CA128"/>
      <c r="CB128" s="14">
        <f t="shared" ref="CB128:CB134" si="69">IF(AND(C128&gt;0,AL128=""),1,IF(AL128&gt;C128,1,0))</f>
        <v>0</v>
      </c>
      <c r="CC128" s="14">
        <f t="shared" ref="CC128:CC134" si="70">IF(AND(C128&gt;0,AM128=""),1,IF(AM128&gt;C128,1,0))</f>
        <v>0</v>
      </c>
      <c r="CD128" s="14">
        <f t="shared" ref="CD128:CD134" si="71">IF((AH128+AI128+AJ128+AK128)&gt;C128,1,0)</f>
        <v>0</v>
      </c>
    </row>
    <row r="129" spans="1:82" x14ac:dyDescent="0.25">
      <c r="A129" s="2860"/>
      <c r="B129" s="1833" t="s">
        <v>132</v>
      </c>
      <c r="C129" s="132">
        <f t="shared" si="63"/>
        <v>0</v>
      </c>
      <c r="D129" s="178">
        <f t="shared" si="64"/>
        <v>0</v>
      </c>
      <c r="E129" s="133">
        <f t="shared" si="64"/>
        <v>0</v>
      </c>
      <c r="F129" s="16"/>
      <c r="G129" s="37"/>
      <c r="H129" s="16"/>
      <c r="I129" s="37"/>
      <c r="J129" s="16"/>
      <c r="K129" s="37"/>
      <c r="L129" s="16"/>
      <c r="M129" s="37"/>
      <c r="N129" s="16"/>
      <c r="O129" s="37"/>
      <c r="P129" s="16"/>
      <c r="Q129" s="37"/>
      <c r="R129" s="16"/>
      <c r="S129" s="37"/>
      <c r="T129" s="16"/>
      <c r="U129" s="37"/>
      <c r="V129" s="16"/>
      <c r="W129" s="37"/>
      <c r="X129" s="16"/>
      <c r="Y129" s="37"/>
      <c r="Z129" s="16"/>
      <c r="AA129" s="37"/>
      <c r="AB129" s="16"/>
      <c r="AC129" s="37"/>
      <c r="AD129" s="16"/>
      <c r="AE129" s="37"/>
      <c r="AF129" s="16"/>
      <c r="AG129" s="135"/>
      <c r="AH129" s="195"/>
      <c r="AI129" s="137"/>
      <c r="AJ129" s="137"/>
      <c r="AK129" s="196"/>
      <c r="AL129" s="37"/>
      <c r="AM129" s="137"/>
      <c r="AN129" t="str">
        <f t="shared" si="65"/>
        <v/>
      </c>
      <c r="BQ129" s="12" t="str">
        <f t="shared" si="66"/>
        <v/>
      </c>
      <c r="BR129" s="12" t="str">
        <f t="shared" si="67"/>
        <v/>
      </c>
      <c r="BS129" s="194" t="str">
        <f t="shared" si="68"/>
        <v/>
      </c>
      <c r="BT129"/>
      <c r="BU129"/>
      <c r="BV129"/>
      <c r="BW129"/>
      <c r="BX129"/>
      <c r="BZ129"/>
      <c r="CA129"/>
      <c r="CB129" s="14">
        <f t="shared" si="69"/>
        <v>0</v>
      </c>
      <c r="CC129" s="14">
        <f t="shared" si="70"/>
        <v>0</v>
      </c>
      <c r="CD129" s="14">
        <f t="shared" si="71"/>
        <v>0</v>
      </c>
    </row>
    <row r="130" spans="1:82" x14ac:dyDescent="0.25">
      <c r="A130" s="2860"/>
      <c r="B130" s="1833" t="s">
        <v>133</v>
      </c>
      <c r="C130" s="132">
        <f t="shared" si="63"/>
        <v>0</v>
      </c>
      <c r="D130" s="178">
        <f t="shared" si="64"/>
        <v>0</v>
      </c>
      <c r="E130" s="133">
        <f t="shared" si="64"/>
        <v>0</v>
      </c>
      <c r="F130" s="16"/>
      <c r="G130" s="37"/>
      <c r="H130" s="16"/>
      <c r="I130" s="37"/>
      <c r="J130" s="16"/>
      <c r="K130" s="37"/>
      <c r="L130" s="16"/>
      <c r="M130" s="37"/>
      <c r="N130" s="16"/>
      <c r="O130" s="37"/>
      <c r="P130" s="16"/>
      <c r="Q130" s="37"/>
      <c r="R130" s="16"/>
      <c r="S130" s="37"/>
      <c r="T130" s="16"/>
      <c r="U130" s="37"/>
      <c r="V130" s="16"/>
      <c r="W130" s="37"/>
      <c r="X130" s="16"/>
      <c r="Y130" s="37"/>
      <c r="Z130" s="16"/>
      <c r="AA130" s="37"/>
      <c r="AB130" s="16"/>
      <c r="AC130" s="37"/>
      <c r="AD130" s="16"/>
      <c r="AE130" s="37"/>
      <c r="AF130" s="16"/>
      <c r="AG130" s="135"/>
      <c r="AH130" s="195"/>
      <c r="AI130" s="137"/>
      <c r="AJ130" s="137"/>
      <c r="AK130" s="196"/>
      <c r="AL130" s="37"/>
      <c r="AM130" s="137"/>
      <c r="AN130" t="str">
        <f t="shared" si="65"/>
        <v/>
      </c>
      <c r="BQ130" s="12" t="str">
        <f t="shared" si="66"/>
        <v/>
      </c>
      <c r="BR130" s="12" t="str">
        <f t="shared" si="67"/>
        <v/>
      </c>
      <c r="BS130" s="194" t="str">
        <f t="shared" si="68"/>
        <v/>
      </c>
      <c r="BT130"/>
      <c r="BU130"/>
      <c r="BV130"/>
      <c r="BW130"/>
      <c r="BX130"/>
      <c r="BZ130"/>
      <c r="CA130"/>
      <c r="CB130" s="14">
        <f t="shared" si="69"/>
        <v>0</v>
      </c>
      <c r="CC130" s="14">
        <f t="shared" si="70"/>
        <v>0</v>
      </c>
      <c r="CD130" s="14">
        <f t="shared" si="71"/>
        <v>0</v>
      </c>
    </row>
    <row r="131" spans="1:82" ht="22.5" x14ac:dyDescent="0.25">
      <c r="A131" s="2860"/>
      <c r="B131" s="179" t="s">
        <v>134</v>
      </c>
      <c r="C131" s="132">
        <f t="shared" si="63"/>
        <v>0</v>
      </c>
      <c r="D131" s="178">
        <f t="shared" si="64"/>
        <v>0</v>
      </c>
      <c r="E131" s="133">
        <f t="shared" si="64"/>
        <v>0</v>
      </c>
      <c r="F131" s="16"/>
      <c r="G131" s="37"/>
      <c r="H131" s="16"/>
      <c r="I131" s="37"/>
      <c r="J131" s="16"/>
      <c r="K131" s="37"/>
      <c r="L131" s="16"/>
      <c r="M131" s="37"/>
      <c r="N131" s="16"/>
      <c r="O131" s="37"/>
      <c r="P131" s="16"/>
      <c r="Q131" s="37"/>
      <c r="R131" s="16"/>
      <c r="S131" s="37"/>
      <c r="T131" s="16"/>
      <c r="U131" s="37"/>
      <c r="V131" s="16"/>
      <c r="W131" s="37"/>
      <c r="X131" s="16"/>
      <c r="Y131" s="37"/>
      <c r="Z131" s="16"/>
      <c r="AA131" s="37"/>
      <c r="AB131" s="16"/>
      <c r="AC131" s="37"/>
      <c r="AD131" s="16"/>
      <c r="AE131" s="37"/>
      <c r="AF131" s="16"/>
      <c r="AG131" s="135"/>
      <c r="AH131" s="195"/>
      <c r="AI131" s="137"/>
      <c r="AJ131" s="137"/>
      <c r="AK131" s="196"/>
      <c r="AL131" s="37"/>
      <c r="AM131" s="137"/>
      <c r="AN131" t="str">
        <f t="shared" si="65"/>
        <v/>
      </c>
      <c r="BQ131" s="12" t="str">
        <f t="shared" si="66"/>
        <v/>
      </c>
      <c r="BR131" s="12" t="str">
        <f t="shared" si="67"/>
        <v/>
      </c>
      <c r="BS131" s="194" t="str">
        <f t="shared" si="68"/>
        <v/>
      </c>
      <c r="BT131"/>
      <c r="BU131"/>
      <c r="BV131"/>
      <c r="BW131"/>
      <c r="BX131"/>
      <c r="BZ131"/>
      <c r="CA131"/>
      <c r="CB131" s="14">
        <f t="shared" si="69"/>
        <v>0</v>
      </c>
      <c r="CC131" s="14">
        <f t="shared" si="70"/>
        <v>0</v>
      </c>
      <c r="CD131" s="14">
        <f t="shared" si="71"/>
        <v>0</v>
      </c>
    </row>
    <row r="132" spans="1:82" x14ac:dyDescent="0.25">
      <c r="A132" s="2860"/>
      <c r="B132" s="179" t="s">
        <v>135</v>
      </c>
      <c r="C132" s="132">
        <f t="shared" si="63"/>
        <v>0</v>
      </c>
      <c r="D132" s="178">
        <f t="shared" si="64"/>
        <v>0</v>
      </c>
      <c r="E132" s="133">
        <f t="shared" si="64"/>
        <v>0</v>
      </c>
      <c r="F132" s="38"/>
      <c r="G132" s="41"/>
      <c r="H132" s="38"/>
      <c r="I132" s="41"/>
      <c r="J132" s="38"/>
      <c r="K132" s="41"/>
      <c r="L132" s="38"/>
      <c r="M132" s="41"/>
      <c r="N132" s="38"/>
      <c r="O132" s="41"/>
      <c r="P132" s="38"/>
      <c r="Q132" s="41"/>
      <c r="R132" s="38"/>
      <c r="S132" s="41"/>
      <c r="T132" s="38"/>
      <c r="U132" s="41"/>
      <c r="V132" s="38"/>
      <c r="W132" s="41"/>
      <c r="X132" s="38"/>
      <c r="Y132" s="41"/>
      <c r="Z132" s="38"/>
      <c r="AA132" s="41"/>
      <c r="AB132" s="38"/>
      <c r="AC132" s="41"/>
      <c r="AD132" s="38"/>
      <c r="AE132" s="41"/>
      <c r="AF132" s="38"/>
      <c r="AG132" s="197"/>
      <c r="AH132" s="198"/>
      <c r="AI132" s="181"/>
      <c r="AJ132" s="181"/>
      <c r="AK132" s="197"/>
      <c r="AL132" s="41"/>
      <c r="AM132" s="181"/>
      <c r="AN132" t="str">
        <f t="shared" si="65"/>
        <v/>
      </c>
      <c r="BQ132" s="12" t="str">
        <f t="shared" si="66"/>
        <v/>
      </c>
      <c r="BR132" s="12" t="str">
        <f t="shared" si="67"/>
        <v/>
      </c>
      <c r="BS132" s="194" t="str">
        <f t="shared" si="68"/>
        <v/>
      </c>
      <c r="BT132"/>
      <c r="BU132"/>
      <c r="BV132"/>
      <c r="BW132"/>
      <c r="BX132"/>
      <c r="BZ132"/>
      <c r="CA132"/>
      <c r="CB132" s="14">
        <f t="shared" si="69"/>
        <v>0</v>
      </c>
      <c r="CC132" s="14">
        <f t="shared" si="70"/>
        <v>0</v>
      </c>
      <c r="CD132" s="14">
        <f t="shared" si="71"/>
        <v>0</v>
      </c>
    </row>
    <row r="133" spans="1:82" x14ac:dyDescent="0.25">
      <c r="A133" s="2860"/>
      <c r="B133" s="182" t="s">
        <v>136</v>
      </c>
      <c r="C133" s="132">
        <f t="shared" si="63"/>
        <v>0</v>
      </c>
      <c r="D133" s="178">
        <f t="shared" si="64"/>
        <v>0</v>
      </c>
      <c r="E133" s="133">
        <f t="shared" si="64"/>
        <v>0</v>
      </c>
      <c r="F133" s="38"/>
      <c r="G133" s="41"/>
      <c r="H133" s="38"/>
      <c r="I133" s="41"/>
      <c r="J133" s="38"/>
      <c r="K133" s="41"/>
      <c r="L133" s="38"/>
      <c r="M133" s="41"/>
      <c r="N133" s="38"/>
      <c r="O133" s="41"/>
      <c r="P133" s="38"/>
      <c r="Q133" s="41"/>
      <c r="R133" s="38"/>
      <c r="S133" s="41"/>
      <c r="T133" s="38"/>
      <c r="U133" s="41"/>
      <c r="V133" s="38"/>
      <c r="W133" s="41"/>
      <c r="X133" s="38"/>
      <c r="Y133" s="41"/>
      <c r="Z133" s="38"/>
      <c r="AA133" s="41"/>
      <c r="AB133" s="38"/>
      <c r="AC133" s="41"/>
      <c r="AD133" s="38"/>
      <c r="AE133" s="41"/>
      <c r="AF133" s="38"/>
      <c r="AG133" s="197"/>
      <c r="AH133" s="198"/>
      <c r="AI133" s="181"/>
      <c r="AJ133" s="181"/>
      <c r="AK133" s="197"/>
      <c r="AL133" s="41"/>
      <c r="AM133" s="181"/>
      <c r="AN133" t="str">
        <f>BQ133&amp;BR133&amp;BS133</f>
        <v/>
      </c>
      <c r="BQ133" s="12" t="str">
        <f t="shared" si="66"/>
        <v/>
      </c>
      <c r="BR133" s="12" t="str">
        <f t="shared" si="67"/>
        <v/>
      </c>
      <c r="BS133" s="194" t="str">
        <f t="shared" si="68"/>
        <v/>
      </c>
      <c r="BT133"/>
      <c r="BU133"/>
      <c r="BV133"/>
      <c r="BW133"/>
      <c r="BX133"/>
      <c r="BZ133"/>
      <c r="CA133"/>
      <c r="CB133" s="14">
        <f t="shared" si="69"/>
        <v>0</v>
      </c>
      <c r="CC133" s="14">
        <f t="shared" si="70"/>
        <v>0</v>
      </c>
      <c r="CD133" s="14">
        <f t="shared" si="71"/>
        <v>0</v>
      </c>
    </row>
    <row r="134" spans="1:82" x14ac:dyDescent="0.25">
      <c r="A134" s="3638"/>
      <c r="B134" s="58" t="s">
        <v>137</v>
      </c>
      <c r="C134" s="139">
        <f t="shared" si="63"/>
        <v>0</v>
      </c>
      <c r="D134" s="199">
        <f t="shared" si="64"/>
        <v>0</v>
      </c>
      <c r="E134" s="140">
        <f t="shared" si="64"/>
        <v>0</v>
      </c>
      <c r="F134" s="22"/>
      <c r="G134" s="43"/>
      <c r="H134" s="22"/>
      <c r="I134" s="43"/>
      <c r="J134" s="22"/>
      <c r="K134" s="43"/>
      <c r="L134" s="22"/>
      <c r="M134" s="43"/>
      <c r="N134" s="22"/>
      <c r="O134" s="43"/>
      <c r="P134" s="22"/>
      <c r="Q134" s="43"/>
      <c r="R134" s="22"/>
      <c r="S134" s="43"/>
      <c r="T134" s="22"/>
      <c r="U134" s="43"/>
      <c r="V134" s="22"/>
      <c r="W134" s="43"/>
      <c r="X134" s="22"/>
      <c r="Y134" s="43"/>
      <c r="Z134" s="22"/>
      <c r="AA134" s="43"/>
      <c r="AB134" s="22"/>
      <c r="AC134" s="43"/>
      <c r="AD134" s="22"/>
      <c r="AE134" s="43"/>
      <c r="AF134" s="22"/>
      <c r="AG134" s="142"/>
      <c r="AH134" s="200"/>
      <c r="AI134" s="186"/>
      <c r="AJ134" s="186"/>
      <c r="AK134" s="142"/>
      <c r="AL134" s="43"/>
      <c r="AM134" s="186"/>
      <c r="AN134" t="str">
        <f t="shared" si="65"/>
        <v/>
      </c>
      <c r="BQ134" s="12" t="str">
        <f t="shared" si="66"/>
        <v/>
      </c>
      <c r="BR134" s="12" t="str">
        <f t="shared" si="67"/>
        <v/>
      </c>
      <c r="BS134" s="194" t="str">
        <f t="shared" si="68"/>
        <v/>
      </c>
      <c r="BT134"/>
      <c r="BU134"/>
      <c r="BV134"/>
      <c r="BW134"/>
      <c r="BX134"/>
      <c r="BZ134"/>
      <c r="CA134"/>
      <c r="CB134" s="14">
        <f t="shared" si="69"/>
        <v>0</v>
      </c>
      <c r="CC134" s="14">
        <f t="shared" si="70"/>
        <v>0</v>
      </c>
      <c r="CD134" s="14">
        <f t="shared" si="71"/>
        <v>0</v>
      </c>
    </row>
    <row r="135" spans="1:82" s="47" customFormat="1" ht="12" x14ac:dyDescent="0.2">
      <c r="A135" s="593" t="s">
        <v>146</v>
      </c>
      <c r="B135" s="593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</row>
    <row r="136" spans="1:82" ht="15" customHeight="1" x14ac:dyDescent="0.25">
      <c r="A136" s="3749" t="s">
        <v>75</v>
      </c>
      <c r="B136" s="2847"/>
      <c r="C136" s="3749" t="s">
        <v>76</v>
      </c>
      <c r="D136" s="2869"/>
      <c r="E136" s="2847"/>
      <c r="F136" s="3738" t="s">
        <v>117</v>
      </c>
      <c r="G136" s="3750"/>
      <c r="H136" s="3750"/>
      <c r="I136" s="3750"/>
      <c r="J136" s="3750"/>
      <c r="K136" s="3750"/>
      <c r="L136" s="3750"/>
      <c r="M136" s="3750"/>
      <c r="N136" s="3750"/>
      <c r="O136" s="3750"/>
      <c r="P136" s="3750"/>
      <c r="Q136" s="3750"/>
      <c r="R136" s="3750"/>
      <c r="S136" s="3750"/>
      <c r="T136" s="3750"/>
      <c r="U136" s="3750"/>
      <c r="V136" s="3750"/>
      <c r="W136" s="3750"/>
      <c r="X136" s="3750"/>
      <c r="Y136" s="3750"/>
      <c r="Z136" s="3750"/>
      <c r="AA136" s="3750"/>
      <c r="AB136" s="3750"/>
      <c r="AC136" s="3750"/>
      <c r="AD136" s="3750"/>
      <c r="AE136" s="3750"/>
      <c r="AF136" s="3750"/>
      <c r="AG136" s="3750"/>
      <c r="AH136" s="3750"/>
      <c r="AI136" s="3750"/>
      <c r="AJ136" s="3750"/>
      <c r="AK136" s="3750"/>
      <c r="AL136" s="3750"/>
      <c r="AM136" s="3744"/>
      <c r="AN136" s="3740" t="s">
        <v>140</v>
      </c>
      <c r="AO136" s="3741"/>
      <c r="AP136" s="3742"/>
      <c r="AQ136" s="2847" t="s">
        <v>7</v>
      </c>
      <c r="AR136" s="3743" t="s">
        <v>8</v>
      </c>
      <c r="BQ136"/>
      <c r="BR136"/>
      <c r="BS136"/>
      <c r="BT136"/>
      <c r="BU136"/>
      <c r="BV136"/>
      <c r="BW136"/>
      <c r="BX136"/>
      <c r="BZ136"/>
      <c r="CA136"/>
      <c r="CB136"/>
    </row>
    <row r="137" spans="1:82" ht="15" customHeight="1" x14ac:dyDescent="0.25">
      <c r="A137" s="2910"/>
      <c r="B137" s="2848"/>
      <c r="C137" s="2910"/>
      <c r="D137" s="2999"/>
      <c r="E137" s="2848"/>
      <c r="F137" s="3738" t="s">
        <v>118</v>
      </c>
      <c r="G137" s="3739"/>
      <c r="H137" s="3738" t="s">
        <v>119</v>
      </c>
      <c r="I137" s="3739"/>
      <c r="J137" s="3738" t="s">
        <v>147</v>
      </c>
      <c r="K137" s="3739"/>
      <c r="L137" s="3738" t="s">
        <v>12</v>
      </c>
      <c r="M137" s="3739"/>
      <c r="N137" s="3737" t="s">
        <v>13</v>
      </c>
      <c r="O137" s="3737"/>
      <c r="P137" s="3737" t="s">
        <v>14</v>
      </c>
      <c r="Q137" s="3737"/>
      <c r="R137" s="3737" t="s">
        <v>15</v>
      </c>
      <c r="S137" s="3737"/>
      <c r="T137" s="3737" t="s">
        <v>16</v>
      </c>
      <c r="U137" s="3737"/>
      <c r="V137" s="3737" t="s">
        <v>17</v>
      </c>
      <c r="W137" s="3737"/>
      <c r="X137" s="3737" t="s">
        <v>18</v>
      </c>
      <c r="Y137" s="3737"/>
      <c r="Z137" s="3737" t="s">
        <v>19</v>
      </c>
      <c r="AA137" s="3737"/>
      <c r="AB137" s="3737" t="s">
        <v>48</v>
      </c>
      <c r="AC137" s="3737"/>
      <c r="AD137" s="3737" t="s">
        <v>49</v>
      </c>
      <c r="AE137" s="3737"/>
      <c r="AF137" s="3738" t="s">
        <v>50</v>
      </c>
      <c r="AG137" s="3739"/>
      <c r="AH137" s="3738" t="s">
        <v>126</v>
      </c>
      <c r="AI137" s="3739"/>
      <c r="AJ137" s="3738" t="s">
        <v>127</v>
      </c>
      <c r="AK137" s="3739"/>
      <c r="AL137" s="3738" t="s">
        <v>128</v>
      </c>
      <c r="AM137" s="3744"/>
      <c r="AN137" s="3745" t="s">
        <v>148</v>
      </c>
      <c r="AO137" s="3743" t="s">
        <v>149</v>
      </c>
      <c r="AP137" s="3746" t="s">
        <v>143</v>
      </c>
      <c r="AQ137" s="2848"/>
      <c r="AR137" s="2851"/>
      <c r="BQ137"/>
      <c r="BR137"/>
      <c r="BS137"/>
      <c r="BT137"/>
      <c r="BU137"/>
      <c r="BV137"/>
      <c r="BW137"/>
      <c r="BX137"/>
      <c r="BZ137"/>
      <c r="CA137"/>
      <c r="CB137"/>
    </row>
    <row r="138" spans="1:82" x14ac:dyDescent="0.25">
      <c r="A138" s="3641"/>
      <c r="B138" s="3636"/>
      <c r="C138" s="2147" t="s">
        <v>96</v>
      </c>
      <c r="D138" s="2148" t="s">
        <v>65</v>
      </c>
      <c r="E138" s="2149" t="s">
        <v>97</v>
      </c>
      <c r="F138" s="2150" t="s">
        <v>65</v>
      </c>
      <c r="G138" s="1823" t="s">
        <v>97</v>
      </c>
      <c r="H138" s="2150" t="s">
        <v>65</v>
      </c>
      <c r="I138" s="1823" t="s">
        <v>97</v>
      </c>
      <c r="J138" s="2150" t="s">
        <v>65</v>
      </c>
      <c r="K138" s="1823" t="s">
        <v>97</v>
      </c>
      <c r="L138" s="2150" t="s">
        <v>65</v>
      </c>
      <c r="M138" s="1823" t="s">
        <v>97</v>
      </c>
      <c r="N138" s="2150" t="s">
        <v>65</v>
      </c>
      <c r="O138" s="1823" t="s">
        <v>97</v>
      </c>
      <c r="P138" s="2150" t="s">
        <v>65</v>
      </c>
      <c r="Q138" s="1823" t="s">
        <v>97</v>
      </c>
      <c r="R138" s="2150" t="s">
        <v>65</v>
      </c>
      <c r="S138" s="1823" t="s">
        <v>97</v>
      </c>
      <c r="T138" s="2150" t="s">
        <v>65</v>
      </c>
      <c r="U138" s="1823" t="s">
        <v>97</v>
      </c>
      <c r="V138" s="2150" t="s">
        <v>65</v>
      </c>
      <c r="W138" s="1823" t="s">
        <v>97</v>
      </c>
      <c r="X138" s="2150" t="s">
        <v>65</v>
      </c>
      <c r="Y138" s="1823" t="s">
        <v>97</v>
      </c>
      <c r="Z138" s="2150" t="s">
        <v>65</v>
      </c>
      <c r="AA138" s="1823" t="s">
        <v>97</v>
      </c>
      <c r="AB138" s="2150" t="s">
        <v>65</v>
      </c>
      <c r="AC138" s="1823" t="s">
        <v>97</v>
      </c>
      <c r="AD138" s="2150" t="s">
        <v>65</v>
      </c>
      <c r="AE138" s="1823" t="s">
        <v>97</v>
      </c>
      <c r="AF138" s="2150" t="s">
        <v>65</v>
      </c>
      <c r="AG138" s="1823" t="s">
        <v>97</v>
      </c>
      <c r="AH138" s="2150" t="s">
        <v>65</v>
      </c>
      <c r="AI138" s="1823" t="s">
        <v>97</v>
      </c>
      <c r="AJ138" s="2150" t="s">
        <v>65</v>
      </c>
      <c r="AK138" s="1823" t="s">
        <v>97</v>
      </c>
      <c r="AL138" s="2150" t="s">
        <v>65</v>
      </c>
      <c r="AM138" s="2151" t="s">
        <v>97</v>
      </c>
      <c r="AN138" s="2986"/>
      <c r="AO138" s="3637"/>
      <c r="AP138" s="3683"/>
      <c r="AQ138" s="3636"/>
      <c r="AR138" s="3637"/>
      <c r="BQ138"/>
      <c r="BR138"/>
      <c r="BS138"/>
      <c r="BT138"/>
      <c r="BU138"/>
      <c r="BV138"/>
      <c r="BW138"/>
      <c r="BX138"/>
      <c r="BZ138"/>
      <c r="CA138"/>
      <c r="CB138"/>
    </row>
    <row r="139" spans="1:82" x14ac:dyDescent="0.25">
      <c r="A139" s="3735" t="s">
        <v>150</v>
      </c>
      <c r="B139" s="3736"/>
      <c r="C139" s="2162">
        <f>SUM(D139:E139)</f>
        <v>0</v>
      </c>
      <c r="D139" s="2098">
        <f>SUM(F139+H139+J139+L139+N139+P139+R139+T139+V139+X139+Z139+AB139+AD139+AF139+AH139+AJ139+AL139)</f>
        <v>0</v>
      </c>
      <c r="E139" s="2163">
        <f>SUM(G139+I139+K139+M139+O139+Q139+S139+U139+W139+Y139+AA139+AC139+AE139+AG139+AI139+AK139+AM139)</f>
        <v>0</v>
      </c>
      <c r="F139" s="2155"/>
      <c r="G139" s="2156"/>
      <c r="H139" s="2155"/>
      <c r="I139" s="2156"/>
      <c r="J139" s="2155"/>
      <c r="K139" s="2156"/>
      <c r="L139" s="2155"/>
      <c r="M139" s="2156"/>
      <c r="N139" s="2155"/>
      <c r="O139" s="2156"/>
      <c r="P139" s="2155"/>
      <c r="Q139" s="2156"/>
      <c r="R139" s="2155"/>
      <c r="S139" s="2156"/>
      <c r="T139" s="2155"/>
      <c r="U139" s="2156"/>
      <c r="V139" s="2155"/>
      <c r="W139" s="2156"/>
      <c r="X139" s="2155"/>
      <c r="Y139" s="2156"/>
      <c r="Z139" s="2155"/>
      <c r="AA139" s="2156"/>
      <c r="AB139" s="2155"/>
      <c r="AC139" s="2156"/>
      <c r="AD139" s="2155"/>
      <c r="AE139" s="2156"/>
      <c r="AF139" s="2155"/>
      <c r="AG139" s="2156"/>
      <c r="AH139" s="2155"/>
      <c r="AI139" s="2156"/>
      <c r="AJ139" s="2155"/>
      <c r="AK139" s="2156"/>
      <c r="AL139" s="2155"/>
      <c r="AM139" s="2157"/>
      <c r="AN139" s="2158"/>
      <c r="AO139" s="2159"/>
      <c r="AP139" s="2160"/>
      <c r="AQ139" s="2156"/>
      <c r="AR139" s="2159"/>
      <c r="AS139" t="str">
        <f>BQ139&amp;BR139</f>
        <v/>
      </c>
      <c r="BQ139" s="12" t="str">
        <f>IF(AND(C139&gt;0,AQ139=""),"  * No olvide digitar la variable Pueblos originarios. Digite Cero si no tiene.",IF(AQ139&gt;C139,"  * La variable Pueblos originarios No puede ser mayor al Total.",""))</f>
        <v/>
      </c>
      <c r="BR139" s="12" t="str">
        <f>IF(AND(C139&gt;0,AR139=""),"  * No olvide digitar la variable Migrantes. Digite Cero si no tiene.",IF(AR139&gt;C139,"  * La variable Migrantes No puede ser mayor al Total.",""))</f>
        <v/>
      </c>
      <c r="BZ139"/>
      <c r="CA139"/>
      <c r="CB139" s="14">
        <f>IF(AND(C139&gt;0,AQ139=""),1,IF(AQ139&gt;C139,1,0))</f>
        <v>0</v>
      </c>
      <c r="CC139" s="14">
        <f>IF(AND(C139&gt;0,AR139=""),1,IF(AR139&gt;C139,1,0))</f>
        <v>0</v>
      </c>
      <c r="CD139" s="14"/>
    </row>
    <row r="140" spans="1:82" x14ac:dyDescent="0.25">
      <c r="A140" s="2939" t="s">
        <v>151</v>
      </c>
      <c r="B140" s="2940"/>
      <c r="C140" s="183">
        <f>SUM(D140:E140)</f>
        <v>0</v>
      </c>
      <c r="D140" s="184">
        <f t="shared" ref="D140:E143" si="72">SUM(F140+H140+J140+L140+N140+P140+R140+T140+V140+X140+Z140+AB140+AD140+AF140+AH140+AJ140+AL140)</f>
        <v>0</v>
      </c>
      <c r="E140" s="203">
        <f>SUM(G140+I140+K140+M140+O140+Q140+S140+U140+W140+Y140+AA140+AC140+AE140+AG140+AI140+AK140+AM140)</f>
        <v>0</v>
      </c>
      <c r="F140" s="38"/>
      <c r="G140" s="41"/>
      <c r="H140" s="38"/>
      <c r="I140" s="41"/>
      <c r="J140" s="38"/>
      <c r="K140" s="41"/>
      <c r="L140" s="38"/>
      <c r="M140" s="41"/>
      <c r="N140" s="38"/>
      <c r="O140" s="41"/>
      <c r="P140" s="38"/>
      <c r="Q140" s="41"/>
      <c r="R140" s="38"/>
      <c r="S140" s="41"/>
      <c r="T140" s="38"/>
      <c r="U140" s="41"/>
      <c r="V140" s="38"/>
      <c r="W140" s="41"/>
      <c r="X140" s="38"/>
      <c r="Y140" s="41"/>
      <c r="Z140" s="38"/>
      <c r="AA140" s="41"/>
      <c r="AB140" s="38"/>
      <c r="AC140" s="41"/>
      <c r="AD140" s="38"/>
      <c r="AE140" s="41"/>
      <c r="AF140" s="38"/>
      <c r="AG140" s="41"/>
      <c r="AH140" s="38"/>
      <c r="AI140" s="41"/>
      <c r="AJ140" s="38"/>
      <c r="AK140" s="41"/>
      <c r="AL140" s="38"/>
      <c r="AM140" s="197"/>
      <c r="AN140" s="198"/>
      <c r="AO140" s="181"/>
      <c r="AP140" s="204"/>
      <c r="AQ140" s="41"/>
      <c r="AR140" s="181"/>
      <c r="AS140" t="str">
        <f t="shared" ref="AS140:AS143" si="73">BQ140&amp;BR140</f>
        <v/>
      </c>
      <c r="BQ140" s="12" t="str">
        <f t="shared" ref="BQ140:BQ143" si="74">IF(AND(C140&gt;0,AQ140=""),"  * No olvide digitar la variable Pueblos originarios. Digite Cero si no tiene.",IF(AQ140&gt;C140,"  * La variable Pueblos originarios No puede ser mayor al Total.",""))</f>
        <v/>
      </c>
      <c r="BR140" s="12" t="str">
        <f t="shared" ref="BR140:BR143" si="75">IF(AND(C140&gt;0,AR140=""),"  * No olvide digitar la variable Migrantes. Digite Cero si no tiene.",IF(AR140&gt;C140,"  * La variable Migrantes No puede ser mayor al Total.",""))</f>
        <v/>
      </c>
      <c r="BZ140"/>
      <c r="CA140"/>
      <c r="CB140" s="14">
        <f t="shared" ref="CB140:CB143" si="76">IF(AND(C140&gt;0,AQ140=""),1,IF(AQ140&gt;C140,1,0))</f>
        <v>0</v>
      </c>
      <c r="CC140" s="14">
        <f t="shared" ref="CC140:CC143" si="77">IF(AND(C140&gt;0,AR140=""),1,IF(AR140&gt;C140,1,0))</f>
        <v>0</v>
      </c>
      <c r="CD140" s="14"/>
    </row>
    <row r="141" spans="1:82" x14ac:dyDescent="0.25">
      <c r="A141" s="3733" t="s">
        <v>152</v>
      </c>
      <c r="B141" s="2161" t="s">
        <v>153</v>
      </c>
      <c r="C141" s="2162">
        <f>SUM(D141:E141)</f>
        <v>0</v>
      </c>
      <c r="D141" s="2098">
        <f t="shared" si="72"/>
        <v>0</v>
      </c>
      <c r="E141" s="2163">
        <f t="shared" si="72"/>
        <v>0</v>
      </c>
      <c r="F141" s="2155"/>
      <c r="G141" s="2156"/>
      <c r="H141" s="2155"/>
      <c r="I141" s="2156"/>
      <c r="J141" s="2155"/>
      <c r="K141" s="2156"/>
      <c r="L141" s="2155"/>
      <c r="M141" s="2156"/>
      <c r="N141" s="2155"/>
      <c r="O141" s="2156"/>
      <c r="P141" s="2155"/>
      <c r="Q141" s="2156"/>
      <c r="R141" s="2155"/>
      <c r="S141" s="2156"/>
      <c r="T141" s="2155"/>
      <c r="U141" s="2156"/>
      <c r="V141" s="2155"/>
      <c r="W141" s="2156"/>
      <c r="X141" s="2155"/>
      <c r="Y141" s="2156"/>
      <c r="Z141" s="2155"/>
      <c r="AA141" s="2156"/>
      <c r="AB141" s="2155"/>
      <c r="AC141" s="2156"/>
      <c r="AD141" s="2155"/>
      <c r="AE141" s="2156"/>
      <c r="AF141" s="2155"/>
      <c r="AG141" s="2156"/>
      <c r="AH141" s="2155"/>
      <c r="AI141" s="2156"/>
      <c r="AJ141" s="2155"/>
      <c r="AK141" s="2156"/>
      <c r="AL141" s="2155"/>
      <c r="AM141" s="2157"/>
      <c r="AN141" s="2158"/>
      <c r="AO141" s="2159"/>
      <c r="AP141" s="2160"/>
      <c r="AQ141" s="2156"/>
      <c r="AR141" s="2159"/>
      <c r="AS141" t="str">
        <f t="shared" si="73"/>
        <v/>
      </c>
      <c r="BQ141" s="12" t="str">
        <f t="shared" si="74"/>
        <v/>
      </c>
      <c r="BR141" s="12" t="str">
        <f t="shared" si="75"/>
        <v/>
      </c>
      <c r="BZ141"/>
      <c r="CA141"/>
      <c r="CB141" s="14">
        <f t="shared" si="76"/>
        <v>0</v>
      </c>
      <c r="CC141" s="14">
        <f t="shared" si="77"/>
        <v>0</v>
      </c>
      <c r="CD141" s="14"/>
    </row>
    <row r="142" spans="1:82" x14ac:dyDescent="0.25">
      <c r="A142" s="3638"/>
      <c r="B142" s="58" t="s">
        <v>154</v>
      </c>
      <c r="C142" s="139">
        <f>SUM(D142:E142)</f>
        <v>0</v>
      </c>
      <c r="D142" s="199">
        <f>SUM(F142+H142+J142+L142+N142+P142+R142+T142+V142+X142+Z142+AB142+AD142+AF142+AH142+AJ142+AL142)</f>
        <v>0</v>
      </c>
      <c r="E142" s="1832">
        <f t="shared" si="72"/>
        <v>0</v>
      </c>
      <c r="F142" s="22"/>
      <c r="G142" s="43"/>
      <c r="H142" s="22"/>
      <c r="I142" s="43"/>
      <c r="J142" s="22"/>
      <c r="K142" s="43"/>
      <c r="L142" s="22"/>
      <c r="M142" s="43"/>
      <c r="N142" s="22"/>
      <c r="O142" s="43"/>
      <c r="P142" s="22"/>
      <c r="Q142" s="43"/>
      <c r="R142" s="22"/>
      <c r="S142" s="43"/>
      <c r="T142" s="22"/>
      <c r="U142" s="43"/>
      <c r="V142" s="22"/>
      <c r="W142" s="43"/>
      <c r="X142" s="22"/>
      <c r="Y142" s="43"/>
      <c r="Z142" s="22"/>
      <c r="AA142" s="43"/>
      <c r="AB142" s="22"/>
      <c r="AC142" s="43"/>
      <c r="AD142" s="22"/>
      <c r="AE142" s="43"/>
      <c r="AF142" s="22"/>
      <c r="AG142" s="43"/>
      <c r="AH142" s="22"/>
      <c r="AI142" s="43"/>
      <c r="AJ142" s="22"/>
      <c r="AK142" s="43"/>
      <c r="AL142" s="22"/>
      <c r="AM142" s="142"/>
      <c r="AN142" s="200"/>
      <c r="AO142" s="186"/>
      <c r="AP142" s="206"/>
      <c r="AQ142" s="43"/>
      <c r="AR142" s="186"/>
      <c r="AS142" t="str">
        <f t="shared" si="73"/>
        <v/>
      </c>
      <c r="BQ142" s="12" t="str">
        <f t="shared" si="74"/>
        <v/>
      </c>
      <c r="BR142" s="12" t="str">
        <f t="shared" si="75"/>
        <v/>
      </c>
      <c r="BZ142"/>
      <c r="CA142"/>
      <c r="CB142" s="14">
        <f t="shared" si="76"/>
        <v>0</v>
      </c>
      <c r="CC142" s="14">
        <f t="shared" si="77"/>
        <v>0</v>
      </c>
      <c r="CD142" s="14"/>
    </row>
    <row r="143" spans="1:82" x14ac:dyDescent="0.25">
      <c r="A143" s="3670" t="s">
        <v>155</v>
      </c>
      <c r="B143" s="3734"/>
      <c r="C143" s="1913">
        <f>SUM(D143:E143)</f>
        <v>0</v>
      </c>
      <c r="D143" s="208">
        <f t="shared" si="72"/>
        <v>0</v>
      </c>
      <c r="E143" s="2099">
        <f>SUM(G143+I143+K143+M143+O143+Q143+S143+U143+W143+Y143+AA143+AC143+AE143+AG143+AI143+AK143+AM143)</f>
        <v>0</v>
      </c>
      <c r="F143" s="1915"/>
      <c r="G143" s="2015"/>
      <c r="H143" s="1915"/>
      <c r="I143" s="2015"/>
      <c r="J143" s="1915"/>
      <c r="K143" s="2015"/>
      <c r="L143" s="1915"/>
      <c r="M143" s="2015"/>
      <c r="N143" s="1915"/>
      <c r="O143" s="2015"/>
      <c r="P143" s="1915"/>
      <c r="Q143" s="2015"/>
      <c r="R143" s="1915"/>
      <c r="S143" s="2015"/>
      <c r="T143" s="1915"/>
      <c r="U143" s="2015"/>
      <c r="V143" s="1915"/>
      <c r="W143" s="2015"/>
      <c r="X143" s="1915"/>
      <c r="Y143" s="2015"/>
      <c r="Z143" s="1915"/>
      <c r="AA143" s="2015"/>
      <c r="AB143" s="1915"/>
      <c r="AC143" s="2015"/>
      <c r="AD143" s="1915"/>
      <c r="AE143" s="2015"/>
      <c r="AF143" s="1915"/>
      <c r="AG143" s="2015"/>
      <c r="AH143" s="1915"/>
      <c r="AI143" s="2015"/>
      <c r="AJ143" s="1915"/>
      <c r="AK143" s="2015"/>
      <c r="AL143" s="1915"/>
      <c r="AM143" s="2016"/>
      <c r="AN143" s="212"/>
      <c r="AO143" s="1916"/>
      <c r="AP143" s="1917"/>
      <c r="AQ143" s="2015"/>
      <c r="AR143" s="1916"/>
      <c r="AS143" t="str">
        <f t="shared" si="73"/>
        <v/>
      </c>
      <c r="BQ143" s="12" t="str">
        <f t="shared" si="74"/>
        <v/>
      </c>
      <c r="BR143" s="12" t="str">
        <f t="shared" si="75"/>
        <v/>
      </c>
      <c r="BZ143"/>
      <c r="CA143"/>
      <c r="CB143" s="14">
        <f t="shared" si="76"/>
        <v>0</v>
      </c>
      <c r="CC143" s="14">
        <f t="shared" si="77"/>
        <v>0</v>
      </c>
      <c r="CD143" s="14"/>
    </row>
    <row r="144" spans="1:82" s="47" customFormat="1" ht="12" x14ac:dyDescent="0.2">
      <c r="A144" s="593" t="s">
        <v>156</v>
      </c>
      <c r="B144" s="593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2164"/>
      <c r="N144" s="2165"/>
      <c r="O144" s="2146"/>
    </row>
    <row r="145" spans="1:82" ht="15" customHeight="1" x14ac:dyDescent="0.25">
      <c r="A145" s="3088" t="s">
        <v>3</v>
      </c>
      <c r="B145" s="2847"/>
      <c r="C145" s="3076" t="s">
        <v>76</v>
      </c>
      <c r="D145" s="3078"/>
      <c r="E145" s="3077"/>
      <c r="F145" s="3076" t="s">
        <v>50</v>
      </c>
      <c r="G145" s="3077"/>
      <c r="H145" s="3076" t="s">
        <v>126</v>
      </c>
      <c r="I145" s="3077"/>
      <c r="J145" s="3076" t="s">
        <v>127</v>
      </c>
      <c r="K145" s="3077"/>
      <c r="L145" s="3076" t="s">
        <v>128</v>
      </c>
      <c r="M145" s="3094"/>
      <c r="N145" s="3142" t="s">
        <v>7</v>
      </c>
      <c r="O145" s="2847" t="s">
        <v>8</v>
      </c>
      <c r="BQ145"/>
      <c r="BR145"/>
      <c r="BS145"/>
      <c r="BT145"/>
      <c r="BU145"/>
      <c r="BV145"/>
      <c r="BW145"/>
      <c r="BX145"/>
      <c r="BZ145"/>
      <c r="CA145"/>
      <c r="CB145"/>
    </row>
    <row r="146" spans="1:82" x14ac:dyDescent="0.25">
      <c r="A146" s="3641"/>
      <c r="B146" s="3636"/>
      <c r="C146" s="2110" t="s">
        <v>96</v>
      </c>
      <c r="D146" s="636" t="s">
        <v>65</v>
      </c>
      <c r="E146" s="1838" t="s">
        <v>97</v>
      </c>
      <c r="F146" s="2110" t="s">
        <v>65</v>
      </c>
      <c r="G146" s="1838" t="s">
        <v>97</v>
      </c>
      <c r="H146" s="2110" t="s">
        <v>65</v>
      </c>
      <c r="I146" s="1838" t="s">
        <v>97</v>
      </c>
      <c r="J146" s="2110" t="s">
        <v>65</v>
      </c>
      <c r="K146" s="1838" t="s">
        <v>97</v>
      </c>
      <c r="L146" s="2110" t="s">
        <v>65</v>
      </c>
      <c r="M146" s="1842" t="s">
        <v>97</v>
      </c>
      <c r="N146" s="2986"/>
      <c r="O146" s="3636"/>
      <c r="BQ146"/>
      <c r="BR146"/>
      <c r="BS146"/>
      <c r="BT146"/>
      <c r="BU146"/>
      <c r="BV146"/>
      <c r="BW146"/>
      <c r="BX146"/>
      <c r="BZ146"/>
      <c r="CA146"/>
      <c r="CB146"/>
    </row>
    <row r="147" spans="1:82" x14ac:dyDescent="0.25">
      <c r="A147" s="3083" t="s">
        <v>157</v>
      </c>
      <c r="B147" s="2100" t="s">
        <v>158</v>
      </c>
      <c r="C147" s="2093">
        <f>SUM(D147:E147)</f>
        <v>0</v>
      </c>
      <c r="D147" s="2166">
        <f t="shared" ref="D147:E149" si="78">SUM(F147+H147+J147+L147)</f>
        <v>0</v>
      </c>
      <c r="E147" s="1189">
        <f t="shared" si="78"/>
        <v>0</v>
      </c>
      <c r="F147" s="32"/>
      <c r="G147" s="35"/>
      <c r="H147" s="32"/>
      <c r="I147" s="35"/>
      <c r="J147" s="32"/>
      <c r="K147" s="35"/>
      <c r="L147" s="32"/>
      <c r="M147" s="226"/>
      <c r="N147" s="227"/>
      <c r="O147" s="35"/>
      <c r="P147" t="str">
        <f>BQ147&amp;BR147</f>
        <v/>
      </c>
      <c r="BQ147" s="12" t="str">
        <f>IF(AND(C147&gt;0,N147=""),"  * No olvide digitar la variable Pueblos originarios. Digite Cero si no tiene.",IF(N147&gt;C147,"  * La variable Pueblos originarios No puede ser mayor al Total.",""))</f>
        <v/>
      </c>
      <c r="BR147" s="12" t="str">
        <f>IF(AND(C147&gt;0,O147=""),"  * No olvide digitar la variable Migrantes. Digite Cero si no tiene.",IF(O147&gt;C147,"  * La variable Pueblos Migrantes No puede ser mayor al Total.",""))</f>
        <v/>
      </c>
      <c r="BZ147"/>
      <c r="CA147"/>
      <c r="CB147" s="14">
        <f>IF(AND(C147&gt;0,N147=""),1,IF(N147&gt;C147,1,0))</f>
        <v>0</v>
      </c>
      <c r="CC147" s="14">
        <f>IF(AND(C147&gt;0,O147=""),1,IF(O147&gt;C147,1,0))</f>
        <v>0</v>
      </c>
      <c r="CD147" s="14"/>
    </row>
    <row r="148" spans="1:82" x14ac:dyDescent="0.25">
      <c r="A148" s="3084"/>
      <c r="B148" s="1833" t="s">
        <v>159</v>
      </c>
      <c r="C148" s="132">
        <f>SUM(D148:E148)</f>
        <v>0</v>
      </c>
      <c r="D148" s="178">
        <f t="shared" si="78"/>
        <v>0</v>
      </c>
      <c r="E148" s="228">
        <f t="shared" si="78"/>
        <v>0</v>
      </c>
      <c r="F148" s="32"/>
      <c r="G148" s="35"/>
      <c r="H148" s="32"/>
      <c r="I148" s="35"/>
      <c r="J148" s="32"/>
      <c r="K148" s="35"/>
      <c r="L148" s="32"/>
      <c r="M148" s="226"/>
      <c r="N148" s="227"/>
      <c r="O148" s="35"/>
      <c r="P148" t="str">
        <f t="shared" ref="P148:P149" si="79">BQ148&amp;BR148</f>
        <v/>
      </c>
      <c r="BQ148" s="12" t="str">
        <f t="shared" ref="BQ148:BQ154" si="80">IF(AND(C148&gt;0,N148=""),"  * No olvide digitar la variable Pueblos originarios. Digite Cero si no tiene.",IF(N148&gt;C148,"  * La variable Pueblos originarios No puede ser mayor al Total.",""))</f>
        <v/>
      </c>
      <c r="BR148" s="12" t="str">
        <f t="shared" ref="BR148:BR154" si="81">IF(AND(C148&gt;0,O148=""),"  * No olvide digitar la variable Migrantes. Digite Cero si no tiene.",IF(O148&gt;C148,"  * La variable Pueblos Migrantes No puede ser mayor al Total.",""))</f>
        <v/>
      </c>
      <c r="BZ148"/>
      <c r="CA148"/>
      <c r="CB148" s="14">
        <f t="shared" ref="CB148:CB154" si="82">IF(AND(C148&gt;0,N148=""),1,IF(N148&gt;C148,1,0))</f>
        <v>0</v>
      </c>
      <c r="CC148" s="14">
        <f t="shared" ref="CC148:CC154" si="83">IF(AND(C148&gt;0,O148=""),1,IF(O148&gt;C148,1,0))</f>
        <v>0</v>
      </c>
      <c r="CD148" s="14"/>
    </row>
    <row r="149" spans="1:82" x14ac:dyDescent="0.25">
      <c r="A149" s="3084"/>
      <c r="B149" s="229" t="s">
        <v>160</v>
      </c>
      <c r="C149" s="183">
        <f>SUM(D149:E149)</f>
        <v>0</v>
      </c>
      <c r="D149" s="184">
        <f t="shared" si="78"/>
        <v>0</v>
      </c>
      <c r="E149" s="203">
        <f t="shared" si="78"/>
        <v>0</v>
      </c>
      <c r="F149" s="32"/>
      <c r="G149" s="35"/>
      <c r="H149" s="32"/>
      <c r="I149" s="35"/>
      <c r="J149" s="32"/>
      <c r="K149" s="35"/>
      <c r="L149" s="32"/>
      <c r="M149" s="226"/>
      <c r="N149" s="227"/>
      <c r="O149" s="35"/>
      <c r="P149" t="str">
        <f t="shared" si="79"/>
        <v/>
      </c>
      <c r="BQ149" s="12" t="str">
        <f t="shared" si="80"/>
        <v/>
      </c>
      <c r="BR149" s="12" t="str">
        <f t="shared" si="81"/>
        <v/>
      </c>
      <c r="BZ149"/>
      <c r="CA149"/>
      <c r="CB149" s="14">
        <f t="shared" si="82"/>
        <v>0</v>
      </c>
      <c r="CC149" s="14">
        <f t="shared" si="83"/>
        <v>0</v>
      </c>
      <c r="CD149" s="14"/>
    </row>
    <row r="150" spans="1:82" s="232" customFormat="1" ht="11.25" x14ac:dyDescent="0.2">
      <c r="A150" s="3133" t="s">
        <v>161</v>
      </c>
      <c r="B150" s="3133"/>
      <c r="C150" s="2120">
        <f>SUM(C147:C149)</f>
        <v>0</v>
      </c>
      <c r="D150" s="644">
        <f>SUM(D147:D149)</f>
        <v>0</v>
      </c>
      <c r="E150" s="1854">
        <f>SUM(E147:E149)</f>
        <v>0</v>
      </c>
      <c r="F150" s="2120">
        <f>SUM(F147:F149)</f>
        <v>0</v>
      </c>
      <c r="G150" s="1854">
        <f t="shared" ref="G150:M150" si="84">SUM(G147:G149)</f>
        <v>0</v>
      </c>
      <c r="H150" s="2120">
        <f t="shared" si="84"/>
        <v>0</v>
      </c>
      <c r="I150" s="1854">
        <f t="shared" si="84"/>
        <v>0</v>
      </c>
      <c r="J150" s="2120">
        <f t="shared" si="84"/>
        <v>0</v>
      </c>
      <c r="K150" s="1854">
        <f t="shared" si="84"/>
        <v>0</v>
      </c>
      <c r="L150" s="2120">
        <f t="shared" si="84"/>
        <v>0</v>
      </c>
      <c r="M150" s="646">
        <f t="shared" si="84"/>
        <v>0</v>
      </c>
      <c r="N150" s="2167">
        <f>SUM(N147:N149)</f>
        <v>0</v>
      </c>
      <c r="O150" s="1854">
        <f>SUM(O147:O149)</f>
        <v>0</v>
      </c>
    </row>
    <row r="151" spans="1:82" x14ac:dyDescent="0.25">
      <c r="A151" s="3083" t="s">
        <v>162</v>
      </c>
      <c r="B151" s="86" t="s">
        <v>163</v>
      </c>
      <c r="C151" s="175">
        <f>SUM(D151:E151)</f>
        <v>0</v>
      </c>
      <c r="D151" s="176">
        <f t="shared" ref="D151:E154" si="85">SUM(F151+H151+J151+L151)</f>
        <v>0</v>
      </c>
      <c r="E151" s="233">
        <f t="shared" si="85"/>
        <v>0</v>
      </c>
      <c r="F151" s="32"/>
      <c r="G151" s="35"/>
      <c r="H151" s="32"/>
      <c r="I151" s="35"/>
      <c r="J151" s="32"/>
      <c r="K151" s="35"/>
      <c r="L151" s="32"/>
      <c r="M151" s="226"/>
      <c r="N151" s="227"/>
      <c r="O151" s="35"/>
      <c r="P151" t="str">
        <f>BQ151&amp;BR151</f>
        <v/>
      </c>
      <c r="BQ151" s="12" t="str">
        <f t="shared" si="80"/>
        <v/>
      </c>
      <c r="BR151" s="12" t="str">
        <f t="shared" si="81"/>
        <v/>
      </c>
      <c r="BZ151"/>
      <c r="CA151"/>
      <c r="CB151" s="14">
        <f t="shared" si="82"/>
        <v>0</v>
      </c>
      <c r="CC151" s="14">
        <f t="shared" si="83"/>
        <v>0</v>
      </c>
      <c r="CD151" s="14"/>
    </row>
    <row r="152" spans="1:82" x14ac:dyDescent="0.25">
      <c r="A152" s="3084"/>
      <c r="B152" s="1833" t="s">
        <v>164</v>
      </c>
      <c r="C152" s="132">
        <f>SUM(D152:E152)</f>
        <v>0</v>
      </c>
      <c r="D152" s="178">
        <f t="shared" si="85"/>
        <v>0</v>
      </c>
      <c r="E152" s="228">
        <f t="shared" si="85"/>
        <v>0</v>
      </c>
      <c r="F152" s="16"/>
      <c r="G152" s="37"/>
      <c r="H152" s="16"/>
      <c r="I152" s="37"/>
      <c r="J152" s="16"/>
      <c r="K152" s="37"/>
      <c r="L152" s="16"/>
      <c r="M152" s="135"/>
      <c r="N152" s="195"/>
      <c r="O152" s="37"/>
      <c r="P152" t="str">
        <f t="shared" ref="P152:P154" si="86">BQ152&amp;BR152</f>
        <v/>
      </c>
      <c r="BQ152" s="12" t="str">
        <f t="shared" si="80"/>
        <v/>
      </c>
      <c r="BR152" s="12" t="str">
        <f t="shared" si="81"/>
        <v/>
      </c>
      <c r="BZ152"/>
      <c r="CA152"/>
      <c r="CB152" s="14">
        <f t="shared" si="82"/>
        <v>0</v>
      </c>
      <c r="CC152" s="14">
        <f t="shared" si="83"/>
        <v>0</v>
      </c>
      <c r="CD152" s="14"/>
    </row>
    <row r="153" spans="1:82" x14ac:dyDescent="0.25">
      <c r="A153" s="3084"/>
      <c r="B153" s="1833" t="s">
        <v>165</v>
      </c>
      <c r="C153" s="132">
        <f>SUM(D153:E153)</f>
        <v>0</v>
      </c>
      <c r="D153" s="178">
        <f t="shared" si="85"/>
        <v>0</v>
      </c>
      <c r="E153" s="228">
        <f t="shared" si="85"/>
        <v>0</v>
      </c>
      <c r="F153" s="16"/>
      <c r="G153" s="37"/>
      <c r="H153" s="16"/>
      <c r="I153" s="37"/>
      <c r="J153" s="16"/>
      <c r="K153" s="37"/>
      <c r="L153" s="16"/>
      <c r="M153" s="135"/>
      <c r="N153" s="195"/>
      <c r="O153" s="37"/>
      <c r="P153" t="str">
        <f t="shared" si="86"/>
        <v/>
      </c>
      <c r="BQ153" s="12" t="str">
        <f t="shared" si="80"/>
        <v/>
      </c>
      <c r="BR153" s="12" t="str">
        <f t="shared" si="81"/>
        <v/>
      </c>
      <c r="BZ153"/>
      <c r="CA153"/>
      <c r="CB153" s="14">
        <f t="shared" si="82"/>
        <v>0</v>
      </c>
      <c r="CC153" s="14">
        <f t="shared" si="83"/>
        <v>0</v>
      </c>
      <c r="CD153" s="14"/>
    </row>
    <row r="154" spans="1:82" x14ac:dyDescent="0.25">
      <c r="A154" s="3638"/>
      <c r="B154" s="234" t="s">
        <v>166</v>
      </c>
      <c r="C154" s="183">
        <f>SUM(D154:E154)</f>
        <v>0</v>
      </c>
      <c r="D154" s="184">
        <f t="shared" si="85"/>
        <v>0</v>
      </c>
      <c r="E154" s="203">
        <f t="shared" si="85"/>
        <v>0</v>
      </c>
      <c r="F154" s="38"/>
      <c r="G154" s="41"/>
      <c r="H154" s="38"/>
      <c r="I154" s="41"/>
      <c r="J154" s="38"/>
      <c r="K154" s="41"/>
      <c r="L154" s="38"/>
      <c r="M154" s="197"/>
      <c r="N154" s="198"/>
      <c r="O154" s="41"/>
      <c r="P154" t="str">
        <f t="shared" si="86"/>
        <v/>
      </c>
      <c r="BQ154" s="12" t="str">
        <f t="shared" si="80"/>
        <v/>
      </c>
      <c r="BR154" s="12" t="str">
        <f t="shared" si="81"/>
        <v/>
      </c>
      <c r="BZ154"/>
      <c r="CA154"/>
      <c r="CB154" s="14">
        <f t="shared" si="82"/>
        <v>0</v>
      </c>
      <c r="CC154" s="14">
        <f t="shared" si="83"/>
        <v>0</v>
      </c>
      <c r="CD154" s="14"/>
    </row>
    <row r="155" spans="1:82" s="232" customFormat="1" ht="11.25" x14ac:dyDescent="0.2">
      <c r="A155" s="3668" t="s">
        <v>161</v>
      </c>
      <c r="B155" s="3133"/>
      <c r="C155" s="2120">
        <f>SUM(C151:C154)</f>
        <v>0</v>
      </c>
      <c r="D155" s="644">
        <f>SUM(D151:D154)</f>
        <v>0</v>
      </c>
      <c r="E155" s="1854">
        <f>SUM(E151:E154)</f>
        <v>0</v>
      </c>
      <c r="F155" s="2120">
        <f>SUM(F151:F154)</f>
        <v>0</v>
      </c>
      <c r="G155" s="1854">
        <f t="shared" ref="G155:M155" si="87">SUM(G151:G154)</f>
        <v>0</v>
      </c>
      <c r="H155" s="2120">
        <f t="shared" si="87"/>
        <v>0</v>
      </c>
      <c r="I155" s="1854">
        <f t="shared" si="87"/>
        <v>0</v>
      </c>
      <c r="J155" s="2120">
        <f t="shared" si="87"/>
        <v>0</v>
      </c>
      <c r="K155" s="1854">
        <f t="shared" si="87"/>
        <v>0</v>
      </c>
      <c r="L155" s="2120">
        <f t="shared" si="87"/>
        <v>0</v>
      </c>
      <c r="M155" s="646">
        <f t="shared" si="87"/>
        <v>0</v>
      </c>
      <c r="N155" s="2167">
        <f>SUM(N151:N154)</f>
        <v>0</v>
      </c>
      <c r="O155" s="1854">
        <f>SUM(O151:O154)</f>
        <v>0</v>
      </c>
    </row>
    <row r="156" spans="1:82" x14ac:dyDescent="0.25">
      <c r="A156" s="3668" t="s">
        <v>167</v>
      </c>
      <c r="B156" s="3668"/>
      <c r="C156" s="1913">
        <f>SUM(C150+C155)</f>
        <v>0</v>
      </c>
      <c r="D156" s="208">
        <f>SUM(D150+D155)</f>
        <v>0</v>
      </c>
      <c r="E156" s="2099">
        <f>SUM(E150+E155)</f>
        <v>0</v>
      </c>
      <c r="F156" s="1913">
        <f>SUM(F150+F155)</f>
        <v>0</v>
      </c>
      <c r="G156" s="2099">
        <f>SUM(G150+G155)</f>
        <v>0</v>
      </c>
      <c r="H156" s="1913">
        <f t="shared" ref="H156:M156" si="88">SUM(H150+H155)</f>
        <v>0</v>
      </c>
      <c r="I156" s="2099">
        <f t="shared" si="88"/>
        <v>0</v>
      </c>
      <c r="J156" s="1913">
        <f t="shared" si="88"/>
        <v>0</v>
      </c>
      <c r="K156" s="2099">
        <f t="shared" si="88"/>
        <v>0</v>
      </c>
      <c r="L156" s="1913">
        <f t="shared" si="88"/>
        <v>0</v>
      </c>
      <c r="M156" s="2101">
        <f t="shared" si="88"/>
        <v>0</v>
      </c>
      <c r="N156" s="236">
        <f>SUM(N150+N155)</f>
        <v>0</v>
      </c>
      <c r="O156" s="2099">
        <f>SUM(O150+O155)</f>
        <v>0</v>
      </c>
      <c r="BQ156"/>
      <c r="BR156"/>
      <c r="BS156"/>
      <c r="BT156"/>
      <c r="BU156"/>
      <c r="BV156"/>
      <c r="BW156"/>
      <c r="BX156"/>
      <c r="BZ156"/>
      <c r="CA156"/>
      <c r="CB156"/>
    </row>
    <row r="157" spans="1:82" s="47" customFormat="1" ht="12" x14ac:dyDescent="0.2">
      <c r="A157" s="593" t="s">
        <v>168</v>
      </c>
      <c r="B157" s="593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2165"/>
      <c r="R157" s="2146"/>
    </row>
    <row r="158" spans="1:82" ht="15" customHeight="1" x14ac:dyDescent="0.25">
      <c r="A158" s="3088" t="s">
        <v>3</v>
      </c>
      <c r="B158" s="2847"/>
      <c r="C158" s="3076" t="s">
        <v>76</v>
      </c>
      <c r="D158" s="3078"/>
      <c r="E158" s="3077"/>
      <c r="F158" s="3076" t="s">
        <v>50</v>
      </c>
      <c r="G158" s="3077"/>
      <c r="H158" s="3076" t="s">
        <v>126</v>
      </c>
      <c r="I158" s="3077"/>
      <c r="J158" s="3076" t="s">
        <v>127</v>
      </c>
      <c r="K158" s="3077"/>
      <c r="L158" s="3076" t="s">
        <v>128</v>
      </c>
      <c r="M158" s="3094"/>
      <c r="N158" s="3728" t="s">
        <v>140</v>
      </c>
      <c r="O158" s="3078"/>
      <c r="P158" s="3094"/>
      <c r="Q158" s="2847" t="s">
        <v>7</v>
      </c>
      <c r="R158" s="2847" t="s">
        <v>8</v>
      </c>
      <c r="BQ158"/>
      <c r="BR158"/>
      <c r="BS158"/>
      <c r="BT158"/>
      <c r="BU158"/>
      <c r="BV158"/>
      <c r="BW158"/>
      <c r="BX158"/>
      <c r="BZ158"/>
      <c r="CA158"/>
      <c r="CB158"/>
    </row>
    <row r="159" spans="1:82" ht="21" x14ac:dyDescent="0.25">
      <c r="A159" s="3641"/>
      <c r="B159" s="3636"/>
      <c r="C159" s="2110" t="s">
        <v>96</v>
      </c>
      <c r="D159" s="636" t="s">
        <v>65</v>
      </c>
      <c r="E159" s="1838" t="s">
        <v>97</v>
      </c>
      <c r="F159" s="2110" t="s">
        <v>65</v>
      </c>
      <c r="G159" s="1838" t="s">
        <v>97</v>
      </c>
      <c r="H159" s="2110" t="s">
        <v>65</v>
      </c>
      <c r="I159" s="1838" t="s">
        <v>97</v>
      </c>
      <c r="J159" s="2110" t="s">
        <v>65</v>
      </c>
      <c r="K159" s="1838" t="s">
        <v>97</v>
      </c>
      <c r="L159" s="2110" t="s">
        <v>65</v>
      </c>
      <c r="M159" s="1839" t="s">
        <v>97</v>
      </c>
      <c r="N159" s="2117" t="s">
        <v>141</v>
      </c>
      <c r="O159" s="636" t="s">
        <v>142</v>
      </c>
      <c r="P159" s="1842" t="s">
        <v>143</v>
      </c>
      <c r="Q159" s="3636"/>
      <c r="R159" s="3636"/>
      <c r="BQ159"/>
      <c r="BR159"/>
      <c r="BS159"/>
      <c r="BT159"/>
      <c r="BU159"/>
      <c r="BV159"/>
      <c r="BW159"/>
      <c r="BX159"/>
      <c r="BZ159"/>
      <c r="CA159"/>
      <c r="CB159"/>
    </row>
    <row r="160" spans="1:82" x14ac:dyDescent="0.25">
      <c r="A160" s="3083" t="s">
        <v>157</v>
      </c>
      <c r="B160" s="2100" t="s">
        <v>158</v>
      </c>
      <c r="C160" s="2168">
        <f>SUM(D160:E160)</f>
        <v>0</v>
      </c>
      <c r="D160" s="2169">
        <f t="shared" ref="D160:E162" si="89">SUM(F160+H160+J160+L160)</f>
        <v>0</v>
      </c>
      <c r="E160" s="1195">
        <f t="shared" si="89"/>
        <v>0</v>
      </c>
      <c r="F160" s="2083"/>
      <c r="G160" s="864"/>
      <c r="H160" s="2083"/>
      <c r="I160" s="864"/>
      <c r="J160" s="2083"/>
      <c r="K160" s="864"/>
      <c r="L160" s="2083"/>
      <c r="M160" s="850"/>
      <c r="N160" s="2170"/>
      <c r="O160" s="2171"/>
      <c r="P160" s="851"/>
      <c r="Q160" s="864"/>
      <c r="R160" s="864"/>
      <c r="S160" t="str">
        <f>BQ160&amp;BR160&amp;BS160</f>
        <v/>
      </c>
      <c r="BQ160" s="12" t="str">
        <f>IF(AND(C160&gt;0,Q160=""),"   * No olvide digitar la variable Pueblos originarios. Digite Cero si no tiene.",IF(Q160&gt;C160," *  La variable Pueblos originarios No puede ser mayor al Total.",""))</f>
        <v/>
      </c>
      <c r="BR160" s="12" t="str">
        <f>IF(AND(C160&gt;0,R160=""),"   * No olvide digitar la variable Migrantes. Digite Cero si no tiene.",IF(R160&gt;C160," *  La variable Migrantes No puede ser mayor al Total.",""))</f>
        <v/>
      </c>
      <c r="BS160"/>
      <c r="BT160"/>
      <c r="BU160"/>
      <c r="BV160"/>
      <c r="BW160"/>
      <c r="BX160"/>
      <c r="BZ160"/>
      <c r="CA160"/>
      <c r="CB160" s="14">
        <f>IF(AND(C160&gt;0,Q160=""),1,IF(Q160&gt;C160,1,0))</f>
        <v>0</v>
      </c>
      <c r="CC160" s="14">
        <f>IF(AND(C160&gt;0,R160=""),1,IF(R160&gt;C160,1,0))</f>
        <v>0</v>
      </c>
    </row>
    <row r="161" spans="1:82" x14ac:dyDescent="0.25">
      <c r="A161" s="3084"/>
      <c r="B161" s="1833" t="s">
        <v>159</v>
      </c>
      <c r="C161" s="253">
        <f>SUM(D161:E161)</f>
        <v>0</v>
      </c>
      <c r="D161" s="254">
        <f t="shared" si="89"/>
        <v>0</v>
      </c>
      <c r="E161" s="255">
        <f t="shared" si="89"/>
        <v>0</v>
      </c>
      <c r="F161" s="16"/>
      <c r="G161" s="37"/>
      <c r="H161" s="16"/>
      <c r="I161" s="37"/>
      <c r="J161" s="16"/>
      <c r="K161" s="37"/>
      <c r="L161" s="16"/>
      <c r="M161" s="134"/>
      <c r="N161" s="256"/>
      <c r="O161" s="17"/>
      <c r="P161" s="135"/>
      <c r="Q161" s="37"/>
      <c r="R161" s="37"/>
      <c r="S161" t="str">
        <f t="shared" ref="S161:S167" si="90">BQ161&amp;BR161&amp;BS161</f>
        <v/>
      </c>
      <c r="BQ161" s="12" t="str">
        <f t="shared" ref="BQ161:BQ167" si="91">IF(AND(C161&gt;0,Q161=""),"   * No olvide digitar la variable Pueblos originarios. Digite Cero si no tiene.",IF(Q161&gt;C161," *  La variable Pueblos originarios No puede ser mayor al Total.",""))</f>
        <v/>
      </c>
      <c r="BR161" s="12" t="str">
        <f t="shared" ref="BR161:BR167" si="92">IF(AND(C161&gt;0,R161=""),"   * No olvide digitar la variable Migrantes. Digite Cero si no tiene.",IF(R161&gt;C161," *  La variable Migrantes No puede ser mayor al Total.",""))</f>
        <v/>
      </c>
      <c r="BS161"/>
      <c r="BT161"/>
      <c r="BU161"/>
      <c r="BV161"/>
      <c r="BW161"/>
      <c r="BX161"/>
      <c r="BZ161"/>
      <c r="CA161"/>
      <c r="CB161" s="14">
        <f t="shared" ref="CB161:CB167" si="93">IF(AND(C161&gt;0,Q161=""),1,IF(Q161&gt;C161,1,0))</f>
        <v>0</v>
      </c>
      <c r="CC161" s="14">
        <f t="shared" ref="CC161:CC167" si="94">IF(AND(C161&gt;0,R161=""),1,IF(R161&gt;C161,1,0))</f>
        <v>0</v>
      </c>
    </row>
    <row r="162" spans="1:82" x14ac:dyDescent="0.25">
      <c r="A162" s="3084"/>
      <c r="B162" s="229" t="s">
        <v>160</v>
      </c>
      <c r="C162" s="257">
        <f>SUM(D162:E162)</f>
        <v>0</v>
      </c>
      <c r="D162" s="258">
        <f t="shared" si="89"/>
        <v>0</v>
      </c>
      <c r="E162" s="259">
        <f t="shared" si="89"/>
        <v>0</v>
      </c>
      <c r="F162" s="38"/>
      <c r="G162" s="41"/>
      <c r="H162" s="38"/>
      <c r="I162" s="41"/>
      <c r="J162" s="38"/>
      <c r="K162" s="41"/>
      <c r="L162" s="38"/>
      <c r="M162" s="180"/>
      <c r="N162" s="260"/>
      <c r="O162" s="261"/>
      <c r="P162" s="197"/>
      <c r="Q162" s="41"/>
      <c r="R162" s="41"/>
      <c r="S162" t="str">
        <f t="shared" si="90"/>
        <v/>
      </c>
      <c r="BQ162" s="12" t="str">
        <f t="shared" si="91"/>
        <v/>
      </c>
      <c r="BR162" s="12" t="str">
        <f t="shared" si="92"/>
        <v/>
      </c>
      <c r="BS162"/>
      <c r="BT162"/>
      <c r="BU162"/>
      <c r="BV162"/>
      <c r="BW162"/>
      <c r="BX162"/>
      <c r="BZ162"/>
      <c r="CA162"/>
      <c r="CB162" s="14">
        <f t="shared" si="93"/>
        <v>0</v>
      </c>
      <c r="CC162" s="14">
        <f t="shared" si="94"/>
        <v>0</v>
      </c>
    </row>
    <row r="163" spans="1:82" x14ac:dyDescent="0.25">
      <c r="A163" s="3133" t="s">
        <v>161</v>
      </c>
      <c r="B163" s="3133"/>
      <c r="C163" s="2130">
        <f>SUM(C160:C162)</f>
        <v>0</v>
      </c>
      <c r="D163" s="660">
        <f>SUM(D160:D162)</f>
        <v>0</v>
      </c>
      <c r="E163" s="661">
        <f>SUM(E160:E162)</f>
        <v>0</v>
      </c>
      <c r="F163" s="2130">
        <f>SUM(F160:F162)</f>
        <v>0</v>
      </c>
      <c r="G163" s="661">
        <f t="shared" ref="G163:P163" si="95">SUM(G160:G162)</f>
        <v>0</v>
      </c>
      <c r="H163" s="2130">
        <f t="shared" si="95"/>
        <v>0</v>
      </c>
      <c r="I163" s="661">
        <f t="shared" si="95"/>
        <v>0</v>
      </c>
      <c r="J163" s="2130">
        <f t="shared" si="95"/>
        <v>0</v>
      </c>
      <c r="K163" s="661">
        <f t="shared" si="95"/>
        <v>0</v>
      </c>
      <c r="L163" s="2130">
        <f t="shared" si="95"/>
        <v>0</v>
      </c>
      <c r="M163" s="662">
        <f t="shared" si="95"/>
        <v>0</v>
      </c>
      <c r="N163" s="2172">
        <f t="shared" si="95"/>
        <v>0</v>
      </c>
      <c r="O163" s="660">
        <f t="shared" si="95"/>
        <v>0</v>
      </c>
      <c r="P163" s="664">
        <f t="shared" si="95"/>
        <v>0</v>
      </c>
      <c r="Q163" s="661">
        <f>SUM(Q160:Q162)</f>
        <v>0</v>
      </c>
      <c r="R163" s="661">
        <f>SUM(R160:R162)</f>
        <v>0</v>
      </c>
      <c r="BQ163"/>
      <c r="BR163"/>
      <c r="BS163"/>
      <c r="BT163"/>
      <c r="BU163"/>
      <c r="BV163"/>
      <c r="BW163"/>
      <c r="BX163"/>
      <c r="BZ163"/>
      <c r="CA163"/>
      <c r="CB163"/>
    </row>
    <row r="164" spans="1:82" x14ac:dyDescent="0.25">
      <c r="A164" s="3083" t="s">
        <v>162</v>
      </c>
      <c r="B164" s="86" t="s">
        <v>163</v>
      </c>
      <c r="C164" s="268">
        <f>SUM(D164:E164)</f>
        <v>0</v>
      </c>
      <c r="D164" s="269">
        <f>SUM(F164+H164+J164+L164)</f>
        <v>0</v>
      </c>
      <c r="E164" s="270">
        <f>SUM(G164+I164+K164+M164)</f>
        <v>0</v>
      </c>
      <c r="F164" s="32"/>
      <c r="G164" s="35"/>
      <c r="H164" s="32"/>
      <c r="I164" s="35"/>
      <c r="J164" s="32"/>
      <c r="K164" s="35"/>
      <c r="L164" s="32"/>
      <c r="M164" s="271"/>
      <c r="N164" s="272"/>
      <c r="O164" s="87"/>
      <c r="P164" s="226"/>
      <c r="Q164" s="35"/>
      <c r="R164" s="35"/>
      <c r="S164" t="str">
        <f t="shared" si="90"/>
        <v/>
      </c>
      <c r="BQ164" s="12" t="str">
        <f t="shared" si="91"/>
        <v/>
      </c>
      <c r="BR164" s="12" t="str">
        <f t="shared" si="92"/>
        <v/>
      </c>
      <c r="BS164"/>
      <c r="BT164"/>
      <c r="BU164"/>
      <c r="BV164"/>
      <c r="BW164"/>
      <c r="BX164"/>
      <c r="BZ164"/>
      <c r="CA164"/>
      <c r="CB164" s="14">
        <f t="shared" si="93"/>
        <v>0</v>
      </c>
      <c r="CC164" s="14">
        <f t="shared" si="94"/>
        <v>0</v>
      </c>
    </row>
    <row r="165" spans="1:82" x14ac:dyDescent="0.25">
      <c r="A165" s="3084"/>
      <c r="B165" s="1833" t="s">
        <v>164</v>
      </c>
      <c r="C165" s="253">
        <f>SUM(D165:E165)</f>
        <v>0</v>
      </c>
      <c r="D165" s="254">
        <f t="shared" ref="D165:E167" si="96">SUM(F165+H165+J165+L165)</f>
        <v>0</v>
      </c>
      <c r="E165" s="255">
        <f t="shared" si="96"/>
        <v>0</v>
      </c>
      <c r="F165" s="16"/>
      <c r="G165" s="37"/>
      <c r="H165" s="16"/>
      <c r="I165" s="37"/>
      <c r="J165" s="16"/>
      <c r="K165" s="37"/>
      <c r="L165" s="16"/>
      <c r="M165" s="134"/>
      <c r="N165" s="256"/>
      <c r="O165" s="17"/>
      <c r="P165" s="135"/>
      <c r="Q165" s="37"/>
      <c r="R165" s="37"/>
      <c r="S165" t="str">
        <f t="shared" si="90"/>
        <v/>
      </c>
      <c r="BQ165" s="12" t="str">
        <f t="shared" si="91"/>
        <v/>
      </c>
      <c r="BR165" s="12" t="str">
        <f t="shared" si="92"/>
        <v/>
      </c>
      <c r="BS165"/>
      <c r="BT165"/>
      <c r="BU165"/>
      <c r="BV165"/>
      <c r="BW165"/>
      <c r="BX165"/>
      <c r="BZ165"/>
      <c r="CA165"/>
      <c r="CB165" s="14">
        <f t="shared" si="93"/>
        <v>0</v>
      </c>
      <c r="CC165" s="14">
        <f t="shared" si="94"/>
        <v>0</v>
      </c>
    </row>
    <row r="166" spans="1:82" x14ac:dyDescent="0.25">
      <c r="A166" s="3084"/>
      <c r="B166" s="1833" t="s">
        <v>165</v>
      </c>
      <c r="C166" s="253">
        <f>SUM(D166:E166)</f>
        <v>0</v>
      </c>
      <c r="D166" s="254">
        <f t="shared" si="96"/>
        <v>0</v>
      </c>
      <c r="E166" s="255">
        <f t="shared" si="96"/>
        <v>0</v>
      </c>
      <c r="F166" s="16"/>
      <c r="G166" s="37"/>
      <c r="H166" s="16"/>
      <c r="I166" s="37"/>
      <c r="J166" s="16"/>
      <c r="K166" s="37"/>
      <c r="L166" s="16"/>
      <c r="M166" s="134"/>
      <c r="N166" s="256"/>
      <c r="O166" s="17"/>
      <c r="P166" s="135"/>
      <c r="Q166" s="37"/>
      <c r="R166" s="37"/>
      <c r="S166" t="str">
        <f t="shared" si="90"/>
        <v/>
      </c>
      <c r="BQ166" s="12" t="str">
        <f t="shared" si="91"/>
        <v/>
      </c>
      <c r="BR166" s="12" t="str">
        <f t="shared" si="92"/>
        <v/>
      </c>
      <c r="BS166"/>
      <c r="BT166"/>
      <c r="BU166"/>
      <c r="BV166"/>
      <c r="BW166"/>
      <c r="BX166"/>
      <c r="BZ166"/>
      <c r="CA166"/>
      <c r="CB166" s="14">
        <f t="shared" si="93"/>
        <v>0</v>
      </c>
      <c r="CC166" s="14">
        <f t="shared" si="94"/>
        <v>0</v>
      </c>
    </row>
    <row r="167" spans="1:82" x14ac:dyDescent="0.25">
      <c r="A167" s="3638"/>
      <c r="B167" s="234" t="s">
        <v>166</v>
      </c>
      <c r="C167" s="257">
        <f>SUM(D167:E167)</f>
        <v>0</v>
      </c>
      <c r="D167" s="258">
        <f t="shared" si="96"/>
        <v>0</v>
      </c>
      <c r="E167" s="259">
        <f t="shared" si="96"/>
        <v>0</v>
      </c>
      <c r="F167" s="38"/>
      <c r="G167" s="41"/>
      <c r="H167" s="38"/>
      <c r="I167" s="41"/>
      <c r="J167" s="38"/>
      <c r="K167" s="41"/>
      <c r="L167" s="38"/>
      <c r="M167" s="180"/>
      <c r="N167" s="260"/>
      <c r="O167" s="261"/>
      <c r="P167" s="197"/>
      <c r="Q167" s="41"/>
      <c r="R167" s="41"/>
      <c r="S167" t="str">
        <f t="shared" si="90"/>
        <v/>
      </c>
      <c r="BQ167" s="12" t="str">
        <f t="shared" si="91"/>
        <v/>
      </c>
      <c r="BR167" s="12" t="str">
        <f t="shared" si="92"/>
        <v/>
      </c>
      <c r="BS167"/>
      <c r="BT167"/>
      <c r="BU167"/>
      <c r="BV167"/>
      <c r="BW167"/>
      <c r="BX167"/>
      <c r="BZ167"/>
      <c r="CA167"/>
      <c r="CB167" s="14">
        <f t="shared" si="93"/>
        <v>0</v>
      </c>
      <c r="CC167" s="14">
        <f t="shared" si="94"/>
        <v>0</v>
      </c>
    </row>
    <row r="168" spans="1:82" x14ac:dyDescent="0.25">
      <c r="A168" s="3668" t="s">
        <v>161</v>
      </c>
      <c r="B168" s="3133"/>
      <c r="C168" s="2130">
        <f>SUM(C164:C167)</f>
        <v>0</v>
      </c>
      <c r="D168" s="660">
        <f>SUM(D164:D167)</f>
        <v>0</v>
      </c>
      <c r="E168" s="661">
        <f>SUM(E164:E167)</f>
        <v>0</v>
      </c>
      <c r="F168" s="2130">
        <f>SUM(F164:F167)</f>
        <v>0</v>
      </c>
      <c r="G168" s="661">
        <f t="shared" ref="G168:P168" si="97">SUM(G164:G167)</f>
        <v>0</v>
      </c>
      <c r="H168" s="2130">
        <f t="shared" si="97"/>
        <v>0</v>
      </c>
      <c r="I168" s="661">
        <f t="shared" si="97"/>
        <v>0</v>
      </c>
      <c r="J168" s="2130">
        <f t="shared" si="97"/>
        <v>0</v>
      </c>
      <c r="K168" s="661">
        <f t="shared" si="97"/>
        <v>0</v>
      </c>
      <c r="L168" s="2130">
        <f t="shared" si="97"/>
        <v>0</v>
      </c>
      <c r="M168" s="662">
        <f t="shared" si="97"/>
        <v>0</v>
      </c>
      <c r="N168" s="2172">
        <f t="shared" si="97"/>
        <v>0</v>
      </c>
      <c r="O168" s="660">
        <f t="shared" si="97"/>
        <v>0</v>
      </c>
      <c r="P168" s="664">
        <f t="shared" si="97"/>
        <v>0</v>
      </c>
      <c r="Q168" s="661">
        <f>SUM(Q164:Q167)</f>
        <v>0</v>
      </c>
      <c r="R168" s="661">
        <f>SUM(R164:R167)</f>
        <v>0</v>
      </c>
      <c r="BQ168"/>
      <c r="BR168"/>
      <c r="BS168"/>
      <c r="BT168"/>
      <c r="BU168"/>
      <c r="BV168"/>
      <c r="BW168"/>
      <c r="BX168"/>
      <c r="BZ168"/>
      <c r="CA168"/>
      <c r="CB168"/>
    </row>
    <row r="169" spans="1:82" x14ac:dyDescent="0.25">
      <c r="A169" s="3668" t="s">
        <v>167</v>
      </c>
      <c r="B169" s="3668"/>
      <c r="C169" s="1944">
        <f>SUM(C163+C168)</f>
        <v>0</v>
      </c>
      <c r="D169" s="274">
        <f t="shared" ref="D169:P169" si="98">SUM(D163+D168)</f>
        <v>0</v>
      </c>
      <c r="E169" s="2032">
        <f t="shared" si="98"/>
        <v>0</v>
      </c>
      <c r="F169" s="1944">
        <f t="shared" si="98"/>
        <v>0</v>
      </c>
      <c r="G169" s="2032">
        <f t="shared" si="98"/>
        <v>0</v>
      </c>
      <c r="H169" s="1944">
        <f t="shared" si="98"/>
        <v>0</v>
      </c>
      <c r="I169" s="2032">
        <f t="shared" si="98"/>
        <v>0</v>
      </c>
      <c r="J169" s="1944">
        <f t="shared" si="98"/>
        <v>0</v>
      </c>
      <c r="K169" s="2032">
        <f t="shared" si="98"/>
        <v>0</v>
      </c>
      <c r="L169" s="1944">
        <f t="shared" si="98"/>
        <v>0</v>
      </c>
      <c r="M169" s="2102">
        <f t="shared" si="98"/>
        <v>0</v>
      </c>
      <c r="N169" s="277">
        <f t="shared" si="98"/>
        <v>0</v>
      </c>
      <c r="O169" s="274">
        <f t="shared" si="98"/>
        <v>0</v>
      </c>
      <c r="P169" s="2103">
        <f t="shared" si="98"/>
        <v>0</v>
      </c>
      <c r="Q169" s="2032">
        <f>SUM(Q163+Q168)</f>
        <v>0</v>
      </c>
      <c r="R169" s="2032">
        <f>SUM(R163+R168)</f>
        <v>0</v>
      </c>
      <c r="BQ169"/>
      <c r="BR169"/>
      <c r="BS169"/>
      <c r="BT169"/>
      <c r="BU169"/>
      <c r="BV169"/>
      <c r="BW169"/>
      <c r="BX169"/>
      <c r="BZ169"/>
      <c r="CA169"/>
      <c r="CB169"/>
    </row>
    <row r="170" spans="1:82" s="47" customFormat="1" ht="12" x14ac:dyDescent="0.2">
      <c r="A170" s="593" t="s">
        <v>169</v>
      </c>
      <c r="B170" s="593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1:82" ht="15" customHeight="1" x14ac:dyDescent="0.25">
      <c r="A171" s="3088" t="s">
        <v>3</v>
      </c>
      <c r="B171" s="2847"/>
      <c r="C171" s="3078" t="s">
        <v>76</v>
      </c>
      <c r="D171" s="3078"/>
      <c r="E171" s="3077"/>
      <c r="F171" s="3076" t="s">
        <v>49</v>
      </c>
      <c r="G171" s="3077"/>
      <c r="H171" s="3076" t="s">
        <v>50</v>
      </c>
      <c r="I171" s="3077"/>
      <c r="J171" s="3076" t="s">
        <v>126</v>
      </c>
      <c r="K171" s="3077"/>
      <c r="L171" s="3076" t="s">
        <v>127</v>
      </c>
      <c r="M171" s="3077"/>
      <c r="N171" s="3076" t="s">
        <v>128</v>
      </c>
      <c r="O171" s="3094"/>
      <c r="P171" s="2847" t="s">
        <v>7</v>
      </c>
      <c r="Q171" s="2847" t="s">
        <v>8</v>
      </c>
      <c r="BQ171"/>
      <c r="BR171"/>
      <c r="BS171"/>
      <c r="BT171"/>
      <c r="BU171"/>
      <c r="BV171"/>
      <c r="BW171"/>
      <c r="BX171"/>
      <c r="BZ171"/>
      <c r="CA171"/>
      <c r="CB171"/>
    </row>
    <row r="172" spans="1:82" x14ac:dyDescent="0.25">
      <c r="A172" s="3641"/>
      <c r="B172" s="3636"/>
      <c r="C172" s="2110" t="s">
        <v>96</v>
      </c>
      <c r="D172" s="636" t="s">
        <v>65</v>
      </c>
      <c r="E172" s="1838" t="s">
        <v>97</v>
      </c>
      <c r="F172" s="2110" t="s">
        <v>65</v>
      </c>
      <c r="G172" s="1838" t="s">
        <v>97</v>
      </c>
      <c r="H172" s="2110" t="s">
        <v>65</v>
      </c>
      <c r="I172" s="1838" t="s">
        <v>97</v>
      </c>
      <c r="J172" s="2110" t="s">
        <v>65</v>
      </c>
      <c r="K172" s="1838" t="s">
        <v>97</v>
      </c>
      <c r="L172" s="2110" t="s">
        <v>65</v>
      </c>
      <c r="M172" s="1838" t="s">
        <v>97</v>
      </c>
      <c r="N172" s="2110" t="s">
        <v>65</v>
      </c>
      <c r="O172" s="2112" t="s">
        <v>97</v>
      </c>
      <c r="P172" s="3636"/>
      <c r="Q172" s="3636"/>
      <c r="BQ172"/>
      <c r="BR172"/>
      <c r="BS172"/>
      <c r="BT172"/>
      <c r="BU172"/>
      <c r="BV172"/>
      <c r="BW172"/>
      <c r="BX172"/>
      <c r="BZ172"/>
      <c r="CA172"/>
      <c r="CB172"/>
    </row>
    <row r="173" spans="1:82" x14ac:dyDescent="0.25">
      <c r="A173" s="3083" t="s">
        <v>170</v>
      </c>
      <c r="B173" s="2161" t="s">
        <v>158</v>
      </c>
      <c r="C173" s="2162">
        <f>SUM(D173+E173)</f>
        <v>0</v>
      </c>
      <c r="D173" s="2098">
        <f>SUM(F173+H173+J173+L173+N173)</f>
        <v>0</v>
      </c>
      <c r="E173" s="1189">
        <f>SUM(G173+I173+K173+M173+O173)</f>
        <v>0</v>
      </c>
      <c r="F173" s="2155"/>
      <c r="G173" s="864"/>
      <c r="H173" s="2155"/>
      <c r="I173" s="864"/>
      <c r="J173" s="2155"/>
      <c r="K173" s="864"/>
      <c r="L173" s="2155"/>
      <c r="M173" s="864"/>
      <c r="N173" s="2155"/>
      <c r="O173" s="2086"/>
      <c r="P173" s="864"/>
      <c r="Q173" s="864"/>
      <c r="R173" t="str">
        <f>BQ173&amp;BR173</f>
        <v/>
      </c>
      <c r="BQ173" s="12" t="str">
        <f>IF(AND(C173&gt;0,P173=""),"   * No olvide digitar la variable Pueblos originarios. Digite Cero si no tiene.",IF(P173&gt;C173," *  La variable Pueblos originarios No puede ser mayor al Total.",""))</f>
        <v/>
      </c>
      <c r="BR173" s="12" t="str">
        <f>IF(AND(C173&gt;0,Q173=""),"   * No olvide digitar la variable Migrantes. Digite Cero si no tiene.",IF(Q173&gt;C173," *  La variable Migrantes No puede ser mayor al Total.",""))</f>
        <v/>
      </c>
      <c r="BZ173"/>
      <c r="CA173"/>
      <c r="CB173" s="14">
        <f>IF(AND(C173&gt;0,P173=""),1,IF(P173&gt;C173,1,0))</f>
        <v>0</v>
      </c>
      <c r="CC173" s="14">
        <f>IF(AND(C173&gt;0,Q173=""),1,IF(Q173&gt;C173,1,0))</f>
        <v>0</v>
      </c>
      <c r="CD173" s="14"/>
    </row>
    <row r="174" spans="1:82" x14ac:dyDescent="0.25">
      <c r="A174" s="3084"/>
      <c r="B174" s="1833" t="s">
        <v>159</v>
      </c>
      <c r="C174" s="132">
        <f>SUM(D174+E174)</f>
        <v>0</v>
      </c>
      <c r="D174" s="178">
        <f>SUM(H174+J174+L174+N174)</f>
        <v>0</v>
      </c>
      <c r="E174" s="228">
        <f>SUM(I174+K174+M174+O174)</f>
        <v>0</v>
      </c>
      <c r="F174" s="284"/>
      <c r="G174" s="285"/>
      <c r="H174" s="32"/>
      <c r="I174" s="35"/>
      <c r="J174" s="32"/>
      <c r="K174" s="35"/>
      <c r="L174" s="32"/>
      <c r="M174" s="35"/>
      <c r="N174" s="32"/>
      <c r="O174" s="33"/>
      <c r="P174" s="35"/>
      <c r="Q174" s="35"/>
      <c r="R174" t="str">
        <f t="shared" ref="R174:R180" si="99">BQ174&amp;BR174</f>
        <v/>
      </c>
      <c r="BQ174" s="12" t="str">
        <f t="shared" ref="BQ174:BQ180" si="100">IF(AND(C174&gt;0,P174=""),"   * No olvide digitar la variable Pueblos originarios. Digite Cero si no tiene.",IF(P174&gt;C174," *  La variable Pueblos originarios No puede ser mayor al Total.",""))</f>
        <v/>
      </c>
      <c r="BR174" s="12" t="str">
        <f t="shared" ref="BR174:BR180" si="101">IF(AND(C174&gt;0,Q174=""),"   * No olvide digitar la variable Migrantes. Digite Cero si no tiene.",IF(Q174&gt;C174," *  La variable Migrantes No puede ser mayor al Total.",""))</f>
        <v/>
      </c>
      <c r="BZ174"/>
      <c r="CA174"/>
      <c r="CB174" s="14">
        <f t="shared" ref="CB174:CB180" si="102">IF(AND(C174&gt;0,P174=""),1,IF(P174&gt;C174,1,0))</f>
        <v>0</v>
      </c>
      <c r="CC174" s="14">
        <f t="shared" ref="CC174:CC180" si="103">IF(AND(C174&gt;0,Q174=""),1,IF(Q174&gt;C174,1,0))</f>
        <v>0</v>
      </c>
      <c r="CD174" s="14"/>
    </row>
    <row r="175" spans="1:82" x14ac:dyDescent="0.25">
      <c r="A175" s="3084"/>
      <c r="B175" s="234" t="s">
        <v>160</v>
      </c>
      <c r="C175" s="139">
        <f>SUM(D175+E175)</f>
        <v>0</v>
      </c>
      <c r="D175" s="199">
        <f>SUM(H175+J175+L175+N175)</f>
        <v>0</v>
      </c>
      <c r="E175" s="1832">
        <f>SUM(I175+K175+M175+O175)</f>
        <v>0</v>
      </c>
      <c r="F175" s="286"/>
      <c r="G175" s="287"/>
      <c r="H175" s="22"/>
      <c r="I175" s="43"/>
      <c r="J175" s="22"/>
      <c r="K175" s="43"/>
      <c r="L175" s="22"/>
      <c r="M175" s="43"/>
      <c r="N175" s="22"/>
      <c r="O175" s="25"/>
      <c r="P175" s="43"/>
      <c r="Q175" s="43"/>
      <c r="R175" t="str">
        <f t="shared" si="99"/>
        <v/>
      </c>
      <c r="BQ175" s="12" t="str">
        <f t="shared" si="100"/>
        <v/>
      </c>
      <c r="BR175" s="12" t="str">
        <f t="shared" si="101"/>
        <v/>
      </c>
      <c r="BZ175"/>
      <c r="CA175"/>
      <c r="CB175" s="14">
        <f t="shared" si="102"/>
        <v>0</v>
      </c>
      <c r="CC175" s="14">
        <f t="shared" si="103"/>
        <v>0</v>
      </c>
      <c r="CD175" s="14"/>
    </row>
    <row r="176" spans="1:82" x14ac:dyDescent="0.25">
      <c r="A176" s="3638"/>
      <c r="B176" s="1853" t="s">
        <v>171</v>
      </c>
      <c r="C176" s="1913">
        <f>SUM(C173:C175)</f>
        <v>0</v>
      </c>
      <c r="D176" s="208">
        <f>SUM(D173:D175)</f>
        <v>0</v>
      </c>
      <c r="E176" s="2099">
        <f>SUM(E173:E175)</f>
        <v>0</v>
      </c>
      <c r="F176" s="1913">
        <f>SUM(F173:F175)</f>
        <v>0</v>
      </c>
      <c r="G176" s="2099">
        <f t="shared" ref="G176:O176" si="104">SUM(G173:G175)</f>
        <v>0</v>
      </c>
      <c r="H176" s="1913">
        <f t="shared" si="104"/>
        <v>0</v>
      </c>
      <c r="I176" s="2099">
        <f t="shared" si="104"/>
        <v>0</v>
      </c>
      <c r="J176" s="1913">
        <f t="shared" si="104"/>
        <v>0</v>
      </c>
      <c r="K176" s="2099">
        <f t="shared" si="104"/>
        <v>0</v>
      </c>
      <c r="L176" s="1913">
        <f t="shared" si="104"/>
        <v>0</v>
      </c>
      <c r="M176" s="2099">
        <f t="shared" si="104"/>
        <v>0</v>
      </c>
      <c r="N176" s="1913">
        <f t="shared" si="104"/>
        <v>0</v>
      </c>
      <c r="O176" s="289">
        <f t="shared" si="104"/>
        <v>0</v>
      </c>
      <c r="P176" s="2099">
        <f>SUM(P173:P175)</f>
        <v>0</v>
      </c>
      <c r="Q176" s="2099">
        <f>SUM(Q173:Q175)</f>
        <v>0</v>
      </c>
      <c r="BQ176"/>
      <c r="BR176"/>
      <c r="BS176"/>
      <c r="BT176"/>
      <c r="BU176"/>
      <c r="BV176"/>
      <c r="BW176"/>
      <c r="BX176"/>
      <c r="BZ176"/>
      <c r="CA176"/>
      <c r="CB176"/>
    </row>
    <row r="177" spans="1:89" x14ac:dyDescent="0.25">
      <c r="A177" s="3084" t="s">
        <v>172</v>
      </c>
      <c r="B177" s="86" t="s">
        <v>173</v>
      </c>
      <c r="C177" s="175">
        <f>SUM(D177+E177)</f>
        <v>0</v>
      </c>
      <c r="D177" s="176">
        <f>SUM(F177+H177+J177+L177+N177)</f>
        <v>0</v>
      </c>
      <c r="E177" s="233">
        <f>SUM(G177+I177+K177+M177+O177)</f>
        <v>0</v>
      </c>
      <c r="F177" s="290"/>
      <c r="G177" s="291"/>
      <c r="H177" s="292"/>
      <c r="I177" s="291"/>
      <c r="J177" s="32"/>
      <c r="K177" s="35"/>
      <c r="L177" s="32"/>
      <c r="M177" s="35"/>
      <c r="N177" s="668"/>
      <c r="O177" s="33"/>
      <c r="P177" s="75"/>
      <c r="Q177" s="35"/>
      <c r="R177" t="str">
        <f t="shared" si="99"/>
        <v/>
      </c>
      <c r="BQ177" s="12" t="str">
        <f t="shared" si="100"/>
        <v/>
      </c>
      <c r="BR177" s="12" t="str">
        <f t="shared" si="101"/>
        <v/>
      </c>
      <c r="BZ177"/>
      <c r="CA177"/>
      <c r="CB177" s="14">
        <f t="shared" si="102"/>
        <v>0</v>
      </c>
      <c r="CC177" s="14">
        <f t="shared" si="103"/>
        <v>0</v>
      </c>
      <c r="CD177" s="14"/>
    </row>
    <row r="178" spans="1:89" x14ac:dyDescent="0.25">
      <c r="A178" s="3084"/>
      <c r="B178" s="1833" t="s">
        <v>141</v>
      </c>
      <c r="C178" s="294">
        <f>SUM(D178+E178)</f>
        <v>0</v>
      </c>
      <c r="D178" s="269">
        <f t="shared" ref="D178:E180" si="105">SUM(F178+H178+J178+L178+N178)</f>
        <v>0</v>
      </c>
      <c r="E178" s="270">
        <f t="shared" si="105"/>
        <v>0</v>
      </c>
      <c r="F178" s="32"/>
      <c r="G178" s="35"/>
      <c r="H178" s="16"/>
      <c r="I178" s="35"/>
      <c r="J178" s="16"/>
      <c r="K178" s="35"/>
      <c r="L178" s="32"/>
      <c r="M178" s="35"/>
      <c r="N178" s="16"/>
      <c r="O178" s="33"/>
      <c r="P178" s="37"/>
      <c r="Q178" s="35"/>
      <c r="R178" t="str">
        <f t="shared" si="99"/>
        <v/>
      </c>
      <c r="BQ178" s="12" t="str">
        <f t="shared" si="100"/>
        <v/>
      </c>
      <c r="BR178" s="12" t="str">
        <f t="shared" si="101"/>
        <v/>
      </c>
      <c r="BZ178"/>
      <c r="CA178"/>
      <c r="CB178" s="14">
        <f>IF(AND(C178&gt;0,P178=""),1,IF(P178&gt;C178,1,0))</f>
        <v>0</v>
      </c>
      <c r="CC178" s="14">
        <f t="shared" si="103"/>
        <v>0</v>
      </c>
      <c r="CD178" s="14"/>
    </row>
    <row r="179" spans="1:89" x14ac:dyDescent="0.25">
      <c r="A179" s="3084"/>
      <c r="B179" s="1833" t="s">
        <v>142</v>
      </c>
      <c r="C179" s="253">
        <f>SUM(D179+E179)</f>
        <v>0</v>
      </c>
      <c r="D179" s="254">
        <f t="shared" si="105"/>
        <v>0</v>
      </c>
      <c r="E179" s="255">
        <f t="shared" si="105"/>
        <v>0</v>
      </c>
      <c r="F179" s="16"/>
      <c r="G179" s="37"/>
      <c r="H179" s="16"/>
      <c r="I179" s="37"/>
      <c r="J179" s="16"/>
      <c r="K179" s="37"/>
      <c r="L179" s="16"/>
      <c r="M179" s="37"/>
      <c r="N179" s="16"/>
      <c r="O179" s="19"/>
      <c r="P179" s="37"/>
      <c r="Q179" s="37"/>
      <c r="R179" t="str">
        <f t="shared" si="99"/>
        <v/>
      </c>
      <c r="BQ179" s="12" t="str">
        <f t="shared" si="100"/>
        <v/>
      </c>
      <c r="BR179" s="12" t="str">
        <f t="shared" si="101"/>
        <v/>
      </c>
      <c r="BZ179"/>
      <c r="CA179"/>
      <c r="CB179" s="14">
        <f t="shared" si="102"/>
        <v>0</v>
      </c>
      <c r="CC179" s="14">
        <f t="shared" si="103"/>
        <v>0</v>
      </c>
      <c r="CD179" s="14"/>
    </row>
    <row r="180" spans="1:89" x14ac:dyDescent="0.25">
      <c r="A180" s="3638"/>
      <c r="B180" s="58" t="s">
        <v>143</v>
      </c>
      <c r="C180" s="295">
        <f>SUM(D180+E180)</f>
        <v>0</v>
      </c>
      <c r="D180" s="296">
        <f t="shared" si="105"/>
        <v>0</v>
      </c>
      <c r="E180" s="297">
        <f t="shared" si="105"/>
        <v>0</v>
      </c>
      <c r="F180" s="22"/>
      <c r="G180" s="43"/>
      <c r="H180" s="22"/>
      <c r="I180" s="43"/>
      <c r="J180" s="22"/>
      <c r="K180" s="43"/>
      <c r="L180" s="22"/>
      <c r="M180" s="43"/>
      <c r="N180" s="22"/>
      <c r="O180" s="25"/>
      <c r="P180" s="43"/>
      <c r="Q180" s="43"/>
      <c r="R180" t="str">
        <f t="shared" si="99"/>
        <v/>
      </c>
      <c r="BQ180" s="12" t="str">
        <f t="shared" si="100"/>
        <v/>
      </c>
      <c r="BR180" s="12" t="str">
        <f t="shared" si="101"/>
        <v/>
      </c>
      <c r="BZ180"/>
      <c r="CA180"/>
      <c r="CB180" s="14">
        <f t="shared" si="102"/>
        <v>0</v>
      </c>
      <c r="CC180" s="14">
        <f t="shared" si="103"/>
        <v>0</v>
      </c>
      <c r="CD180" s="14"/>
    </row>
    <row r="181" spans="1:89" x14ac:dyDescent="0.25">
      <c r="A181" s="298" t="s">
        <v>174</v>
      </c>
      <c r="B181" s="298"/>
      <c r="C181" s="299"/>
      <c r="D181" s="299"/>
      <c r="E181" s="299"/>
      <c r="F181" s="299"/>
      <c r="G181" s="299"/>
      <c r="H181" s="299"/>
      <c r="BQ181"/>
      <c r="BR181"/>
      <c r="BS181"/>
      <c r="BT181"/>
      <c r="BU181"/>
      <c r="BV181"/>
      <c r="BW181"/>
      <c r="BX181"/>
      <c r="BZ181"/>
      <c r="CA181"/>
      <c r="CB181"/>
    </row>
    <row r="182" spans="1:89" x14ac:dyDescent="0.25">
      <c r="A182" s="298" t="s">
        <v>175</v>
      </c>
      <c r="B182" s="298"/>
      <c r="C182" s="299"/>
      <c r="D182" s="299"/>
      <c r="E182" s="299"/>
      <c r="F182" s="299"/>
      <c r="G182" s="299"/>
      <c r="H182" s="299"/>
      <c r="BQ182"/>
      <c r="BR182"/>
      <c r="BS182"/>
      <c r="BT182"/>
      <c r="BU182"/>
      <c r="BV182"/>
      <c r="BW182"/>
      <c r="BX182"/>
      <c r="BZ182"/>
      <c r="CA182"/>
      <c r="CB182"/>
    </row>
    <row r="183" spans="1:89" s="47" customFormat="1" ht="12" x14ac:dyDescent="0.2">
      <c r="A183" s="593" t="s">
        <v>176</v>
      </c>
      <c r="B183" s="593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300"/>
      <c r="AV183" s="300"/>
      <c r="AW183" s="300"/>
    </row>
    <row r="184" spans="1:89" ht="15" customHeight="1" x14ac:dyDescent="0.25">
      <c r="A184" s="3088" t="s">
        <v>177</v>
      </c>
      <c r="B184" s="2847"/>
      <c r="C184" s="3095" t="s">
        <v>76</v>
      </c>
      <c r="D184" s="3095"/>
      <c r="E184" s="3095"/>
      <c r="F184" s="3095" t="s">
        <v>178</v>
      </c>
      <c r="G184" s="3095"/>
      <c r="H184" s="3095" t="s">
        <v>179</v>
      </c>
      <c r="I184" s="3095"/>
      <c r="J184" s="3095" t="s">
        <v>180</v>
      </c>
      <c r="K184" s="3095"/>
      <c r="L184" s="3095" t="s">
        <v>12</v>
      </c>
      <c r="M184" s="3095"/>
      <c r="N184" s="3100" t="s">
        <v>13</v>
      </c>
      <c r="O184" s="3101"/>
      <c r="P184" s="3070" t="s">
        <v>14</v>
      </c>
      <c r="Q184" s="3070"/>
      <c r="R184" s="3070" t="s">
        <v>15</v>
      </c>
      <c r="S184" s="3070"/>
      <c r="T184" s="3070" t="s">
        <v>16</v>
      </c>
      <c r="U184" s="3070"/>
      <c r="V184" s="3070" t="s">
        <v>17</v>
      </c>
      <c r="W184" s="3070"/>
      <c r="X184" s="3070" t="s">
        <v>18</v>
      </c>
      <c r="Y184" s="3070"/>
      <c r="Z184" s="3070" t="s">
        <v>19</v>
      </c>
      <c r="AA184" s="3070"/>
      <c r="AB184" s="3070" t="s">
        <v>48</v>
      </c>
      <c r="AC184" s="3070"/>
      <c r="AD184" s="3070" t="s">
        <v>49</v>
      </c>
      <c r="AE184" s="3070"/>
      <c r="AF184" s="3070" t="s">
        <v>50</v>
      </c>
      <c r="AG184" s="3070"/>
      <c r="AH184" s="3070" t="s">
        <v>126</v>
      </c>
      <c r="AI184" s="3070"/>
      <c r="AJ184" s="3070" t="s">
        <v>127</v>
      </c>
      <c r="AK184" s="3070"/>
      <c r="AL184" s="3070" t="s">
        <v>128</v>
      </c>
      <c r="AM184" s="3076"/>
      <c r="AN184" s="3731" t="s">
        <v>181</v>
      </c>
      <c r="AO184" s="3732" t="s">
        <v>182</v>
      </c>
      <c r="AP184" s="3076" t="s">
        <v>7</v>
      </c>
      <c r="AQ184" s="3077"/>
      <c r="AR184" s="3074" t="s">
        <v>183</v>
      </c>
      <c r="AS184" s="3074" t="s">
        <v>184</v>
      </c>
      <c r="AT184" s="3076" t="s">
        <v>8</v>
      </c>
      <c r="AU184" s="3077"/>
      <c r="AV184" s="3100" t="s">
        <v>185</v>
      </c>
      <c r="AW184" s="3101" t="s">
        <v>186</v>
      </c>
      <c r="BQ184"/>
      <c r="BR184"/>
      <c r="BS184"/>
      <c r="BT184"/>
      <c r="BU184"/>
      <c r="BV184"/>
      <c r="BW184"/>
      <c r="BX184"/>
      <c r="BZ184"/>
      <c r="CA184"/>
      <c r="CB184"/>
    </row>
    <row r="185" spans="1:89" x14ac:dyDescent="0.25">
      <c r="A185" s="3641"/>
      <c r="B185" s="3636"/>
      <c r="C185" s="2126" t="s">
        <v>96</v>
      </c>
      <c r="D185" s="671" t="s">
        <v>65</v>
      </c>
      <c r="E185" s="1997" t="s">
        <v>97</v>
      </c>
      <c r="F185" s="2126" t="s">
        <v>65</v>
      </c>
      <c r="G185" s="1997" t="s">
        <v>97</v>
      </c>
      <c r="H185" s="2126" t="s">
        <v>65</v>
      </c>
      <c r="I185" s="1997" t="s">
        <v>97</v>
      </c>
      <c r="J185" s="2126" t="s">
        <v>65</v>
      </c>
      <c r="K185" s="1997" t="s">
        <v>97</v>
      </c>
      <c r="L185" s="2126" t="s">
        <v>65</v>
      </c>
      <c r="M185" s="1997" t="s">
        <v>97</v>
      </c>
      <c r="N185" s="2126" t="s">
        <v>65</v>
      </c>
      <c r="O185" s="1997" t="s">
        <v>97</v>
      </c>
      <c r="P185" s="2126" t="s">
        <v>65</v>
      </c>
      <c r="Q185" s="1997" t="s">
        <v>97</v>
      </c>
      <c r="R185" s="2126" t="s">
        <v>65</v>
      </c>
      <c r="S185" s="1997" t="s">
        <v>97</v>
      </c>
      <c r="T185" s="2126" t="s">
        <v>65</v>
      </c>
      <c r="U185" s="1997" t="s">
        <v>97</v>
      </c>
      <c r="V185" s="2126" t="s">
        <v>65</v>
      </c>
      <c r="W185" s="1997" t="s">
        <v>97</v>
      </c>
      <c r="X185" s="2126" t="s">
        <v>65</v>
      </c>
      <c r="Y185" s="1997" t="s">
        <v>97</v>
      </c>
      <c r="Z185" s="2126" t="s">
        <v>65</v>
      </c>
      <c r="AA185" s="1997" t="s">
        <v>97</v>
      </c>
      <c r="AB185" s="2126" t="s">
        <v>65</v>
      </c>
      <c r="AC185" s="1997" t="s">
        <v>97</v>
      </c>
      <c r="AD185" s="2126" t="s">
        <v>65</v>
      </c>
      <c r="AE185" s="1997" t="s">
        <v>97</v>
      </c>
      <c r="AF185" s="2126" t="s">
        <v>65</v>
      </c>
      <c r="AG185" s="1997" t="s">
        <v>97</v>
      </c>
      <c r="AH185" s="2126" t="s">
        <v>65</v>
      </c>
      <c r="AI185" s="1997" t="s">
        <v>97</v>
      </c>
      <c r="AJ185" s="2126" t="s">
        <v>65</v>
      </c>
      <c r="AK185" s="1997" t="s">
        <v>97</v>
      </c>
      <c r="AL185" s="2126" t="s">
        <v>65</v>
      </c>
      <c r="AM185" s="1859" t="s">
        <v>97</v>
      </c>
      <c r="AN185" s="2969"/>
      <c r="AO185" s="2966"/>
      <c r="AP185" s="2126" t="s">
        <v>65</v>
      </c>
      <c r="AQ185" s="1997" t="s">
        <v>97</v>
      </c>
      <c r="AR185" s="3637"/>
      <c r="AS185" s="3637"/>
      <c r="AT185" s="2126" t="s">
        <v>65</v>
      </c>
      <c r="AU185" s="1997" t="s">
        <v>97</v>
      </c>
      <c r="AV185" s="2104" t="s">
        <v>187</v>
      </c>
      <c r="AW185" s="2017" t="s">
        <v>188</v>
      </c>
      <c r="BQ185"/>
      <c r="BR185"/>
      <c r="BS185"/>
      <c r="BT185"/>
      <c r="BU185"/>
      <c r="BV185"/>
      <c r="BW185"/>
      <c r="BX185"/>
      <c r="BZ185"/>
      <c r="CA185"/>
      <c r="CB185"/>
    </row>
    <row r="186" spans="1:89" s="47" customFormat="1" ht="12" x14ac:dyDescent="0.2">
      <c r="A186" s="3131" t="s">
        <v>189</v>
      </c>
      <c r="B186" s="3127"/>
      <c r="C186" s="2113">
        <f>SUM(D186+E186)</f>
        <v>21</v>
      </c>
      <c r="D186" s="674">
        <f>SUM(F186+H186+J186+L186+N186+P186+R186+T186+V186+X186+Z186+AB186+AD186+AF186+AH186+AJ186+AL186)</f>
        <v>9</v>
      </c>
      <c r="E186" s="308">
        <f>SUM(G186+I186+K186+M186+O186+Q186+S186+U186+W186+Y186+AA186+AC186+AE186+AG186+AI186+AK186+AM186)</f>
        <v>12</v>
      </c>
      <c r="F186" s="2121">
        <v>0</v>
      </c>
      <c r="G186" s="75">
        <v>0</v>
      </c>
      <c r="H186" s="2121">
        <v>0</v>
      </c>
      <c r="I186" s="75">
        <v>0</v>
      </c>
      <c r="J186" s="2121">
        <v>1</v>
      </c>
      <c r="K186" s="75">
        <v>2</v>
      </c>
      <c r="L186" s="2121">
        <v>3</v>
      </c>
      <c r="M186" s="75">
        <v>2</v>
      </c>
      <c r="N186" s="2121">
        <v>2</v>
      </c>
      <c r="O186" s="75">
        <v>3</v>
      </c>
      <c r="P186" s="2121">
        <v>0</v>
      </c>
      <c r="Q186" s="75">
        <v>0</v>
      </c>
      <c r="R186" s="2121">
        <v>0</v>
      </c>
      <c r="S186" s="75">
        <v>1</v>
      </c>
      <c r="T186" s="2121">
        <v>3</v>
      </c>
      <c r="U186" s="75">
        <v>1</v>
      </c>
      <c r="V186" s="2121">
        <v>0</v>
      </c>
      <c r="W186" s="75">
        <v>0</v>
      </c>
      <c r="X186" s="2121">
        <v>0</v>
      </c>
      <c r="Y186" s="75">
        <v>1</v>
      </c>
      <c r="Z186" s="2121">
        <v>0</v>
      </c>
      <c r="AA186" s="75">
        <v>0</v>
      </c>
      <c r="AB186" s="2121">
        <v>0</v>
      </c>
      <c r="AC186" s="75">
        <v>2</v>
      </c>
      <c r="AD186" s="1915">
        <v>0</v>
      </c>
      <c r="AE186" s="75">
        <v>0</v>
      </c>
      <c r="AF186" s="1915">
        <v>0</v>
      </c>
      <c r="AG186" s="75">
        <v>0</v>
      </c>
      <c r="AH186" s="1915">
        <v>0</v>
      </c>
      <c r="AI186" s="75">
        <v>0</v>
      </c>
      <c r="AJ186" s="1915">
        <v>0</v>
      </c>
      <c r="AK186" s="75">
        <v>0</v>
      </c>
      <c r="AL186" s="1915">
        <v>0</v>
      </c>
      <c r="AM186" s="292">
        <v>0</v>
      </c>
      <c r="AN186" s="2173">
        <v>0</v>
      </c>
      <c r="AO186" s="309">
        <v>0</v>
      </c>
      <c r="AP186" s="1915">
        <v>0</v>
      </c>
      <c r="AQ186" s="75">
        <v>0</v>
      </c>
      <c r="AR186" s="677">
        <v>0</v>
      </c>
      <c r="AS186" s="677">
        <v>1</v>
      </c>
      <c r="AT186" s="678">
        <v>0</v>
      </c>
      <c r="AU186" s="2174">
        <v>0</v>
      </c>
      <c r="AV186" s="678">
        <v>0</v>
      </c>
      <c r="AW186" s="2174">
        <v>0</v>
      </c>
      <c r="AX186" s="47" t="str">
        <f>BQ186&amp;BR186&amp;BS186&amp;BT186&amp;BU186&amp;BV186&amp;BW186&amp;BX186&amp;BY186&amp;BZ186</f>
        <v/>
      </c>
      <c r="BQ186" s="12" t="str">
        <f>IF(AND(E186&gt;0,AN186=""), "* No olvide digitar la variable Gestantes. Digite Cero si no tiene.",IF(AN186&gt;E186,"  * La variable Gestantes No puede ser mayor al Total Mujeres.",""))</f>
        <v/>
      </c>
      <c r="BR186" s="12" t="str">
        <f>IF(AND(E186&gt;0,AO186=""), "* No olvide digitar la variable Madre de hijo menor de 5 años. Digite Cero si no tiene.",IF(AO186&gt;E186,"  * La variable Madre de hijo menor de 5 años No puede ser mayor al Total de Mujeres.",""))</f>
        <v/>
      </c>
      <c r="BS186" s="12" t="str">
        <f>IF(AND(D186&gt;0,OR(AP186="")), "* No olvide digitar la variable Pueblos originarios - Hombres. Digite Cero si no tiene.",IF((AP186)&gt;D186,"  * La variable Pueblos originarios - Hombres No puede ser mayor al Total.",""))</f>
        <v/>
      </c>
      <c r="BT186" s="12" t="str">
        <f>IF(AND(E186&gt;0,OR(AQ186="")), "* No olvide digitar la variable Pueblos originarios - Mujeres. Digite Cero si no tiene.",IF((AQ186)&gt;E186,"  * La variable Pueblos originarios - Mujeres No puede ser mayor al Total.",""))</f>
        <v/>
      </c>
      <c r="BU186" s="12" t="str">
        <f>IF(AND(C186&gt;0,AR186=""), "* No olvide digitar la variable Niños, niñas, adolescentes y jóvenes SENAME. Digite Cero si no tiene.",IF(AR186&gt;C186,"  * La variable Niños, niñas, adolescentes y jóvenes SENAME No puede ser mayor al Total.",""))</f>
        <v/>
      </c>
      <c r="BV186" s="12" t="str">
        <f>IF(AND(C186&gt;0,AS186=""), "* No olvide digitar la variable Niños, niñas, adolescentes y jóvenes Mejor Niñez. Digite Cero si no tiene.",IF(AS186&gt;C186,"  * La variable Niños, niñas, adolescentes y jóvenes Mejor Niñez No puede ser mayor al Total.",""))</f>
        <v/>
      </c>
      <c r="BW186" s="12" t="str">
        <f>IF(AND(D186&gt;0,OR(AT186="")), "* No olvide digitar la variable Migrantes - Hombres. Digite Cero si no tiene.",IF((AT186+AT186)&gt;D186,"  * La variable Migrantes - Hombres No puede ser mayor al Total.",""))</f>
        <v/>
      </c>
      <c r="BX186" s="12" t="str">
        <f>IF(AND(E186&gt;0,OR(AU186="")), "* No olvide digitar la variable Migrantes - Mujeres. Digite Cero si no tiene.",IF((AU186)&gt;E186,"  * La variable Migrantes - Mujeres No puede ser mayor al Total.",""))</f>
        <v/>
      </c>
      <c r="BY186" s="12" t="str">
        <f>IF(AND(D186&gt;0,OR(AW186="")), "* No olvide digitar la variable Trans (Femenino). Digite Cero si no tiene.",IF((AW186)&gt;D186,"  * La variable Trans (Femenino) No puede ser mayor al Total Hombres.",""))</f>
        <v/>
      </c>
      <c r="BZ186" s="12" t="str">
        <f>IF(AND(E186&gt;0,OR(AV186="")), "* No olvide digitar la variable Trans (Masculino). Digite Cero si no tiene.",IF((AV186)&gt;E186,"  * La variable Trans (Masculino) No puede ser mayor al Total Mujeres.",""))</f>
        <v/>
      </c>
      <c r="CB186" s="310">
        <f>IF(AND(E186&gt;0,AN186=""),1,IF(AN186&gt;E186,1,0))</f>
        <v>0</v>
      </c>
      <c r="CC186" s="310">
        <f>IF(AND(E186&gt;0,AO186=""),1,IF(AO186&gt;E186,1,0))</f>
        <v>0</v>
      </c>
      <c r="CD186" s="310">
        <f>IF(AND(D186&gt;0,OR(AP186="")),1,IF((AP186)&gt;D186,1,0))</f>
        <v>0</v>
      </c>
      <c r="CE186" s="310">
        <f>IF(AND(E186&gt;0,OR(AQ186="")),1,IF((AQ186)&gt;E186,1,0))</f>
        <v>0</v>
      </c>
      <c r="CF186" s="310">
        <f>IF(AND(C186&gt;0,AR186=""),1,IF(AR186&gt;C186,1,0))</f>
        <v>0</v>
      </c>
      <c r="CG186" s="310">
        <f>IF(AND(C186&gt;0,AS186=""),1,IF(AS186&gt;C186,1,0))</f>
        <v>0</v>
      </c>
      <c r="CH186" s="310">
        <f>IF(AND(D186&gt;0,OR(AT186="")),1,IF((AT186)&gt;D186,1,0))</f>
        <v>0</v>
      </c>
      <c r="CI186" s="310">
        <f>IF(AND(E186&gt;0,OR(AU186="")),1,IF((AU186)&gt;E186,1,0))</f>
        <v>0</v>
      </c>
      <c r="CJ186" s="310">
        <f>IF(AND(D186&gt;0,OR(AW186="")),1,IF((AW186)&gt;D186,1,0))</f>
        <v>0</v>
      </c>
      <c r="CK186" s="310">
        <f>IF(AND(E186&gt;0,OR(AV186="")),1,IF((AV186)&gt;E186,1,0))</f>
        <v>0</v>
      </c>
    </row>
    <row r="187" spans="1:89" s="47" customFormat="1" ht="12" customHeight="1" x14ac:dyDescent="0.2">
      <c r="A187" s="3122" t="s">
        <v>190</v>
      </c>
      <c r="B187" s="3123"/>
      <c r="C187" s="680"/>
      <c r="D187" s="681"/>
      <c r="E187" s="681"/>
      <c r="F187" s="681"/>
      <c r="G187" s="681"/>
      <c r="H187" s="681"/>
      <c r="I187" s="681"/>
      <c r="J187" s="681"/>
      <c r="K187" s="681"/>
      <c r="L187" s="681"/>
      <c r="M187" s="681"/>
      <c r="N187" s="681"/>
      <c r="O187" s="681"/>
      <c r="P187" s="681"/>
      <c r="Q187" s="681"/>
      <c r="R187" s="681"/>
      <c r="S187" s="681"/>
      <c r="T187" s="681"/>
      <c r="U187" s="681"/>
      <c r="V187" s="681"/>
      <c r="W187" s="681"/>
      <c r="X187" s="681"/>
      <c r="Y187" s="681"/>
      <c r="Z187" s="681"/>
      <c r="AA187" s="681"/>
      <c r="AB187" s="681"/>
      <c r="AC187" s="681"/>
      <c r="AD187" s="681"/>
      <c r="AE187" s="681"/>
      <c r="AF187" s="681"/>
      <c r="AG187" s="681"/>
      <c r="AH187" s="681"/>
      <c r="AI187" s="681"/>
      <c r="AJ187" s="681"/>
      <c r="AK187" s="681"/>
      <c r="AL187" s="681"/>
      <c r="AM187" s="681"/>
      <c r="AN187" s="681"/>
      <c r="AO187" s="681"/>
      <c r="AP187" s="681"/>
      <c r="AQ187" s="681"/>
      <c r="AR187" s="681"/>
      <c r="AS187" s="681"/>
      <c r="AT187" s="681"/>
      <c r="AU187" s="681"/>
      <c r="AV187" s="681"/>
      <c r="AW187" s="682"/>
    </row>
    <row r="188" spans="1:89" x14ac:dyDescent="0.25">
      <c r="A188" s="3083" t="s">
        <v>191</v>
      </c>
      <c r="B188" s="1187" t="s">
        <v>192</v>
      </c>
      <c r="C188" s="2175">
        <f>SUM(D188+E188)</f>
        <v>4</v>
      </c>
      <c r="D188" s="2176">
        <f t="shared" ref="D188:E196" si="106">SUM(F188+H188+J188+L188+N188+P188+R188+T188+V188+X188+Z188+AB188+AD188+AF188+AH188+AJ188+AL188)</f>
        <v>2</v>
      </c>
      <c r="E188" s="1187">
        <f t="shared" si="106"/>
        <v>2</v>
      </c>
      <c r="F188" s="2155">
        <v>0</v>
      </c>
      <c r="G188" s="864">
        <v>0</v>
      </c>
      <c r="H188" s="2155">
        <v>0</v>
      </c>
      <c r="I188" s="864">
        <v>0</v>
      </c>
      <c r="J188" s="2155">
        <v>1</v>
      </c>
      <c r="K188" s="864">
        <v>2</v>
      </c>
      <c r="L188" s="2155">
        <v>1</v>
      </c>
      <c r="M188" s="864">
        <v>0</v>
      </c>
      <c r="N188" s="2155">
        <v>0</v>
      </c>
      <c r="O188" s="864">
        <v>0</v>
      </c>
      <c r="P188" s="2155">
        <v>0</v>
      </c>
      <c r="Q188" s="864">
        <v>0</v>
      </c>
      <c r="R188" s="2155">
        <v>0</v>
      </c>
      <c r="S188" s="864">
        <v>0</v>
      </c>
      <c r="T188" s="2155">
        <v>0</v>
      </c>
      <c r="U188" s="864">
        <v>0</v>
      </c>
      <c r="V188" s="2155">
        <v>0</v>
      </c>
      <c r="W188" s="864">
        <v>0</v>
      </c>
      <c r="X188" s="2155">
        <v>0</v>
      </c>
      <c r="Y188" s="864">
        <v>0</v>
      </c>
      <c r="Z188" s="2155">
        <v>0</v>
      </c>
      <c r="AA188" s="864">
        <v>0</v>
      </c>
      <c r="AB188" s="2155">
        <v>0</v>
      </c>
      <c r="AC188" s="864">
        <v>0</v>
      </c>
      <c r="AD188" s="2155">
        <v>0</v>
      </c>
      <c r="AE188" s="864">
        <v>0</v>
      </c>
      <c r="AF188" s="2155">
        <v>0</v>
      </c>
      <c r="AG188" s="864">
        <v>0</v>
      </c>
      <c r="AH188" s="2155">
        <v>0</v>
      </c>
      <c r="AI188" s="864">
        <v>0</v>
      </c>
      <c r="AJ188" s="2155">
        <v>0</v>
      </c>
      <c r="AK188" s="864">
        <v>0</v>
      </c>
      <c r="AL188" s="2155">
        <v>0</v>
      </c>
      <c r="AM188" s="850">
        <v>0</v>
      </c>
      <c r="AN188" s="2158">
        <v>0</v>
      </c>
      <c r="AO188" s="2159">
        <v>0</v>
      </c>
      <c r="AP188" s="2155">
        <v>0</v>
      </c>
      <c r="AQ188" s="864">
        <v>0</v>
      </c>
      <c r="AR188" s="864">
        <v>0</v>
      </c>
      <c r="AS188" s="864">
        <v>1</v>
      </c>
      <c r="AT188" s="850">
        <v>0</v>
      </c>
      <c r="AU188" s="2177">
        <v>0</v>
      </c>
      <c r="AV188" s="850">
        <v>0</v>
      </c>
      <c r="AW188" s="2177">
        <v>0</v>
      </c>
      <c r="AX188" s="47" t="str">
        <f t="shared" ref="AX188:AX230" si="107">BQ188&amp;BR188&amp;BS188&amp;BT188&amp;BU188&amp;BV188&amp;BW188&amp;BX188&amp;BY188&amp;BZ188</f>
        <v/>
      </c>
      <c r="BQ188" s="12" t="str">
        <f>IF(AND(E188&gt;0,AN188=""), "* No olvide digitar la variable Gestantes. Digite Cero si no tiene.",IF(AN188&gt;E188,"  * La  variable Gestantes No puede ser mayor al Total Mujeres.",""))</f>
        <v/>
      </c>
      <c r="BR188" s="12" t="str">
        <f>IF(AND(E188&gt;0,AO188=""), "* No olvide digitar la variable Madre de hijo menor de 5 años. Digite Cero si no tiene.",IF(AO188&gt;E188,"  * La variable Madre de hijo menor de 5 años No puede ser mayor al Total Mujeres.",""))</f>
        <v/>
      </c>
      <c r="BS188" s="12" t="str">
        <f>IF(AND(D188&gt;0,OR(AP188="")), "* No olvide digitar la variable Pueblos originarios - Hombres. Digite Cero si no tiene.",IF((AP188)&gt;D188,"  * La variable Pueblos originarios - Hombres No puede ser mayor al Total.",""))</f>
        <v/>
      </c>
      <c r="BT188" s="12" t="str">
        <f t="shared" ref="BT188:BT230" si="108">IF(AND(E188&gt;0,OR(AQ188="")), "* No olvide digitar la variable Pueblos originarios - Mujeres. Digite Cero si no tiene.",IF((AQ188)&gt;E188,"  * La variable Pueblos originarios - Mujeres No puede ser mayor al Total.",""))</f>
        <v/>
      </c>
      <c r="BU188" s="12" t="str">
        <f t="shared" ref="BU188:BU230" si="109">IF(AND(C188&gt;0,AR188=""), "* No olvide digitar la variable Niños, niñas, adolescentes y jóvenes SENAME. Digite Cero si no tiene.",IF(AR188&gt;C188,"  * La variable Niños, niñas, adolescentes y jóvenes SENAME No puede ser mayor al Total.",""))</f>
        <v/>
      </c>
      <c r="BV188" s="12" t="str">
        <f t="shared" ref="BV188:BV230" si="110">IF(AND(C188&gt;0,AS188=""), "* No olvide digitar la variable Niños, niñas, adolescentes y jóvenes Mejor Niñez. Digite Cero si no tiene.",IF(AS188&gt;C188,"  * La variable Niños, niñas, adolescentes y jóvenes Mejor Niñez No puede ser mayor al Total.",""))</f>
        <v/>
      </c>
      <c r="BW188" s="12" t="str">
        <f t="shared" ref="BW188:BW196" si="111">IF(AND(D188&gt;0,OR(AT188="")), "* No olvide digitar la variable Migrantes - Hombres. Digite Cero si no tiene.",IF((AT188+AT188)&gt;D188,"  * La variable Migrantes - Hombres No puede ser mayor al Total.",""))</f>
        <v/>
      </c>
      <c r="BX188" s="12" t="str">
        <f t="shared" ref="BX188:BX230" si="112">IF(AND(E188&gt;0,OR(AU188="")), "* No olvide digitar la variable Migrantes - Mujeres. Digite Cero si no tiene.",IF((AU188)&gt;E188,"  * La variable Migrantes - Mujeres No puede ser mayor al Total.",""))</f>
        <v/>
      </c>
      <c r="BY188" s="12" t="str">
        <f>IF(AND(D188&gt;0,OR(AW188="")), "* No olvide digitar la variable Trans (Femenino). Digite Cero si no tiene.",IF((AW188)&gt;D188,"  * La variable Trans (Femenino) No puede ser mayor al Total Hombres.",""))</f>
        <v/>
      </c>
      <c r="BZ188" s="12" t="str">
        <f t="shared" ref="BZ188:BZ230" si="113">IF(AND(E188&gt;0,OR(AV188="")), "* No olvide digitar la variable Trans (Masculino). Digite Cero si no tiene.",IF((AV188)&gt;E188,"  * La variable Trans (Masculino) No puede ser mayor al Total Mujeres.",""))</f>
        <v/>
      </c>
      <c r="CA188" s="47"/>
      <c r="CB188" s="310">
        <f t="shared" ref="CB188:CB230" si="114">IF(AND(E188&gt;0,AN188=""),1,IF(AN188&gt;E188,1,0))</f>
        <v>0</v>
      </c>
      <c r="CC188" s="310">
        <f t="shared" ref="CC188:CC230" si="115">IF(AND(E188&gt;0,AO188=""),1,IF(AO188&gt;E188,1,0))</f>
        <v>0</v>
      </c>
      <c r="CD188" s="310">
        <f t="shared" ref="CD188:CE230" si="116">IF(AND(D188&gt;0,OR(AP188="")),1,IF((AP188)&gt;D188,1,0))</f>
        <v>0</v>
      </c>
      <c r="CE188" s="310">
        <f t="shared" si="116"/>
        <v>0</v>
      </c>
      <c r="CF188" s="310">
        <f t="shared" ref="CF188:CF230" si="117">IF(AND(C188&gt;0,AR188=""),1,IF(AR188&gt;C188,1,0))</f>
        <v>0</v>
      </c>
      <c r="CG188" s="310">
        <f t="shared" ref="CG188:CG230" si="118">IF(AND(C188&gt;0,AS188=""),1,IF(AS188&gt;C188,1,0))</f>
        <v>0</v>
      </c>
      <c r="CH188" s="310">
        <f t="shared" ref="CH188:CI230" si="119">IF(AND(D188&gt;0,OR(AT188="")),1,IF((AT188)&gt;D188,1,0))</f>
        <v>0</v>
      </c>
      <c r="CI188" s="310">
        <f t="shared" si="119"/>
        <v>0</v>
      </c>
      <c r="CJ188" s="310">
        <f t="shared" ref="CJ188:CJ230" si="120">IF(AND(D188&gt;0,OR(AW188="")),1,IF((AW188)&gt;D188,1,0))</f>
        <v>0</v>
      </c>
      <c r="CK188" s="310">
        <f t="shared" ref="CK188:CK230" si="121">IF(AND(E188&gt;0,OR(AV188="")),1,IF((AV188)&gt;E188,1,0))</f>
        <v>0</v>
      </c>
    </row>
    <row r="189" spans="1:89" x14ac:dyDescent="0.25">
      <c r="A189" s="3638"/>
      <c r="B189" s="1828" t="s">
        <v>193</v>
      </c>
      <c r="C189" s="1963">
        <f>SUM(D189+E189)</f>
        <v>0</v>
      </c>
      <c r="D189" s="320">
        <f t="shared" si="106"/>
        <v>0</v>
      </c>
      <c r="E189" s="2008">
        <f t="shared" si="106"/>
        <v>0</v>
      </c>
      <c r="F189" s="1915">
        <v>0</v>
      </c>
      <c r="G189" s="2015">
        <v>0</v>
      </c>
      <c r="H189" s="1915">
        <v>0</v>
      </c>
      <c r="I189" s="2015">
        <v>0</v>
      </c>
      <c r="J189" s="1915">
        <v>0</v>
      </c>
      <c r="K189" s="2015">
        <v>0</v>
      </c>
      <c r="L189" s="1915">
        <v>0</v>
      </c>
      <c r="M189" s="2015">
        <v>0</v>
      </c>
      <c r="N189" s="1915">
        <v>0</v>
      </c>
      <c r="O189" s="2015">
        <v>0</v>
      </c>
      <c r="P189" s="1915">
        <v>0</v>
      </c>
      <c r="Q189" s="2015">
        <v>0</v>
      </c>
      <c r="R189" s="1915">
        <v>0</v>
      </c>
      <c r="S189" s="2015">
        <v>0</v>
      </c>
      <c r="T189" s="1915">
        <v>0</v>
      </c>
      <c r="U189" s="2015">
        <v>0</v>
      </c>
      <c r="V189" s="1915">
        <v>0</v>
      </c>
      <c r="W189" s="2015">
        <v>0</v>
      </c>
      <c r="X189" s="1915">
        <v>0</v>
      </c>
      <c r="Y189" s="2015">
        <v>0</v>
      </c>
      <c r="Z189" s="1915">
        <v>0</v>
      </c>
      <c r="AA189" s="2015">
        <v>0</v>
      </c>
      <c r="AB189" s="1915">
        <v>0</v>
      </c>
      <c r="AC189" s="2015">
        <v>0</v>
      </c>
      <c r="AD189" s="1915">
        <v>0</v>
      </c>
      <c r="AE189" s="2015">
        <v>0</v>
      </c>
      <c r="AF189" s="1915">
        <v>0</v>
      </c>
      <c r="AG189" s="2015">
        <v>0</v>
      </c>
      <c r="AH189" s="1915">
        <v>0</v>
      </c>
      <c r="AI189" s="2015">
        <v>0</v>
      </c>
      <c r="AJ189" s="1915">
        <v>0</v>
      </c>
      <c r="AK189" s="2015">
        <v>0</v>
      </c>
      <c r="AL189" s="1915">
        <v>0</v>
      </c>
      <c r="AM189" s="1793">
        <v>0</v>
      </c>
      <c r="AN189" s="212">
        <v>0</v>
      </c>
      <c r="AO189" s="1916">
        <v>0</v>
      </c>
      <c r="AP189" s="1915">
        <v>0</v>
      </c>
      <c r="AQ189" s="2015">
        <v>0</v>
      </c>
      <c r="AR189" s="2015">
        <v>0</v>
      </c>
      <c r="AS189" s="2015">
        <v>0</v>
      </c>
      <c r="AT189" s="1793">
        <v>0</v>
      </c>
      <c r="AU189" s="323">
        <v>0</v>
      </c>
      <c r="AV189" s="1793">
        <v>0</v>
      </c>
      <c r="AW189" s="323">
        <v>0</v>
      </c>
      <c r="AX189" s="47" t="str">
        <f t="shared" si="107"/>
        <v/>
      </c>
      <c r="BQ189" s="12" t="str">
        <f t="shared" ref="BQ189:BQ215" si="122">IF(AND(E189&gt;0,AN189=""), "* No olvide digitar la variable Gestantes. Digite Cero si no tiene.",IF(AN189&gt;E189,"  * La  variable Gestantes No puede ser mayor al Total Mujeres.",""))</f>
        <v/>
      </c>
      <c r="BR189" s="12" t="str">
        <f t="shared" ref="BR189:BR206" si="123">IF(AND(E189&gt;0,AO189=""), "* No olvide digitar la variable Madre de hijo menor de 5 años. Digite Cero si no tiene.",IF(AO189&gt;E189,"  * La variable Madre de hijo menor de 5 años No puede ser mayor al Total Mujeres.",""))</f>
        <v/>
      </c>
      <c r="BS189" s="12" t="str">
        <f t="shared" ref="BS189:BS196" si="124">IF(AND(D189&gt;0,OR(AP189="")), "* No olvide digitar la variable Pueblos originarios - Hombres. Digite Cero si no tiene.",IF((AP189)&gt;D189,"  * La variable Pueblos originarios - Hombres No puede ser mayor al Total.",""))</f>
        <v/>
      </c>
      <c r="BT189" s="12" t="str">
        <f t="shared" si="108"/>
        <v/>
      </c>
      <c r="BU189" s="12" t="str">
        <f t="shared" si="109"/>
        <v/>
      </c>
      <c r="BV189" s="12" t="str">
        <f t="shared" si="110"/>
        <v/>
      </c>
      <c r="BW189" s="12" t="str">
        <f t="shared" si="111"/>
        <v/>
      </c>
      <c r="BX189" s="12" t="str">
        <f t="shared" si="112"/>
        <v/>
      </c>
      <c r="BY189" s="12" t="str">
        <f t="shared" ref="BY189:BY230" si="125">IF(AND(D189&gt;0,OR(AW189="")), "* No olvide digitar la variable Trans (Femenino). Digite Cero si no tiene.",IF((AW189)&gt;D189,"  * La variable Trans (Femenino) No puede ser mayor al Total Hombres.",""))</f>
        <v/>
      </c>
      <c r="BZ189" s="12" t="str">
        <f t="shared" si="113"/>
        <v/>
      </c>
      <c r="CA189" s="47"/>
      <c r="CB189" s="310">
        <f t="shared" si="114"/>
        <v>0</v>
      </c>
      <c r="CC189" s="310">
        <f t="shared" si="115"/>
        <v>0</v>
      </c>
      <c r="CD189" s="310">
        <f t="shared" si="116"/>
        <v>0</v>
      </c>
      <c r="CE189" s="310">
        <f t="shared" si="116"/>
        <v>0</v>
      </c>
      <c r="CF189" s="310">
        <f t="shared" si="117"/>
        <v>0</v>
      </c>
      <c r="CG189" s="310">
        <f t="shared" si="118"/>
        <v>0</v>
      </c>
      <c r="CH189" s="310">
        <f t="shared" si="119"/>
        <v>0</v>
      </c>
      <c r="CI189" s="310">
        <f t="shared" si="119"/>
        <v>0</v>
      </c>
      <c r="CJ189" s="310">
        <f t="shared" si="120"/>
        <v>0</v>
      </c>
      <c r="CK189" s="310">
        <f t="shared" si="121"/>
        <v>0</v>
      </c>
    </row>
    <row r="190" spans="1:89" x14ac:dyDescent="0.25">
      <c r="A190" s="3124" t="s">
        <v>194</v>
      </c>
      <c r="B190" s="3125"/>
      <c r="C190" s="2113">
        <f t="shared" ref="C190:C230" si="126">SUM(D190+E190)</f>
        <v>2</v>
      </c>
      <c r="D190" s="674">
        <f t="shared" si="106"/>
        <v>0</v>
      </c>
      <c r="E190" s="1850">
        <f t="shared" si="106"/>
        <v>2</v>
      </c>
      <c r="F190" s="2121">
        <v>0</v>
      </c>
      <c r="G190" s="677">
        <v>0</v>
      </c>
      <c r="H190" s="2121">
        <v>0</v>
      </c>
      <c r="I190" s="677">
        <v>0</v>
      </c>
      <c r="J190" s="2121">
        <v>0</v>
      </c>
      <c r="K190" s="677">
        <v>1</v>
      </c>
      <c r="L190" s="2121">
        <v>0</v>
      </c>
      <c r="M190" s="677">
        <v>1</v>
      </c>
      <c r="N190" s="2121">
        <v>0</v>
      </c>
      <c r="O190" s="677">
        <v>0</v>
      </c>
      <c r="P190" s="2121">
        <v>0</v>
      </c>
      <c r="Q190" s="677">
        <v>0</v>
      </c>
      <c r="R190" s="2121">
        <v>0</v>
      </c>
      <c r="S190" s="677">
        <v>0</v>
      </c>
      <c r="T190" s="2121">
        <v>0</v>
      </c>
      <c r="U190" s="677">
        <v>0</v>
      </c>
      <c r="V190" s="2121">
        <v>0</v>
      </c>
      <c r="W190" s="677">
        <v>0</v>
      </c>
      <c r="X190" s="2121">
        <v>0</v>
      </c>
      <c r="Y190" s="677">
        <v>0</v>
      </c>
      <c r="Z190" s="2121">
        <v>0</v>
      </c>
      <c r="AA190" s="677">
        <v>0</v>
      </c>
      <c r="AB190" s="2121">
        <v>0</v>
      </c>
      <c r="AC190" s="677">
        <v>0</v>
      </c>
      <c r="AD190" s="2121">
        <v>0</v>
      </c>
      <c r="AE190" s="677">
        <v>0</v>
      </c>
      <c r="AF190" s="2121">
        <v>0</v>
      </c>
      <c r="AG190" s="677">
        <v>0</v>
      </c>
      <c r="AH190" s="2121">
        <v>0</v>
      </c>
      <c r="AI190" s="677">
        <v>0</v>
      </c>
      <c r="AJ190" s="2121">
        <v>0</v>
      </c>
      <c r="AK190" s="677">
        <v>0</v>
      </c>
      <c r="AL190" s="2121">
        <v>0</v>
      </c>
      <c r="AM190" s="678">
        <v>0</v>
      </c>
      <c r="AN190" s="2173">
        <v>0</v>
      </c>
      <c r="AO190" s="688">
        <v>0</v>
      </c>
      <c r="AP190" s="2121">
        <v>0</v>
      </c>
      <c r="AQ190" s="677">
        <v>0</v>
      </c>
      <c r="AR190" s="677">
        <v>0</v>
      </c>
      <c r="AS190" s="677">
        <v>1</v>
      </c>
      <c r="AT190" s="678">
        <v>0</v>
      </c>
      <c r="AU190" s="2174">
        <v>0</v>
      </c>
      <c r="AV190" s="678">
        <v>0</v>
      </c>
      <c r="AW190" s="2174">
        <v>0</v>
      </c>
      <c r="AX190" s="47" t="str">
        <f t="shared" si="107"/>
        <v/>
      </c>
      <c r="BQ190" s="12" t="str">
        <f t="shared" si="122"/>
        <v/>
      </c>
      <c r="BR190" s="12" t="str">
        <f t="shared" si="123"/>
        <v/>
      </c>
      <c r="BS190" s="12" t="str">
        <f t="shared" si="124"/>
        <v/>
      </c>
      <c r="BT190" s="12" t="str">
        <f t="shared" si="108"/>
        <v/>
      </c>
      <c r="BU190" s="12" t="str">
        <f t="shared" si="109"/>
        <v/>
      </c>
      <c r="BV190" s="12" t="str">
        <f t="shared" si="110"/>
        <v/>
      </c>
      <c r="BW190" s="12" t="str">
        <f t="shared" si="111"/>
        <v/>
      </c>
      <c r="BX190" s="12" t="str">
        <f t="shared" si="112"/>
        <v/>
      </c>
      <c r="BY190" s="12" t="str">
        <f t="shared" si="125"/>
        <v/>
      </c>
      <c r="BZ190" s="12" t="str">
        <f t="shared" si="113"/>
        <v/>
      </c>
      <c r="CA190" s="47"/>
      <c r="CB190" s="310">
        <f t="shared" si="114"/>
        <v>0</v>
      </c>
      <c r="CC190" s="310">
        <f t="shared" si="115"/>
        <v>0</v>
      </c>
      <c r="CD190" s="310">
        <f t="shared" si="116"/>
        <v>0</v>
      </c>
      <c r="CE190" s="310">
        <f t="shared" si="116"/>
        <v>0</v>
      </c>
      <c r="CF190" s="310">
        <f t="shared" si="117"/>
        <v>0</v>
      </c>
      <c r="CG190" s="310">
        <f t="shared" si="118"/>
        <v>0</v>
      </c>
      <c r="CH190" s="310">
        <f t="shared" si="119"/>
        <v>0</v>
      </c>
      <c r="CI190" s="310">
        <f t="shared" si="119"/>
        <v>0</v>
      </c>
      <c r="CJ190" s="310">
        <f t="shared" si="120"/>
        <v>0</v>
      </c>
      <c r="CK190" s="310">
        <f t="shared" si="121"/>
        <v>0</v>
      </c>
    </row>
    <row r="191" spans="1:89" x14ac:dyDescent="0.25">
      <c r="A191" s="3083" t="s">
        <v>195</v>
      </c>
      <c r="B191" s="1187" t="s">
        <v>196</v>
      </c>
      <c r="C191" s="2175">
        <f t="shared" si="126"/>
        <v>3</v>
      </c>
      <c r="D191" s="2176">
        <f>SUM(H191+J191+L191+N191+P191+R191+T191+V191+X191+Z191+AB191+AD191+AF191+AH191+AJ191+AL191)</f>
        <v>1</v>
      </c>
      <c r="E191" s="1187">
        <f>SUM(I191+K191+M191+O191+Q191+S191+U191+W191+Y191+AA191+AC191+AE191+AG191+AI191+AK191+AM191)</f>
        <v>2</v>
      </c>
      <c r="F191" s="2178"/>
      <c r="G191" s="2179"/>
      <c r="H191" s="2155">
        <v>0</v>
      </c>
      <c r="I191" s="864">
        <v>0</v>
      </c>
      <c r="J191" s="2155">
        <v>0</v>
      </c>
      <c r="K191" s="864">
        <v>1</v>
      </c>
      <c r="L191" s="2155">
        <v>1</v>
      </c>
      <c r="M191" s="864">
        <v>1</v>
      </c>
      <c r="N191" s="2155">
        <v>0</v>
      </c>
      <c r="O191" s="864">
        <v>0</v>
      </c>
      <c r="P191" s="2155">
        <v>0</v>
      </c>
      <c r="Q191" s="864">
        <v>0</v>
      </c>
      <c r="R191" s="2155">
        <v>0</v>
      </c>
      <c r="S191" s="864">
        <v>0</v>
      </c>
      <c r="T191" s="2155">
        <v>0</v>
      </c>
      <c r="U191" s="864">
        <v>0</v>
      </c>
      <c r="V191" s="2155">
        <v>0</v>
      </c>
      <c r="W191" s="864">
        <v>0</v>
      </c>
      <c r="X191" s="2155">
        <v>0</v>
      </c>
      <c r="Y191" s="864">
        <v>0</v>
      </c>
      <c r="Z191" s="2155">
        <v>0</v>
      </c>
      <c r="AA191" s="864">
        <v>0</v>
      </c>
      <c r="AB191" s="2155">
        <v>0</v>
      </c>
      <c r="AC191" s="864">
        <v>0</v>
      </c>
      <c r="AD191" s="2155">
        <v>0</v>
      </c>
      <c r="AE191" s="864">
        <v>0</v>
      </c>
      <c r="AF191" s="2155">
        <v>0</v>
      </c>
      <c r="AG191" s="864">
        <v>0</v>
      </c>
      <c r="AH191" s="2155">
        <v>0</v>
      </c>
      <c r="AI191" s="864">
        <v>0</v>
      </c>
      <c r="AJ191" s="2155">
        <v>0</v>
      </c>
      <c r="AK191" s="864">
        <v>0</v>
      </c>
      <c r="AL191" s="2155">
        <v>0</v>
      </c>
      <c r="AM191" s="850">
        <v>0</v>
      </c>
      <c r="AN191" s="2158">
        <v>0</v>
      </c>
      <c r="AO191" s="2159">
        <v>0</v>
      </c>
      <c r="AP191" s="2155">
        <v>0</v>
      </c>
      <c r="AQ191" s="864">
        <v>0</v>
      </c>
      <c r="AR191" s="864">
        <v>0</v>
      </c>
      <c r="AS191" s="864">
        <v>1</v>
      </c>
      <c r="AT191" s="850">
        <v>0</v>
      </c>
      <c r="AU191" s="2177">
        <v>0</v>
      </c>
      <c r="AV191" s="850">
        <v>0</v>
      </c>
      <c r="AW191" s="2177">
        <v>0</v>
      </c>
      <c r="AX191" s="47" t="str">
        <f t="shared" si="107"/>
        <v/>
      </c>
      <c r="BQ191" s="12" t="str">
        <f t="shared" si="122"/>
        <v/>
      </c>
      <c r="BR191" s="12" t="str">
        <f t="shared" si="123"/>
        <v/>
      </c>
      <c r="BS191" s="12" t="str">
        <f t="shared" si="124"/>
        <v/>
      </c>
      <c r="BT191" s="12" t="str">
        <f t="shared" si="108"/>
        <v/>
      </c>
      <c r="BU191" s="12" t="str">
        <f t="shared" si="109"/>
        <v/>
      </c>
      <c r="BV191" s="12" t="str">
        <f t="shared" si="110"/>
        <v/>
      </c>
      <c r="BW191" s="12" t="str">
        <f t="shared" si="111"/>
        <v/>
      </c>
      <c r="BX191" s="12" t="str">
        <f t="shared" si="112"/>
        <v/>
      </c>
      <c r="BY191" s="12" t="str">
        <f t="shared" si="125"/>
        <v/>
      </c>
      <c r="BZ191" s="12" t="str">
        <f t="shared" si="113"/>
        <v/>
      </c>
      <c r="CA191" s="47"/>
      <c r="CB191" s="310">
        <f t="shared" si="114"/>
        <v>0</v>
      </c>
      <c r="CC191" s="310">
        <f t="shared" si="115"/>
        <v>0</v>
      </c>
      <c r="CD191" s="310">
        <f t="shared" si="116"/>
        <v>0</v>
      </c>
      <c r="CE191" s="310">
        <f t="shared" si="116"/>
        <v>0</v>
      </c>
      <c r="CF191" s="310">
        <f t="shared" si="117"/>
        <v>0</v>
      </c>
      <c r="CG191" s="310">
        <f t="shared" si="118"/>
        <v>0</v>
      </c>
      <c r="CH191" s="310">
        <f t="shared" si="119"/>
        <v>0</v>
      </c>
      <c r="CI191" s="310">
        <f t="shared" si="119"/>
        <v>0</v>
      </c>
      <c r="CJ191" s="310">
        <f t="shared" si="120"/>
        <v>0</v>
      </c>
      <c r="CK191" s="310">
        <f t="shared" si="121"/>
        <v>0</v>
      </c>
    </row>
    <row r="192" spans="1:89" x14ac:dyDescent="0.25">
      <c r="A192" s="3638"/>
      <c r="B192" s="1828" t="s">
        <v>197</v>
      </c>
      <c r="C192" s="325">
        <f t="shared" si="126"/>
        <v>5</v>
      </c>
      <c r="D192" s="326">
        <f>SUM(H192+J192+L192+N192+P192+R192+T192+V192+X192+Z192+AB192+AD192+AF192+AH192+AJ192+AL192)</f>
        <v>2</v>
      </c>
      <c r="E192" s="308">
        <f>SUM(I192+K192+M192+O192+Q192+S192+U192+W192+Y192+AA192+AC192+AE192+AG192+AI192+AK192+AM192)</f>
        <v>3</v>
      </c>
      <c r="F192" s="327"/>
      <c r="G192" s="328"/>
      <c r="H192" s="329">
        <v>0</v>
      </c>
      <c r="I192" s="75">
        <v>0</v>
      </c>
      <c r="J192" s="329">
        <v>0</v>
      </c>
      <c r="K192" s="75">
        <v>2</v>
      </c>
      <c r="L192" s="1915">
        <v>2</v>
      </c>
      <c r="M192" s="2015">
        <v>1</v>
      </c>
      <c r="N192" s="329">
        <v>0</v>
      </c>
      <c r="O192" s="75">
        <v>0</v>
      </c>
      <c r="P192" s="329">
        <v>0</v>
      </c>
      <c r="Q192" s="75">
        <v>0</v>
      </c>
      <c r="R192" s="329">
        <v>0</v>
      </c>
      <c r="S192" s="75">
        <v>0</v>
      </c>
      <c r="T192" s="329">
        <v>0</v>
      </c>
      <c r="U192" s="75">
        <v>0</v>
      </c>
      <c r="V192" s="329">
        <v>0</v>
      </c>
      <c r="W192" s="75">
        <v>0</v>
      </c>
      <c r="X192" s="329">
        <v>0</v>
      </c>
      <c r="Y192" s="75">
        <v>0</v>
      </c>
      <c r="Z192" s="329">
        <v>0</v>
      </c>
      <c r="AA192" s="75">
        <v>0</v>
      </c>
      <c r="AB192" s="329">
        <v>0</v>
      </c>
      <c r="AC192" s="75">
        <v>0</v>
      </c>
      <c r="AD192" s="329">
        <v>0</v>
      </c>
      <c r="AE192" s="75">
        <v>0</v>
      </c>
      <c r="AF192" s="329">
        <v>0</v>
      </c>
      <c r="AG192" s="75">
        <v>0</v>
      </c>
      <c r="AH192" s="329">
        <v>0</v>
      </c>
      <c r="AI192" s="75">
        <v>0</v>
      </c>
      <c r="AJ192" s="329">
        <v>0</v>
      </c>
      <c r="AK192" s="75">
        <v>0</v>
      </c>
      <c r="AL192" s="329">
        <v>0</v>
      </c>
      <c r="AM192" s="292">
        <v>0</v>
      </c>
      <c r="AN192" s="212">
        <v>0</v>
      </c>
      <c r="AO192" s="1916">
        <v>0</v>
      </c>
      <c r="AP192" s="1915">
        <v>0</v>
      </c>
      <c r="AQ192" s="2015">
        <v>0</v>
      </c>
      <c r="AR192" s="2015">
        <v>0</v>
      </c>
      <c r="AS192" s="2015">
        <v>0</v>
      </c>
      <c r="AT192" s="1793">
        <v>0</v>
      </c>
      <c r="AU192" s="323">
        <v>0</v>
      </c>
      <c r="AV192" s="1793">
        <v>0</v>
      </c>
      <c r="AW192" s="323">
        <v>0</v>
      </c>
      <c r="AX192" s="47" t="str">
        <f t="shared" si="107"/>
        <v/>
      </c>
      <c r="BQ192" s="12" t="str">
        <f t="shared" si="122"/>
        <v/>
      </c>
      <c r="BR192" s="12" t="str">
        <f t="shared" si="123"/>
        <v/>
      </c>
      <c r="BS192" s="12" t="str">
        <f t="shared" si="124"/>
        <v/>
      </c>
      <c r="BT192" s="12" t="str">
        <f t="shared" si="108"/>
        <v/>
      </c>
      <c r="BU192" s="12" t="str">
        <f t="shared" si="109"/>
        <v/>
      </c>
      <c r="BV192" s="12" t="str">
        <f t="shared" si="110"/>
        <v/>
      </c>
      <c r="BW192" s="12" t="str">
        <f t="shared" si="111"/>
        <v/>
      </c>
      <c r="BX192" s="12" t="str">
        <f t="shared" si="112"/>
        <v/>
      </c>
      <c r="BY192" s="12" t="str">
        <f t="shared" si="125"/>
        <v/>
      </c>
      <c r="BZ192" s="12" t="str">
        <f t="shared" si="113"/>
        <v/>
      </c>
      <c r="CA192" s="47"/>
      <c r="CB192" s="310">
        <f t="shared" si="114"/>
        <v>0</v>
      </c>
      <c r="CC192" s="310">
        <f t="shared" si="115"/>
        <v>0</v>
      </c>
      <c r="CD192" s="310">
        <f t="shared" si="116"/>
        <v>0</v>
      </c>
      <c r="CE192" s="310">
        <f t="shared" si="116"/>
        <v>0</v>
      </c>
      <c r="CF192" s="310">
        <f t="shared" si="117"/>
        <v>0</v>
      </c>
      <c r="CG192" s="310">
        <f t="shared" si="118"/>
        <v>0</v>
      </c>
      <c r="CH192" s="310">
        <f t="shared" si="119"/>
        <v>0</v>
      </c>
      <c r="CI192" s="310">
        <f t="shared" si="119"/>
        <v>0</v>
      </c>
      <c r="CJ192" s="310">
        <f t="shared" si="120"/>
        <v>0</v>
      </c>
      <c r="CK192" s="310">
        <f t="shared" si="121"/>
        <v>0</v>
      </c>
    </row>
    <row r="193" spans="1:89" s="47" customFormat="1" ht="12" x14ac:dyDescent="0.2">
      <c r="A193" s="1851" t="s">
        <v>198</v>
      </c>
      <c r="B193" s="1852"/>
      <c r="C193" s="2120">
        <f t="shared" si="126"/>
        <v>21</v>
      </c>
      <c r="D193" s="644">
        <f t="shared" si="106"/>
        <v>9</v>
      </c>
      <c r="E193" s="1854">
        <f t="shared" si="106"/>
        <v>12</v>
      </c>
      <c r="F193" s="2121">
        <v>0</v>
      </c>
      <c r="G193" s="677">
        <v>0</v>
      </c>
      <c r="H193" s="2121">
        <v>0</v>
      </c>
      <c r="I193" s="677">
        <v>0</v>
      </c>
      <c r="J193" s="2121">
        <v>1</v>
      </c>
      <c r="K193" s="677">
        <v>2</v>
      </c>
      <c r="L193" s="2121">
        <v>3</v>
      </c>
      <c r="M193" s="677">
        <v>2</v>
      </c>
      <c r="N193" s="2121">
        <v>2</v>
      </c>
      <c r="O193" s="677">
        <v>3</v>
      </c>
      <c r="P193" s="2121">
        <v>0</v>
      </c>
      <c r="Q193" s="677">
        <v>0</v>
      </c>
      <c r="R193" s="2121">
        <v>0</v>
      </c>
      <c r="S193" s="677">
        <v>1</v>
      </c>
      <c r="T193" s="2121">
        <v>3</v>
      </c>
      <c r="U193" s="677">
        <v>1</v>
      </c>
      <c r="V193" s="2121">
        <v>0</v>
      </c>
      <c r="W193" s="677">
        <v>0</v>
      </c>
      <c r="X193" s="2121">
        <v>0</v>
      </c>
      <c r="Y193" s="677">
        <v>1</v>
      </c>
      <c r="Z193" s="2121">
        <v>0</v>
      </c>
      <c r="AA193" s="677">
        <v>0</v>
      </c>
      <c r="AB193" s="2121">
        <v>0</v>
      </c>
      <c r="AC193" s="677">
        <v>2</v>
      </c>
      <c r="AD193" s="2121">
        <v>0</v>
      </c>
      <c r="AE193" s="677">
        <v>0</v>
      </c>
      <c r="AF193" s="2121">
        <v>0</v>
      </c>
      <c r="AG193" s="677">
        <v>0</v>
      </c>
      <c r="AH193" s="2121">
        <v>0</v>
      </c>
      <c r="AI193" s="677">
        <v>0</v>
      </c>
      <c r="AJ193" s="2121">
        <v>0</v>
      </c>
      <c r="AK193" s="677">
        <v>0</v>
      </c>
      <c r="AL193" s="2121">
        <v>0</v>
      </c>
      <c r="AM193" s="678">
        <v>0</v>
      </c>
      <c r="AN193" s="2173">
        <v>0</v>
      </c>
      <c r="AO193" s="688">
        <v>0</v>
      </c>
      <c r="AP193" s="1915">
        <v>0</v>
      </c>
      <c r="AQ193" s="677">
        <v>0</v>
      </c>
      <c r="AR193" s="677">
        <v>0</v>
      </c>
      <c r="AS193" s="677">
        <v>1</v>
      </c>
      <c r="AT193" s="678">
        <v>0</v>
      </c>
      <c r="AU193" s="2174">
        <v>0</v>
      </c>
      <c r="AV193" s="678">
        <v>0</v>
      </c>
      <c r="AW193" s="2174">
        <v>0</v>
      </c>
      <c r="AX193" s="47" t="str">
        <f t="shared" si="107"/>
        <v/>
      </c>
      <c r="BQ193" s="12" t="str">
        <f t="shared" si="122"/>
        <v/>
      </c>
      <c r="BR193" s="12" t="str">
        <f t="shared" si="123"/>
        <v/>
      </c>
      <c r="BS193" s="12" t="str">
        <f t="shared" si="124"/>
        <v/>
      </c>
      <c r="BT193" s="12" t="str">
        <f t="shared" si="108"/>
        <v/>
      </c>
      <c r="BU193" s="12" t="str">
        <f t="shared" si="109"/>
        <v/>
      </c>
      <c r="BV193" s="12" t="str">
        <f t="shared" si="110"/>
        <v/>
      </c>
      <c r="BW193" s="12" t="str">
        <f t="shared" si="111"/>
        <v/>
      </c>
      <c r="BX193" s="12" t="str">
        <f t="shared" si="112"/>
        <v/>
      </c>
      <c r="BY193" s="12" t="str">
        <f t="shared" si="125"/>
        <v/>
      </c>
      <c r="BZ193" s="12" t="str">
        <f t="shared" si="113"/>
        <v/>
      </c>
      <c r="CB193" s="310">
        <f t="shared" si="114"/>
        <v>0</v>
      </c>
      <c r="CC193" s="310">
        <f t="shared" si="115"/>
        <v>0</v>
      </c>
      <c r="CD193" s="310">
        <f t="shared" si="116"/>
        <v>0</v>
      </c>
      <c r="CE193" s="310">
        <f t="shared" si="116"/>
        <v>0</v>
      </c>
      <c r="CF193" s="310">
        <f t="shared" si="117"/>
        <v>0</v>
      </c>
      <c r="CG193" s="310">
        <f t="shared" si="118"/>
        <v>0</v>
      </c>
      <c r="CH193" s="310">
        <f t="shared" si="119"/>
        <v>0</v>
      </c>
      <c r="CI193" s="310">
        <f t="shared" si="119"/>
        <v>0</v>
      </c>
      <c r="CJ193" s="310">
        <f t="shared" si="120"/>
        <v>0</v>
      </c>
      <c r="CK193" s="310">
        <f t="shared" si="121"/>
        <v>0</v>
      </c>
    </row>
    <row r="194" spans="1:89" ht="15" customHeight="1" x14ac:dyDescent="0.25">
      <c r="A194" s="3083" t="s">
        <v>199</v>
      </c>
      <c r="B194" s="1827" t="s">
        <v>200</v>
      </c>
      <c r="C194" s="335">
        <f t="shared" si="126"/>
        <v>0</v>
      </c>
      <c r="D194" s="336">
        <f t="shared" si="106"/>
        <v>0</v>
      </c>
      <c r="E194" s="1827">
        <f t="shared" si="106"/>
        <v>0</v>
      </c>
      <c r="F194" s="32">
        <v>0</v>
      </c>
      <c r="G194" s="35">
        <v>0</v>
      </c>
      <c r="H194" s="32">
        <v>0</v>
      </c>
      <c r="I194" s="35">
        <v>0</v>
      </c>
      <c r="J194" s="32">
        <v>0</v>
      </c>
      <c r="K194" s="35">
        <v>0</v>
      </c>
      <c r="L194" s="32">
        <v>0</v>
      </c>
      <c r="M194" s="35">
        <v>0</v>
      </c>
      <c r="N194" s="32">
        <v>0</v>
      </c>
      <c r="O194" s="35">
        <v>0</v>
      </c>
      <c r="P194" s="32">
        <v>0</v>
      </c>
      <c r="Q194" s="35">
        <v>0</v>
      </c>
      <c r="R194" s="32">
        <v>0</v>
      </c>
      <c r="S194" s="35">
        <v>0</v>
      </c>
      <c r="T194" s="32">
        <v>0</v>
      </c>
      <c r="U194" s="35">
        <v>0</v>
      </c>
      <c r="V194" s="32">
        <v>0</v>
      </c>
      <c r="W194" s="35">
        <v>0</v>
      </c>
      <c r="X194" s="32">
        <v>0</v>
      </c>
      <c r="Y194" s="35">
        <v>0</v>
      </c>
      <c r="Z194" s="32">
        <v>0</v>
      </c>
      <c r="AA194" s="35">
        <v>0</v>
      </c>
      <c r="AB194" s="32">
        <v>0</v>
      </c>
      <c r="AC194" s="35">
        <v>0</v>
      </c>
      <c r="AD194" s="32">
        <v>0</v>
      </c>
      <c r="AE194" s="35">
        <v>0</v>
      </c>
      <c r="AF194" s="32">
        <v>0</v>
      </c>
      <c r="AG194" s="35">
        <v>0</v>
      </c>
      <c r="AH194" s="32">
        <v>0</v>
      </c>
      <c r="AI194" s="35">
        <v>0</v>
      </c>
      <c r="AJ194" s="32">
        <v>0</v>
      </c>
      <c r="AK194" s="35">
        <v>0</v>
      </c>
      <c r="AL194" s="32">
        <v>0</v>
      </c>
      <c r="AM194" s="271">
        <v>0</v>
      </c>
      <c r="AN194" s="227">
        <v>0</v>
      </c>
      <c r="AO194" s="337">
        <v>0</v>
      </c>
      <c r="AP194" s="32">
        <v>0</v>
      </c>
      <c r="AQ194" s="75">
        <v>0</v>
      </c>
      <c r="AR194" s="75">
        <v>0</v>
      </c>
      <c r="AS194" s="75">
        <v>0</v>
      </c>
      <c r="AT194" s="292">
        <v>0</v>
      </c>
      <c r="AU194" s="338">
        <v>0</v>
      </c>
      <c r="AV194" s="292">
        <v>0</v>
      </c>
      <c r="AW194" s="338">
        <v>0</v>
      </c>
      <c r="AX194" s="47" t="str">
        <f t="shared" si="107"/>
        <v/>
      </c>
      <c r="BQ194" s="12" t="str">
        <f t="shared" si="122"/>
        <v/>
      </c>
      <c r="BR194" s="12" t="str">
        <f t="shared" si="123"/>
        <v/>
      </c>
      <c r="BS194" s="12" t="str">
        <f t="shared" si="124"/>
        <v/>
      </c>
      <c r="BT194" s="12" t="str">
        <f t="shared" si="108"/>
        <v/>
      </c>
      <c r="BU194" s="12" t="str">
        <f t="shared" si="109"/>
        <v/>
      </c>
      <c r="BV194" s="12" t="str">
        <f t="shared" si="110"/>
        <v/>
      </c>
      <c r="BW194" s="12" t="str">
        <f t="shared" si="111"/>
        <v/>
      </c>
      <c r="BX194" s="12" t="str">
        <f t="shared" si="112"/>
        <v/>
      </c>
      <c r="BY194" s="12" t="str">
        <f t="shared" si="125"/>
        <v/>
      </c>
      <c r="BZ194" s="12" t="str">
        <f t="shared" si="113"/>
        <v/>
      </c>
      <c r="CA194" s="47"/>
      <c r="CB194" s="310">
        <f t="shared" si="114"/>
        <v>0</v>
      </c>
      <c r="CC194" s="310">
        <f t="shared" si="115"/>
        <v>0</v>
      </c>
      <c r="CD194" s="310">
        <f t="shared" si="116"/>
        <v>0</v>
      </c>
      <c r="CE194" s="310">
        <f t="shared" si="116"/>
        <v>0</v>
      </c>
      <c r="CF194" s="310">
        <f t="shared" si="117"/>
        <v>0</v>
      </c>
      <c r="CG194" s="310">
        <f t="shared" si="118"/>
        <v>0</v>
      </c>
      <c r="CH194" s="310">
        <f t="shared" si="119"/>
        <v>0</v>
      </c>
      <c r="CI194" s="310">
        <f t="shared" si="119"/>
        <v>0</v>
      </c>
      <c r="CJ194" s="310">
        <f t="shared" si="120"/>
        <v>0</v>
      </c>
      <c r="CK194" s="310">
        <f t="shared" si="121"/>
        <v>0</v>
      </c>
    </row>
    <row r="195" spans="1:89" x14ac:dyDescent="0.25">
      <c r="A195" s="2860"/>
      <c r="B195" s="1830" t="s">
        <v>201</v>
      </c>
      <c r="C195" s="340">
        <f t="shared" si="126"/>
        <v>3</v>
      </c>
      <c r="D195" s="341">
        <f t="shared" si="106"/>
        <v>1</v>
      </c>
      <c r="E195" s="1830">
        <f t="shared" si="106"/>
        <v>2</v>
      </c>
      <c r="F195" s="16">
        <v>0</v>
      </c>
      <c r="G195" s="37">
        <v>0</v>
      </c>
      <c r="H195" s="16">
        <v>0</v>
      </c>
      <c r="I195" s="37">
        <v>0</v>
      </c>
      <c r="J195" s="16">
        <v>0</v>
      </c>
      <c r="K195" s="37">
        <v>1</v>
      </c>
      <c r="L195" s="16">
        <v>1</v>
      </c>
      <c r="M195" s="37">
        <v>1</v>
      </c>
      <c r="N195" s="16">
        <v>0</v>
      </c>
      <c r="O195" s="37">
        <v>0</v>
      </c>
      <c r="P195" s="16">
        <v>0</v>
      </c>
      <c r="Q195" s="37">
        <v>0</v>
      </c>
      <c r="R195" s="16">
        <v>0</v>
      </c>
      <c r="S195" s="37">
        <v>0</v>
      </c>
      <c r="T195" s="16">
        <v>0</v>
      </c>
      <c r="U195" s="37">
        <v>0</v>
      </c>
      <c r="V195" s="16">
        <v>0</v>
      </c>
      <c r="W195" s="37">
        <v>0</v>
      </c>
      <c r="X195" s="16">
        <v>0</v>
      </c>
      <c r="Y195" s="37">
        <v>0</v>
      </c>
      <c r="Z195" s="16">
        <v>0</v>
      </c>
      <c r="AA195" s="37">
        <v>0</v>
      </c>
      <c r="AB195" s="16">
        <v>0</v>
      </c>
      <c r="AC195" s="37">
        <v>0</v>
      </c>
      <c r="AD195" s="16">
        <v>0</v>
      </c>
      <c r="AE195" s="37">
        <v>0</v>
      </c>
      <c r="AF195" s="16">
        <v>0</v>
      </c>
      <c r="AG195" s="37">
        <v>0</v>
      </c>
      <c r="AH195" s="16">
        <v>0</v>
      </c>
      <c r="AI195" s="37">
        <v>0</v>
      </c>
      <c r="AJ195" s="16">
        <v>0</v>
      </c>
      <c r="AK195" s="37">
        <v>0</v>
      </c>
      <c r="AL195" s="16">
        <v>0</v>
      </c>
      <c r="AM195" s="134">
        <v>0</v>
      </c>
      <c r="AN195" s="195">
        <v>0</v>
      </c>
      <c r="AO195" s="137">
        <v>0</v>
      </c>
      <c r="AP195" s="16">
        <v>0</v>
      </c>
      <c r="AQ195" s="41">
        <v>0</v>
      </c>
      <c r="AR195" s="41">
        <v>0</v>
      </c>
      <c r="AS195" s="41">
        <v>0</v>
      </c>
      <c r="AT195" s="180">
        <v>0</v>
      </c>
      <c r="AU195" s="342">
        <v>0</v>
      </c>
      <c r="AV195" s="180">
        <v>0</v>
      </c>
      <c r="AW195" s="342">
        <v>0</v>
      </c>
      <c r="AX195" s="47" t="str">
        <f t="shared" si="107"/>
        <v/>
      </c>
      <c r="BQ195" s="12" t="str">
        <f t="shared" si="122"/>
        <v/>
      </c>
      <c r="BR195" s="12" t="str">
        <f t="shared" si="123"/>
        <v/>
      </c>
      <c r="BS195" s="12" t="str">
        <f t="shared" si="124"/>
        <v/>
      </c>
      <c r="BT195" s="12" t="str">
        <f t="shared" si="108"/>
        <v/>
      </c>
      <c r="BU195" s="12" t="str">
        <f t="shared" si="109"/>
        <v/>
      </c>
      <c r="BV195" s="12" t="str">
        <f t="shared" si="110"/>
        <v/>
      </c>
      <c r="BW195" s="12" t="str">
        <f t="shared" si="111"/>
        <v/>
      </c>
      <c r="BX195" s="12" t="str">
        <f t="shared" si="112"/>
        <v/>
      </c>
      <c r="BY195" s="12" t="str">
        <f t="shared" si="125"/>
        <v/>
      </c>
      <c r="BZ195" s="12" t="str">
        <f t="shared" si="113"/>
        <v/>
      </c>
      <c r="CA195" s="47"/>
      <c r="CB195" s="310">
        <f t="shared" si="114"/>
        <v>0</v>
      </c>
      <c r="CC195" s="310">
        <f t="shared" si="115"/>
        <v>0</v>
      </c>
      <c r="CD195" s="310">
        <f t="shared" si="116"/>
        <v>0</v>
      </c>
      <c r="CE195" s="310">
        <f t="shared" si="116"/>
        <v>0</v>
      </c>
      <c r="CF195" s="310">
        <f t="shared" si="117"/>
        <v>0</v>
      </c>
      <c r="CG195" s="310">
        <f t="shared" si="118"/>
        <v>0</v>
      </c>
      <c r="CH195" s="310">
        <f t="shared" si="119"/>
        <v>0</v>
      </c>
      <c r="CI195" s="310">
        <f t="shared" si="119"/>
        <v>0</v>
      </c>
      <c r="CJ195" s="310">
        <f t="shared" si="120"/>
        <v>0</v>
      </c>
      <c r="CK195" s="310">
        <f t="shared" si="121"/>
        <v>0</v>
      </c>
    </row>
    <row r="196" spans="1:89" x14ac:dyDescent="0.25">
      <c r="A196" s="2860"/>
      <c r="B196" s="1830" t="s">
        <v>202</v>
      </c>
      <c r="C196" s="340">
        <f t="shared" si="126"/>
        <v>6</v>
      </c>
      <c r="D196" s="343">
        <f t="shared" si="106"/>
        <v>2</v>
      </c>
      <c r="E196" s="1830">
        <f t="shared" si="106"/>
        <v>4</v>
      </c>
      <c r="F196" s="38">
        <v>0</v>
      </c>
      <c r="G196" s="41">
        <v>0</v>
      </c>
      <c r="H196" s="38">
        <v>0</v>
      </c>
      <c r="I196" s="41">
        <v>0</v>
      </c>
      <c r="J196" s="38">
        <v>0</v>
      </c>
      <c r="K196" s="41">
        <v>0</v>
      </c>
      <c r="L196" s="38">
        <v>0</v>
      </c>
      <c r="M196" s="41">
        <v>0</v>
      </c>
      <c r="N196" s="38">
        <v>0</v>
      </c>
      <c r="O196" s="41">
        <v>1</v>
      </c>
      <c r="P196" s="38">
        <v>0</v>
      </c>
      <c r="Q196" s="41">
        <v>0</v>
      </c>
      <c r="R196" s="38">
        <v>0</v>
      </c>
      <c r="S196" s="41">
        <v>1</v>
      </c>
      <c r="T196" s="38">
        <v>2</v>
      </c>
      <c r="U196" s="41">
        <v>0</v>
      </c>
      <c r="V196" s="38">
        <v>0</v>
      </c>
      <c r="W196" s="41">
        <v>0</v>
      </c>
      <c r="X196" s="38">
        <v>0</v>
      </c>
      <c r="Y196" s="41">
        <v>1</v>
      </c>
      <c r="Z196" s="38">
        <v>0</v>
      </c>
      <c r="AA196" s="41">
        <v>0</v>
      </c>
      <c r="AB196" s="38">
        <v>0</v>
      </c>
      <c r="AC196" s="41">
        <v>1</v>
      </c>
      <c r="AD196" s="38">
        <v>0</v>
      </c>
      <c r="AE196" s="41">
        <v>0</v>
      </c>
      <c r="AF196" s="38">
        <v>0</v>
      </c>
      <c r="AG196" s="41">
        <v>0</v>
      </c>
      <c r="AH196" s="38">
        <v>0</v>
      </c>
      <c r="AI196" s="41">
        <v>0</v>
      </c>
      <c r="AJ196" s="38">
        <v>0</v>
      </c>
      <c r="AK196" s="41">
        <v>0</v>
      </c>
      <c r="AL196" s="38">
        <v>0</v>
      </c>
      <c r="AM196" s="180">
        <v>0</v>
      </c>
      <c r="AN196" s="198">
        <v>0</v>
      </c>
      <c r="AO196" s="181">
        <v>0</v>
      </c>
      <c r="AP196" s="38">
        <v>0</v>
      </c>
      <c r="AQ196" s="41">
        <v>0</v>
      </c>
      <c r="AR196" s="41">
        <v>0</v>
      </c>
      <c r="AS196" s="41">
        <v>0</v>
      </c>
      <c r="AT196" s="180">
        <v>0</v>
      </c>
      <c r="AU196" s="342">
        <v>0</v>
      </c>
      <c r="AV196" s="180">
        <v>0</v>
      </c>
      <c r="AW196" s="342">
        <v>0</v>
      </c>
      <c r="AX196" s="47" t="str">
        <f t="shared" si="107"/>
        <v/>
      </c>
      <c r="BQ196" s="12" t="str">
        <f t="shared" si="122"/>
        <v/>
      </c>
      <c r="BR196" s="12" t="str">
        <f t="shared" si="123"/>
        <v/>
      </c>
      <c r="BS196" s="12" t="str">
        <f t="shared" si="124"/>
        <v/>
      </c>
      <c r="BT196" s="12" t="str">
        <f t="shared" si="108"/>
        <v/>
      </c>
      <c r="BU196" s="12" t="str">
        <f t="shared" si="109"/>
        <v/>
      </c>
      <c r="BV196" s="12" t="str">
        <f t="shared" si="110"/>
        <v/>
      </c>
      <c r="BW196" s="12" t="str">
        <f t="shared" si="111"/>
        <v/>
      </c>
      <c r="BX196" s="12" t="str">
        <f t="shared" si="112"/>
        <v/>
      </c>
      <c r="BY196" s="12" t="str">
        <f t="shared" si="125"/>
        <v/>
      </c>
      <c r="BZ196" s="12" t="str">
        <f t="shared" si="113"/>
        <v/>
      </c>
      <c r="CA196" s="47"/>
      <c r="CB196" s="310">
        <f t="shared" si="114"/>
        <v>0</v>
      </c>
      <c r="CC196" s="310">
        <f t="shared" si="115"/>
        <v>0</v>
      </c>
      <c r="CD196" s="310">
        <f t="shared" si="116"/>
        <v>0</v>
      </c>
      <c r="CE196" s="310">
        <f t="shared" si="116"/>
        <v>0</v>
      </c>
      <c r="CF196" s="310">
        <f t="shared" si="117"/>
        <v>0</v>
      </c>
      <c r="CG196" s="310">
        <f t="shared" si="118"/>
        <v>0</v>
      </c>
      <c r="CH196" s="310">
        <f t="shared" si="119"/>
        <v>0</v>
      </c>
      <c r="CI196" s="310">
        <f t="shared" si="119"/>
        <v>0</v>
      </c>
      <c r="CJ196" s="310">
        <f t="shared" si="120"/>
        <v>0</v>
      </c>
      <c r="CK196" s="310">
        <f t="shared" si="121"/>
        <v>0</v>
      </c>
    </row>
    <row r="197" spans="1:89" x14ac:dyDescent="0.25">
      <c r="A197" s="2860"/>
      <c r="B197" s="344" t="s">
        <v>203</v>
      </c>
      <c r="C197" s="340">
        <f t="shared" si="126"/>
        <v>0</v>
      </c>
      <c r="D197" s="345"/>
      <c r="E197" s="1830">
        <f>SUM(K197+M197+O197+Q197+S197+U197+W197+Y197+AA197+AC197+AE197+AG197+AI197+AK197+AM197)</f>
        <v>0</v>
      </c>
      <c r="F197" s="284"/>
      <c r="G197" s="285"/>
      <c r="H197" s="284"/>
      <c r="I197" s="285"/>
      <c r="J197" s="284"/>
      <c r="K197" s="37"/>
      <c r="L197" s="284"/>
      <c r="M197" s="37"/>
      <c r="N197" s="284"/>
      <c r="O197" s="37"/>
      <c r="P197" s="284"/>
      <c r="Q197" s="37"/>
      <c r="R197" s="284"/>
      <c r="S197" s="37"/>
      <c r="T197" s="284"/>
      <c r="U197" s="37"/>
      <c r="V197" s="284"/>
      <c r="W197" s="37"/>
      <c r="X197" s="284"/>
      <c r="Y197" s="37"/>
      <c r="Z197" s="284"/>
      <c r="AA197" s="37"/>
      <c r="AB197" s="284"/>
      <c r="AC197" s="37"/>
      <c r="AD197" s="284"/>
      <c r="AE197" s="37"/>
      <c r="AF197" s="284"/>
      <c r="AG197" s="37"/>
      <c r="AH197" s="284"/>
      <c r="AI197" s="37"/>
      <c r="AJ197" s="284"/>
      <c r="AK197" s="37"/>
      <c r="AL197" s="284"/>
      <c r="AM197" s="134"/>
      <c r="AN197" s="195"/>
      <c r="AO197" s="137"/>
      <c r="AP197" s="284"/>
      <c r="AQ197" s="37"/>
      <c r="AR197" s="37"/>
      <c r="AS197" s="37"/>
      <c r="AT197" s="284"/>
      <c r="AU197" s="20"/>
      <c r="AV197" s="134"/>
      <c r="AW197" s="284"/>
      <c r="AX197" s="47" t="str">
        <f t="shared" si="107"/>
        <v/>
      </c>
      <c r="BQ197" s="12" t="str">
        <f t="shared" si="122"/>
        <v/>
      </c>
      <c r="BR197" s="12" t="str">
        <f t="shared" si="123"/>
        <v/>
      </c>
      <c r="BS197" s="13"/>
      <c r="BT197" s="12" t="str">
        <f t="shared" si="108"/>
        <v/>
      </c>
      <c r="BU197" s="12" t="str">
        <f t="shared" si="109"/>
        <v/>
      </c>
      <c r="BV197" s="12" t="str">
        <f t="shared" si="110"/>
        <v/>
      </c>
      <c r="BW197" s="346"/>
      <c r="BX197" s="12" t="str">
        <f t="shared" si="112"/>
        <v/>
      </c>
      <c r="BY197" s="346"/>
      <c r="BZ197" s="12" t="str">
        <f t="shared" si="113"/>
        <v/>
      </c>
      <c r="CA197" s="47"/>
      <c r="CB197" s="310">
        <f t="shared" si="114"/>
        <v>0</v>
      </c>
      <c r="CC197" s="310">
        <f>IF(AND(E197&gt;0,AO197=""),1,IF(AO197&gt;E197,1,0))</f>
        <v>0</v>
      </c>
      <c r="CD197" s="47"/>
      <c r="CE197" s="310">
        <f t="shared" si="116"/>
        <v>0</v>
      </c>
      <c r="CF197" s="310">
        <f t="shared" si="117"/>
        <v>0</v>
      </c>
      <c r="CG197" s="310">
        <f t="shared" si="118"/>
        <v>0</v>
      </c>
      <c r="CH197" s="47"/>
      <c r="CI197" s="310">
        <f t="shared" si="119"/>
        <v>0</v>
      </c>
      <c r="CJ197" s="47"/>
      <c r="CK197" s="310">
        <f t="shared" si="121"/>
        <v>0</v>
      </c>
    </row>
    <row r="198" spans="1:89" x14ac:dyDescent="0.25">
      <c r="A198" s="2860"/>
      <c r="B198" s="1830" t="s">
        <v>204</v>
      </c>
      <c r="C198" s="340">
        <f t="shared" si="126"/>
        <v>3</v>
      </c>
      <c r="D198" s="336">
        <f t="shared" ref="D198:E206" si="127">SUM(F198+H198+J198+L198+N198+P198+R198+T198+V198+X198+Z198+AB198+AD198+AF198+AH198+AJ198+AL198)</f>
        <v>1</v>
      </c>
      <c r="E198" s="1830">
        <f t="shared" si="127"/>
        <v>2</v>
      </c>
      <c r="F198" s="32">
        <v>0</v>
      </c>
      <c r="G198" s="35">
        <v>0</v>
      </c>
      <c r="H198" s="32">
        <v>0</v>
      </c>
      <c r="I198" s="35">
        <v>0</v>
      </c>
      <c r="J198" s="32">
        <v>0</v>
      </c>
      <c r="K198" s="35">
        <v>0</v>
      </c>
      <c r="L198" s="32">
        <v>0</v>
      </c>
      <c r="M198" s="35">
        <v>0</v>
      </c>
      <c r="N198" s="32">
        <v>0</v>
      </c>
      <c r="O198" s="35">
        <v>1</v>
      </c>
      <c r="P198" s="32">
        <v>0</v>
      </c>
      <c r="Q198" s="35">
        <v>0</v>
      </c>
      <c r="R198" s="32">
        <v>0</v>
      </c>
      <c r="S198" s="35">
        <v>0</v>
      </c>
      <c r="T198" s="32">
        <v>1</v>
      </c>
      <c r="U198" s="35">
        <v>1</v>
      </c>
      <c r="V198" s="32">
        <v>0</v>
      </c>
      <c r="W198" s="35">
        <v>0</v>
      </c>
      <c r="X198" s="32">
        <v>0</v>
      </c>
      <c r="Y198" s="35">
        <v>0</v>
      </c>
      <c r="Z198" s="32">
        <v>0</v>
      </c>
      <c r="AA198" s="35">
        <v>0</v>
      </c>
      <c r="AB198" s="32">
        <v>0</v>
      </c>
      <c r="AC198" s="35">
        <v>0</v>
      </c>
      <c r="AD198" s="32">
        <v>0</v>
      </c>
      <c r="AE198" s="35">
        <v>0</v>
      </c>
      <c r="AF198" s="32">
        <v>0</v>
      </c>
      <c r="AG198" s="35">
        <v>0</v>
      </c>
      <c r="AH198" s="32">
        <v>0</v>
      </c>
      <c r="AI198" s="35">
        <v>0</v>
      </c>
      <c r="AJ198" s="32">
        <v>0</v>
      </c>
      <c r="AK198" s="35">
        <v>0</v>
      </c>
      <c r="AL198" s="32">
        <v>0</v>
      </c>
      <c r="AM198" s="271">
        <v>0</v>
      </c>
      <c r="AN198" s="227">
        <v>0</v>
      </c>
      <c r="AO198" s="337">
        <v>0</v>
      </c>
      <c r="AP198" s="32">
        <v>0</v>
      </c>
      <c r="AQ198" s="35">
        <v>0</v>
      </c>
      <c r="AR198" s="35">
        <v>0</v>
      </c>
      <c r="AS198" s="35">
        <v>0</v>
      </c>
      <c r="AT198" s="271">
        <v>0</v>
      </c>
      <c r="AU198" s="291">
        <v>0</v>
      </c>
      <c r="AV198" s="271">
        <v>0</v>
      </c>
      <c r="AW198" s="291">
        <v>0</v>
      </c>
      <c r="AX198" s="47" t="str">
        <f t="shared" si="107"/>
        <v/>
      </c>
      <c r="BQ198" s="12" t="str">
        <f t="shared" si="122"/>
        <v/>
      </c>
      <c r="BR198" s="12" t="str">
        <f t="shared" si="123"/>
        <v/>
      </c>
      <c r="BS198" s="12" t="str">
        <f t="shared" ref="BS198:BS230" si="128">IF(AND(D198&gt;0,OR(AP198="")), "* No olvide digitar la variable Pueblos originarios - Hombres. Digite Cero si no tiene.",IF((AP198)&gt;D198,"  * La variable Pueblos originarios - Hombres No puede ser mayor al Total.",""))</f>
        <v/>
      </c>
      <c r="BT198" s="12" t="str">
        <f t="shared" si="108"/>
        <v/>
      </c>
      <c r="BU198" s="12" t="str">
        <f t="shared" si="109"/>
        <v/>
      </c>
      <c r="BV198" s="12" t="str">
        <f t="shared" si="110"/>
        <v/>
      </c>
      <c r="BW198" s="12" t="str">
        <f t="shared" ref="BW198:BW230" si="129">IF(AND(D198&gt;0,OR(AT198="")), "* No olvide digitar la variable Migrantes - Hombres. Digite Cero si no tiene.",IF((AT198+AT198)&gt;D198,"  * La variable Migrantes - Hombres No puede ser mayor al Total.",""))</f>
        <v/>
      </c>
      <c r="BX198" s="12" t="str">
        <f t="shared" si="112"/>
        <v/>
      </c>
      <c r="BY198" s="12" t="str">
        <f t="shared" si="125"/>
        <v/>
      </c>
      <c r="BZ198" s="12" t="str">
        <f t="shared" si="113"/>
        <v/>
      </c>
      <c r="CA198" s="47"/>
      <c r="CB198" s="310">
        <f t="shared" si="114"/>
        <v>0</v>
      </c>
      <c r="CC198" s="310">
        <f t="shared" si="115"/>
        <v>0</v>
      </c>
      <c r="CD198" s="310">
        <f t="shared" si="116"/>
        <v>0</v>
      </c>
      <c r="CE198" s="310">
        <f t="shared" si="116"/>
        <v>0</v>
      </c>
      <c r="CF198" s="310">
        <f t="shared" si="117"/>
        <v>0</v>
      </c>
      <c r="CG198" s="310">
        <f t="shared" si="118"/>
        <v>0</v>
      </c>
      <c r="CH198" s="310">
        <f t="shared" si="119"/>
        <v>0</v>
      </c>
      <c r="CI198" s="310">
        <f t="shared" si="119"/>
        <v>0</v>
      </c>
      <c r="CJ198" s="310">
        <f t="shared" si="120"/>
        <v>0</v>
      </c>
      <c r="CK198" s="310">
        <f t="shared" si="121"/>
        <v>0</v>
      </c>
    </row>
    <row r="199" spans="1:89" x14ac:dyDescent="0.25">
      <c r="A199" s="2860"/>
      <c r="B199" s="347" t="s">
        <v>205</v>
      </c>
      <c r="C199" s="340">
        <f t="shared" si="126"/>
        <v>0</v>
      </c>
      <c r="D199" s="341">
        <f t="shared" si="127"/>
        <v>0</v>
      </c>
      <c r="E199" s="1830">
        <f t="shared" si="127"/>
        <v>0</v>
      </c>
      <c r="F199" s="16">
        <v>0</v>
      </c>
      <c r="G199" s="37">
        <v>0</v>
      </c>
      <c r="H199" s="16">
        <v>0</v>
      </c>
      <c r="I199" s="37">
        <v>0</v>
      </c>
      <c r="J199" s="16">
        <v>0</v>
      </c>
      <c r="K199" s="37">
        <v>0</v>
      </c>
      <c r="L199" s="16">
        <v>0</v>
      </c>
      <c r="M199" s="37">
        <v>0</v>
      </c>
      <c r="N199" s="16">
        <v>0</v>
      </c>
      <c r="O199" s="37">
        <v>0</v>
      </c>
      <c r="P199" s="16">
        <v>0</v>
      </c>
      <c r="Q199" s="37">
        <v>0</v>
      </c>
      <c r="R199" s="16">
        <v>0</v>
      </c>
      <c r="S199" s="37">
        <v>0</v>
      </c>
      <c r="T199" s="16">
        <v>0</v>
      </c>
      <c r="U199" s="37">
        <v>0</v>
      </c>
      <c r="V199" s="16">
        <v>0</v>
      </c>
      <c r="W199" s="37">
        <v>0</v>
      </c>
      <c r="X199" s="16">
        <v>0</v>
      </c>
      <c r="Y199" s="37">
        <v>0</v>
      </c>
      <c r="Z199" s="16">
        <v>0</v>
      </c>
      <c r="AA199" s="37">
        <v>0</v>
      </c>
      <c r="AB199" s="16">
        <v>0</v>
      </c>
      <c r="AC199" s="37">
        <v>0</v>
      </c>
      <c r="AD199" s="16">
        <v>0</v>
      </c>
      <c r="AE199" s="37">
        <v>0</v>
      </c>
      <c r="AF199" s="16">
        <v>0</v>
      </c>
      <c r="AG199" s="37">
        <v>0</v>
      </c>
      <c r="AH199" s="16">
        <v>0</v>
      </c>
      <c r="AI199" s="37">
        <v>0</v>
      </c>
      <c r="AJ199" s="16">
        <v>0</v>
      </c>
      <c r="AK199" s="37">
        <v>0</v>
      </c>
      <c r="AL199" s="16">
        <v>0</v>
      </c>
      <c r="AM199" s="134">
        <v>0</v>
      </c>
      <c r="AN199" s="195">
        <v>0</v>
      </c>
      <c r="AO199" s="137">
        <v>0</v>
      </c>
      <c r="AP199" s="16">
        <v>0</v>
      </c>
      <c r="AQ199" s="75">
        <v>0</v>
      </c>
      <c r="AR199" s="75">
        <v>0</v>
      </c>
      <c r="AS199" s="75">
        <v>0</v>
      </c>
      <c r="AT199" s="292">
        <v>0</v>
      </c>
      <c r="AU199" s="338">
        <v>0</v>
      </c>
      <c r="AV199" s="292">
        <v>0</v>
      </c>
      <c r="AW199" s="338">
        <v>0</v>
      </c>
      <c r="AX199" s="47" t="str">
        <f t="shared" si="107"/>
        <v/>
      </c>
      <c r="BQ199" s="12" t="str">
        <f t="shared" si="122"/>
        <v/>
      </c>
      <c r="BR199" s="12" t="str">
        <f t="shared" si="123"/>
        <v/>
      </c>
      <c r="BS199" s="12" t="str">
        <f t="shared" si="128"/>
        <v/>
      </c>
      <c r="BT199" s="12" t="str">
        <f t="shared" si="108"/>
        <v/>
      </c>
      <c r="BU199" s="12" t="str">
        <f t="shared" si="109"/>
        <v/>
      </c>
      <c r="BV199" s="12" t="str">
        <f t="shared" si="110"/>
        <v/>
      </c>
      <c r="BW199" s="12" t="str">
        <f t="shared" si="129"/>
        <v/>
      </c>
      <c r="BX199" s="12" t="str">
        <f t="shared" si="112"/>
        <v/>
      </c>
      <c r="BY199" s="12" t="str">
        <f t="shared" si="125"/>
        <v/>
      </c>
      <c r="BZ199" s="12" t="str">
        <f t="shared" si="113"/>
        <v/>
      </c>
      <c r="CA199" s="47"/>
      <c r="CB199" s="310">
        <f t="shared" si="114"/>
        <v>0</v>
      </c>
      <c r="CC199" s="310">
        <f t="shared" si="115"/>
        <v>0</v>
      </c>
      <c r="CD199" s="310">
        <f t="shared" si="116"/>
        <v>0</v>
      </c>
      <c r="CE199" s="310">
        <f t="shared" si="116"/>
        <v>0</v>
      </c>
      <c r="CF199" s="310">
        <f t="shared" si="117"/>
        <v>0</v>
      </c>
      <c r="CG199" s="310">
        <f t="shared" si="118"/>
        <v>0</v>
      </c>
      <c r="CH199" s="310">
        <f t="shared" si="119"/>
        <v>0</v>
      </c>
      <c r="CI199" s="310">
        <f t="shared" si="119"/>
        <v>0</v>
      </c>
      <c r="CJ199" s="310">
        <f t="shared" si="120"/>
        <v>0</v>
      </c>
      <c r="CK199" s="310">
        <f t="shared" si="121"/>
        <v>0</v>
      </c>
    </row>
    <row r="200" spans="1:89" x14ac:dyDescent="0.25">
      <c r="A200" s="2860"/>
      <c r="B200" s="348" t="s">
        <v>206</v>
      </c>
      <c r="C200" s="340">
        <f t="shared" si="126"/>
        <v>1</v>
      </c>
      <c r="D200" s="341">
        <f t="shared" si="127"/>
        <v>0</v>
      </c>
      <c r="E200" s="1830">
        <f t="shared" si="127"/>
        <v>1</v>
      </c>
      <c r="F200" s="16">
        <v>0</v>
      </c>
      <c r="G200" s="37">
        <v>0</v>
      </c>
      <c r="H200" s="16">
        <v>0</v>
      </c>
      <c r="I200" s="37">
        <v>0</v>
      </c>
      <c r="J200" s="16">
        <v>0</v>
      </c>
      <c r="K200" s="37">
        <v>0</v>
      </c>
      <c r="L200" s="16">
        <v>0</v>
      </c>
      <c r="M200" s="37">
        <v>1</v>
      </c>
      <c r="N200" s="16">
        <v>0</v>
      </c>
      <c r="O200" s="37">
        <v>0</v>
      </c>
      <c r="P200" s="16">
        <v>0</v>
      </c>
      <c r="Q200" s="37">
        <v>0</v>
      </c>
      <c r="R200" s="16">
        <v>0</v>
      </c>
      <c r="S200" s="37">
        <v>0</v>
      </c>
      <c r="T200" s="16">
        <v>0</v>
      </c>
      <c r="U200" s="37">
        <v>0</v>
      </c>
      <c r="V200" s="16">
        <v>0</v>
      </c>
      <c r="W200" s="37">
        <v>0</v>
      </c>
      <c r="X200" s="16">
        <v>0</v>
      </c>
      <c r="Y200" s="37">
        <v>0</v>
      </c>
      <c r="Z200" s="16">
        <v>0</v>
      </c>
      <c r="AA200" s="37">
        <v>0</v>
      </c>
      <c r="AB200" s="16">
        <v>0</v>
      </c>
      <c r="AC200" s="37">
        <v>0</v>
      </c>
      <c r="AD200" s="16">
        <v>0</v>
      </c>
      <c r="AE200" s="37">
        <v>0</v>
      </c>
      <c r="AF200" s="16">
        <v>0</v>
      </c>
      <c r="AG200" s="37">
        <v>0</v>
      </c>
      <c r="AH200" s="16">
        <v>0</v>
      </c>
      <c r="AI200" s="37">
        <v>0</v>
      </c>
      <c r="AJ200" s="16">
        <v>0</v>
      </c>
      <c r="AK200" s="37">
        <v>0</v>
      </c>
      <c r="AL200" s="16">
        <v>0</v>
      </c>
      <c r="AM200" s="134">
        <v>0</v>
      </c>
      <c r="AN200" s="195">
        <v>0</v>
      </c>
      <c r="AO200" s="137">
        <v>0</v>
      </c>
      <c r="AP200" s="16">
        <v>0</v>
      </c>
      <c r="AQ200" s="41">
        <v>0</v>
      </c>
      <c r="AR200" s="41">
        <v>0</v>
      </c>
      <c r="AS200" s="41">
        <v>0</v>
      </c>
      <c r="AT200" s="180">
        <v>0</v>
      </c>
      <c r="AU200" s="342">
        <v>0</v>
      </c>
      <c r="AV200" s="180">
        <v>0</v>
      </c>
      <c r="AW200" s="342">
        <v>0</v>
      </c>
      <c r="AX200" s="47" t="str">
        <f>BQ200&amp;BR200&amp;BS200&amp;BT200&amp;BU200&amp;BV200&amp;BW200&amp;BX200&amp;BY200&amp;BZ200</f>
        <v/>
      </c>
      <c r="BQ200" s="12" t="str">
        <f t="shared" si="122"/>
        <v/>
      </c>
      <c r="BR200" s="12" t="str">
        <f t="shared" si="123"/>
        <v/>
      </c>
      <c r="BS200" s="12" t="str">
        <f t="shared" si="128"/>
        <v/>
      </c>
      <c r="BT200" s="12" t="str">
        <f t="shared" si="108"/>
        <v/>
      </c>
      <c r="BU200" s="12" t="str">
        <f t="shared" si="109"/>
        <v/>
      </c>
      <c r="BV200" s="12" t="str">
        <f t="shared" si="110"/>
        <v/>
      </c>
      <c r="BW200" s="12" t="str">
        <f t="shared" si="129"/>
        <v/>
      </c>
      <c r="BX200" s="12" t="str">
        <f t="shared" si="112"/>
        <v/>
      </c>
      <c r="BY200" s="12" t="str">
        <f t="shared" si="125"/>
        <v/>
      </c>
      <c r="BZ200" s="12" t="str">
        <f t="shared" si="113"/>
        <v/>
      </c>
      <c r="CA200" s="47"/>
      <c r="CB200" s="310">
        <f t="shared" si="114"/>
        <v>0</v>
      </c>
      <c r="CC200" s="310">
        <f t="shared" si="115"/>
        <v>0</v>
      </c>
      <c r="CD200" s="310">
        <f t="shared" si="116"/>
        <v>0</v>
      </c>
      <c r="CE200" s="310">
        <f t="shared" si="116"/>
        <v>0</v>
      </c>
      <c r="CF200" s="310">
        <f t="shared" si="117"/>
        <v>0</v>
      </c>
      <c r="CG200" s="310">
        <f t="shared" si="118"/>
        <v>0</v>
      </c>
      <c r="CH200" s="310">
        <f t="shared" si="119"/>
        <v>0</v>
      </c>
      <c r="CI200" s="310">
        <f t="shared" si="119"/>
        <v>0</v>
      </c>
      <c r="CJ200" s="310">
        <f t="shared" si="120"/>
        <v>0</v>
      </c>
      <c r="CK200" s="310">
        <f t="shared" si="121"/>
        <v>0</v>
      </c>
    </row>
    <row r="201" spans="1:89" x14ac:dyDescent="0.25">
      <c r="A201" s="3638"/>
      <c r="B201" s="349" t="s">
        <v>207</v>
      </c>
      <c r="C201" s="350">
        <f t="shared" si="126"/>
        <v>0</v>
      </c>
      <c r="D201" s="343">
        <f t="shared" si="127"/>
        <v>0</v>
      </c>
      <c r="E201" s="351">
        <f t="shared" si="127"/>
        <v>0</v>
      </c>
      <c r="F201" s="38">
        <v>0</v>
      </c>
      <c r="G201" s="41">
        <v>0</v>
      </c>
      <c r="H201" s="38">
        <v>0</v>
      </c>
      <c r="I201" s="41">
        <v>0</v>
      </c>
      <c r="J201" s="38">
        <v>0</v>
      </c>
      <c r="K201" s="41">
        <v>0</v>
      </c>
      <c r="L201" s="38">
        <v>0</v>
      </c>
      <c r="M201" s="41">
        <v>0</v>
      </c>
      <c r="N201" s="38">
        <v>0</v>
      </c>
      <c r="O201" s="41">
        <v>0</v>
      </c>
      <c r="P201" s="38">
        <v>0</v>
      </c>
      <c r="Q201" s="41">
        <v>0</v>
      </c>
      <c r="R201" s="38">
        <v>0</v>
      </c>
      <c r="S201" s="41">
        <v>0</v>
      </c>
      <c r="T201" s="38">
        <v>0</v>
      </c>
      <c r="U201" s="41">
        <v>0</v>
      </c>
      <c r="V201" s="38">
        <v>0</v>
      </c>
      <c r="W201" s="41">
        <v>0</v>
      </c>
      <c r="X201" s="38">
        <v>0</v>
      </c>
      <c r="Y201" s="41">
        <v>0</v>
      </c>
      <c r="Z201" s="38">
        <v>0</v>
      </c>
      <c r="AA201" s="41">
        <v>0</v>
      </c>
      <c r="AB201" s="38">
        <v>0</v>
      </c>
      <c r="AC201" s="41">
        <v>0</v>
      </c>
      <c r="AD201" s="38">
        <v>0</v>
      </c>
      <c r="AE201" s="41">
        <v>0</v>
      </c>
      <c r="AF201" s="38">
        <v>0</v>
      </c>
      <c r="AG201" s="41">
        <v>0</v>
      </c>
      <c r="AH201" s="38">
        <v>0</v>
      </c>
      <c r="AI201" s="41">
        <v>0</v>
      </c>
      <c r="AJ201" s="38">
        <v>0</v>
      </c>
      <c r="AK201" s="41">
        <v>0</v>
      </c>
      <c r="AL201" s="38">
        <v>0</v>
      </c>
      <c r="AM201" s="180">
        <v>0</v>
      </c>
      <c r="AN201" s="198">
        <v>0</v>
      </c>
      <c r="AO201" s="181">
        <v>0</v>
      </c>
      <c r="AP201" s="38">
        <v>0</v>
      </c>
      <c r="AQ201" s="43">
        <v>0</v>
      </c>
      <c r="AR201" s="43">
        <v>0</v>
      </c>
      <c r="AS201" s="43">
        <v>0</v>
      </c>
      <c r="AT201" s="141">
        <v>0</v>
      </c>
      <c r="AU201" s="26">
        <v>0</v>
      </c>
      <c r="AV201" s="141">
        <v>0</v>
      </c>
      <c r="AW201" s="26">
        <v>0</v>
      </c>
      <c r="AX201" s="47" t="str">
        <f t="shared" si="107"/>
        <v/>
      </c>
      <c r="BQ201" s="12" t="str">
        <f t="shared" si="122"/>
        <v/>
      </c>
      <c r="BR201" s="12" t="str">
        <f t="shared" si="123"/>
        <v/>
      </c>
      <c r="BS201" s="12" t="str">
        <f t="shared" si="128"/>
        <v/>
      </c>
      <c r="BT201" s="12" t="str">
        <f t="shared" si="108"/>
        <v/>
      </c>
      <c r="BU201" s="12" t="str">
        <f t="shared" si="109"/>
        <v/>
      </c>
      <c r="BV201" s="12" t="str">
        <f t="shared" si="110"/>
        <v/>
      </c>
      <c r="BW201" s="12" t="str">
        <f t="shared" si="129"/>
        <v/>
      </c>
      <c r="BX201" s="12" t="str">
        <f t="shared" si="112"/>
        <v/>
      </c>
      <c r="BY201" s="12" t="str">
        <f t="shared" si="125"/>
        <v/>
      </c>
      <c r="BZ201" s="12" t="str">
        <f t="shared" si="113"/>
        <v/>
      </c>
      <c r="CA201" s="47"/>
      <c r="CB201" s="310">
        <f t="shared" si="114"/>
        <v>0</v>
      </c>
      <c r="CC201" s="310">
        <f t="shared" si="115"/>
        <v>0</v>
      </c>
      <c r="CD201" s="310">
        <f t="shared" si="116"/>
        <v>0</v>
      </c>
      <c r="CE201" s="310">
        <f t="shared" si="116"/>
        <v>0</v>
      </c>
      <c r="CF201" s="310">
        <f t="shared" si="117"/>
        <v>0</v>
      </c>
      <c r="CG201" s="310">
        <f t="shared" si="118"/>
        <v>0</v>
      </c>
      <c r="CH201" s="310">
        <f t="shared" si="119"/>
        <v>0</v>
      </c>
      <c r="CI201" s="310">
        <f t="shared" si="119"/>
        <v>0</v>
      </c>
      <c r="CJ201" s="310">
        <f t="shared" si="120"/>
        <v>0</v>
      </c>
      <c r="CK201" s="310">
        <f t="shared" si="121"/>
        <v>0</v>
      </c>
    </row>
    <row r="202" spans="1:89" ht="15" customHeight="1" x14ac:dyDescent="0.25">
      <c r="A202" s="3083" t="s">
        <v>208</v>
      </c>
      <c r="B202" s="2180" t="s">
        <v>209</v>
      </c>
      <c r="C202" s="2175">
        <f t="shared" si="126"/>
        <v>0</v>
      </c>
      <c r="D202" s="2176">
        <f t="shared" si="127"/>
        <v>0</v>
      </c>
      <c r="E202" s="1187">
        <f t="shared" si="127"/>
        <v>0</v>
      </c>
      <c r="F202" s="2155">
        <v>0</v>
      </c>
      <c r="G202" s="864">
        <v>0</v>
      </c>
      <c r="H202" s="2155">
        <v>0</v>
      </c>
      <c r="I202" s="864">
        <v>0</v>
      </c>
      <c r="J202" s="2155">
        <v>0</v>
      </c>
      <c r="K202" s="864">
        <v>0</v>
      </c>
      <c r="L202" s="2155">
        <v>0</v>
      </c>
      <c r="M202" s="864">
        <v>0</v>
      </c>
      <c r="N202" s="2155">
        <v>0</v>
      </c>
      <c r="O202" s="864">
        <v>0</v>
      </c>
      <c r="P202" s="2155">
        <v>0</v>
      </c>
      <c r="Q202" s="864">
        <v>0</v>
      </c>
      <c r="R202" s="2155">
        <v>0</v>
      </c>
      <c r="S202" s="864">
        <v>0</v>
      </c>
      <c r="T202" s="2155">
        <v>0</v>
      </c>
      <c r="U202" s="864">
        <v>0</v>
      </c>
      <c r="V202" s="2155">
        <v>0</v>
      </c>
      <c r="W202" s="864">
        <v>0</v>
      </c>
      <c r="X202" s="2155">
        <v>0</v>
      </c>
      <c r="Y202" s="864">
        <v>0</v>
      </c>
      <c r="Z202" s="2155">
        <v>0</v>
      </c>
      <c r="AA202" s="864">
        <v>0</v>
      </c>
      <c r="AB202" s="2155">
        <v>0</v>
      </c>
      <c r="AC202" s="864">
        <v>0</v>
      </c>
      <c r="AD202" s="2155">
        <v>0</v>
      </c>
      <c r="AE202" s="864">
        <v>0</v>
      </c>
      <c r="AF202" s="2155">
        <v>0</v>
      </c>
      <c r="AG202" s="864">
        <v>0</v>
      </c>
      <c r="AH202" s="2155">
        <v>0</v>
      </c>
      <c r="AI202" s="864">
        <v>0</v>
      </c>
      <c r="AJ202" s="2155">
        <v>0</v>
      </c>
      <c r="AK202" s="864">
        <v>0</v>
      </c>
      <c r="AL202" s="2155">
        <v>0</v>
      </c>
      <c r="AM202" s="850">
        <v>0</v>
      </c>
      <c r="AN202" s="2158">
        <v>0</v>
      </c>
      <c r="AO202" s="2159">
        <v>0</v>
      </c>
      <c r="AP202" s="2155">
        <v>0</v>
      </c>
      <c r="AQ202" s="353">
        <v>0</v>
      </c>
      <c r="AR202" s="353">
        <v>0</v>
      </c>
      <c r="AS202" s="353">
        <v>0</v>
      </c>
      <c r="AT202" s="354">
        <v>0</v>
      </c>
      <c r="AU202" s="694">
        <v>0</v>
      </c>
      <c r="AV202" s="354">
        <v>0</v>
      </c>
      <c r="AW202" s="694">
        <v>0</v>
      </c>
      <c r="AX202" s="47" t="str">
        <f t="shared" si="107"/>
        <v/>
      </c>
      <c r="BQ202" s="12" t="str">
        <f t="shared" si="122"/>
        <v/>
      </c>
      <c r="BR202" s="12" t="str">
        <f t="shared" si="123"/>
        <v/>
      </c>
      <c r="BS202" s="12" t="str">
        <f t="shared" si="128"/>
        <v/>
      </c>
      <c r="BT202" s="12" t="str">
        <f t="shared" si="108"/>
        <v/>
      </c>
      <c r="BU202" s="12" t="str">
        <f t="shared" si="109"/>
        <v/>
      </c>
      <c r="BV202" s="12" t="str">
        <f t="shared" si="110"/>
        <v/>
      </c>
      <c r="BW202" s="12" t="str">
        <f t="shared" si="129"/>
        <v/>
      </c>
      <c r="BX202" s="12" t="str">
        <f t="shared" si="112"/>
        <v/>
      </c>
      <c r="BY202" s="12" t="str">
        <f t="shared" si="125"/>
        <v/>
      </c>
      <c r="BZ202" s="12" t="str">
        <f t="shared" si="113"/>
        <v/>
      </c>
      <c r="CA202" s="47"/>
      <c r="CB202" s="310">
        <f t="shared" si="114"/>
        <v>0</v>
      </c>
      <c r="CC202" s="310">
        <f t="shared" si="115"/>
        <v>0</v>
      </c>
      <c r="CD202" s="310">
        <f t="shared" si="116"/>
        <v>0</v>
      </c>
      <c r="CE202" s="310">
        <f t="shared" si="116"/>
        <v>0</v>
      </c>
      <c r="CF202" s="310">
        <f t="shared" si="117"/>
        <v>0</v>
      </c>
      <c r="CG202" s="310">
        <f t="shared" si="118"/>
        <v>0</v>
      </c>
      <c r="CH202" s="310">
        <f t="shared" si="119"/>
        <v>0</v>
      </c>
      <c r="CI202" s="310">
        <f t="shared" si="119"/>
        <v>0</v>
      </c>
      <c r="CJ202" s="310">
        <f t="shared" si="120"/>
        <v>0</v>
      </c>
      <c r="CK202" s="310">
        <f t="shared" si="121"/>
        <v>0</v>
      </c>
    </row>
    <row r="203" spans="1:89" x14ac:dyDescent="0.25">
      <c r="A203" s="2860"/>
      <c r="B203" s="1830" t="s">
        <v>210</v>
      </c>
      <c r="C203" s="340">
        <f t="shared" si="126"/>
        <v>0</v>
      </c>
      <c r="D203" s="341">
        <f>SUM(F203+H203+J203+L203+N203+P203+R203+T203+V203+X203+Z203+AB203+AD203+AF203+AH203+AJ203+AL203)</f>
        <v>0</v>
      </c>
      <c r="E203" s="1830">
        <f t="shared" si="127"/>
        <v>0</v>
      </c>
      <c r="F203" s="16">
        <v>0</v>
      </c>
      <c r="G203" s="37">
        <v>0</v>
      </c>
      <c r="H203" s="16">
        <v>0</v>
      </c>
      <c r="I203" s="37">
        <v>0</v>
      </c>
      <c r="J203" s="16">
        <v>0</v>
      </c>
      <c r="K203" s="37">
        <v>0</v>
      </c>
      <c r="L203" s="16">
        <v>0</v>
      </c>
      <c r="M203" s="37">
        <v>0</v>
      </c>
      <c r="N203" s="16">
        <v>0</v>
      </c>
      <c r="O203" s="37">
        <v>0</v>
      </c>
      <c r="P203" s="16">
        <v>0</v>
      </c>
      <c r="Q203" s="37">
        <v>0</v>
      </c>
      <c r="R203" s="16">
        <v>0</v>
      </c>
      <c r="S203" s="37">
        <v>0</v>
      </c>
      <c r="T203" s="16">
        <v>0</v>
      </c>
      <c r="U203" s="37">
        <v>0</v>
      </c>
      <c r="V203" s="16">
        <v>0</v>
      </c>
      <c r="W203" s="37">
        <v>0</v>
      </c>
      <c r="X203" s="16">
        <v>0</v>
      </c>
      <c r="Y203" s="37">
        <v>0</v>
      </c>
      <c r="Z203" s="16">
        <v>0</v>
      </c>
      <c r="AA203" s="37">
        <v>0</v>
      </c>
      <c r="AB203" s="16">
        <v>0</v>
      </c>
      <c r="AC203" s="37">
        <v>0</v>
      </c>
      <c r="AD203" s="16">
        <v>0</v>
      </c>
      <c r="AE203" s="37">
        <v>0</v>
      </c>
      <c r="AF203" s="16">
        <v>0</v>
      </c>
      <c r="AG203" s="37">
        <v>0</v>
      </c>
      <c r="AH203" s="16">
        <v>0</v>
      </c>
      <c r="AI203" s="37">
        <v>0</v>
      </c>
      <c r="AJ203" s="16">
        <v>0</v>
      </c>
      <c r="AK203" s="37">
        <v>0</v>
      </c>
      <c r="AL203" s="16">
        <v>0</v>
      </c>
      <c r="AM203" s="134">
        <v>0</v>
      </c>
      <c r="AN203" s="195">
        <v>0</v>
      </c>
      <c r="AO203" s="137">
        <v>0</v>
      </c>
      <c r="AP203" s="16">
        <v>0</v>
      </c>
      <c r="AQ203" s="41">
        <v>0</v>
      </c>
      <c r="AR203" s="41">
        <v>0</v>
      </c>
      <c r="AS203" s="41">
        <v>0</v>
      </c>
      <c r="AT203" s="180">
        <v>0</v>
      </c>
      <c r="AU203" s="342">
        <v>0</v>
      </c>
      <c r="AV203" s="180">
        <v>0</v>
      </c>
      <c r="AW203" s="342">
        <v>0</v>
      </c>
      <c r="AX203" s="47" t="str">
        <f t="shared" si="107"/>
        <v/>
      </c>
      <c r="BQ203" s="12" t="str">
        <f t="shared" si="122"/>
        <v/>
      </c>
      <c r="BR203" s="12" t="str">
        <f t="shared" si="123"/>
        <v/>
      </c>
      <c r="BS203" s="12" t="str">
        <f t="shared" si="128"/>
        <v/>
      </c>
      <c r="BT203" s="12" t="str">
        <f t="shared" si="108"/>
        <v/>
      </c>
      <c r="BU203" s="12" t="str">
        <f t="shared" si="109"/>
        <v/>
      </c>
      <c r="BV203" s="12" t="str">
        <f t="shared" si="110"/>
        <v/>
      </c>
      <c r="BW203" s="12" t="str">
        <f t="shared" si="129"/>
        <v/>
      </c>
      <c r="BX203" s="12" t="str">
        <f t="shared" si="112"/>
        <v/>
      </c>
      <c r="BY203" s="12" t="str">
        <f t="shared" si="125"/>
        <v/>
      </c>
      <c r="BZ203" s="12" t="str">
        <f t="shared" si="113"/>
        <v/>
      </c>
      <c r="CA203" s="47"/>
      <c r="CB203" s="310">
        <f t="shared" si="114"/>
        <v>0</v>
      </c>
      <c r="CC203" s="310">
        <f t="shared" si="115"/>
        <v>0</v>
      </c>
      <c r="CD203" s="310">
        <f t="shared" si="116"/>
        <v>0</v>
      </c>
      <c r="CE203" s="310">
        <f t="shared" si="116"/>
        <v>0</v>
      </c>
      <c r="CF203" s="310">
        <f t="shared" si="117"/>
        <v>0</v>
      </c>
      <c r="CG203" s="310">
        <f t="shared" si="118"/>
        <v>0</v>
      </c>
      <c r="CH203" s="310">
        <f t="shared" si="119"/>
        <v>0</v>
      </c>
      <c r="CI203" s="310">
        <f t="shared" si="119"/>
        <v>0</v>
      </c>
      <c r="CJ203" s="310">
        <f t="shared" si="120"/>
        <v>0</v>
      </c>
      <c r="CK203" s="310">
        <f t="shared" si="121"/>
        <v>0</v>
      </c>
    </row>
    <row r="204" spans="1:89" x14ac:dyDescent="0.25">
      <c r="A204" s="2860"/>
      <c r="B204" s="351" t="s">
        <v>211</v>
      </c>
      <c r="C204" s="350">
        <f t="shared" si="126"/>
        <v>0</v>
      </c>
      <c r="D204" s="343">
        <f>SUM(F204+H204+J204+L204+N204+P204+R204+T204+V204+X204+Z204+AB204+AD204+AF204+AH204+AJ204+AL204)</f>
        <v>0</v>
      </c>
      <c r="E204" s="351">
        <f>SUM(G204+I204+K204+M204+O204+Q204+S204+U204+W204+Y204+AA204+AC204+AE204+AG204+AI204+AK204+AM204)</f>
        <v>0</v>
      </c>
      <c r="F204" s="38">
        <v>0</v>
      </c>
      <c r="G204" s="41">
        <v>0</v>
      </c>
      <c r="H204" s="38">
        <v>0</v>
      </c>
      <c r="I204" s="41">
        <v>0</v>
      </c>
      <c r="J204" s="38">
        <v>0</v>
      </c>
      <c r="K204" s="41">
        <v>0</v>
      </c>
      <c r="L204" s="38">
        <v>0</v>
      </c>
      <c r="M204" s="41">
        <v>0</v>
      </c>
      <c r="N204" s="38">
        <v>0</v>
      </c>
      <c r="O204" s="41">
        <v>0</v>
      </c>
      <c r="P204" s="38">
        <v>0</v>
      </c>
      <c r="Q204" s="41">
        <v>0</v>
      </c>
      <c r="R204" s="38">
        <v>0</v>
      </c>
      <c r="S204" s="41">
        <v>0</v>
      </c>
      <c r="T204" s="38">
        <v>0</v>
      </c>
      <c r="U204" s="41">
        <v>0</v>
      </c>
      <c r="V204" s="38">
        <v>0</v>
      </c>
      <c r="W204" s="41">
        <v>0</v>
      </c>
      <c r="X204" s="38">
        <v>0</v>
      </c>
      <c r="Y204" s="41">
        <v>0</v>
      </c>
      <c r="Z204" s="38">
        <v>0</v>
      </c>
      <c r="AA204" s="41">
        <v>0</v>
      </c>
      <c r="AB204" s="38">
        <v>0</v>
      </c>
      <c r="AC204" s="41">
        <v>0</v>
      </c>
      <c r="AD204" s="38">
        <v>0</v>
      </c>
      <c r="AE204" s="41">
        <v>0</v>
      </c>
      <c r="AF204" s="38">
        <v>0</v>
      </c>
      <c r="AG204" s="41">
        <v>0</v>
      </c>
      <c r="AH204" s="38">
        <v>0</v>
      </c>
      <c r="AI204" s="41">
        <v>0</v>
      </c>
      <c r="AJ204" s="38">
        <v>0</v>
      </c>
      <c r="AK204" s="41">
        <v>0</v>
      </c>
      <c r="AL204" s="38">
        <v>0</v>
      </c>
      <c r="AM204" s="180">
        <v>0</v>
      </c>
      <c r="AN204" s="198">
        <v>0</v>
      </c>
      <c r="AO204" s="181">
        <v>0</v>
      </c>
      <c r="AP204" s="38">
        <v>0</v>
      </c>
      <c r="AQ204" s="41">
        <v>0</v>
      </c>
      <c r="AR204" s="41">
        <v>0</v>
      </c>
      <c r="AS204" s="41">
        <v>0</v>
      </c>
      <c r="AT204" s="180">
        <v>0</v>
      </c>
      <c r="AU204" s="342">
        <v>0</v>
      </c>
      <c r="AV204" s="180">
        <v>0</v>
      </c>
      <c r="AW204" s="342">
        <v>0</v>
      </c>
      <c r="AX204" s="47" t="str">
        <f t="shared" si="107"/>
        <v/>
      </c>
      <c r="BQ204" s="12" t="str">
        <f t="shared" si="122"/>
        <v/>
      </c>
      <c r="BR204" s="12" t="str">
        <f t="shared" si="123"/>
        <v/>
      </c>
      <c r="BS204" s="12" t="str">
        <f t="shared" si="128"/>
        <v/>
      </c>
      <c r="BT204" s="12" t="str">
        <f t="shared" si="108"/>
        <v/>
      </c>
      <c r="BU204" s="12" t="str">
        <f t="shared" si="109"/>
        <v/>
      </c>
      <c r="BV204" s="12" t="str">
        <f t="shared" si="110"/>
        <v/>
      </c>
      <c r="BW204" s="12" t="str">
        <f t="shared" si="129"/>
        <v/>
      </c>
      <c r="BX204" s="12" t="str">
        <f t="shared" si="112"/>
        <v/>
      </c>
      <c r="BY204" s="12" t="str">
        <f t="shared" si="125"/>
        <v/>
      </c>
      <c r="BZ204" s="12" t="str">
        <f t="shared" si="113"/>
        <v/>
      </c>
      <c r="CA204" s="47"/>
      <c r="CB204" s="310">
        <f t="shared" si="114"/>
        <v>0</v>
      </c>
      <c r="CC204" s="310">
        <f t="shared" si="115"/>
        <v>0</v>
      </c>
      <c r="CD204" s="310">
        <f t="shared" si="116"/>
        <v>0</v>
      </c>
      <c r="CE204" s="310">
        <f t="shared" si="116"/>
        <v>0</v>
      </c>
      <c r="CF204" s="310">
        <f t="shared" si="117"/>
        <v>0</v>
      </c>
      <c r="CG204" s="310">
        <f t="shared" si="118"/>
        <v>0</v>
      </c>
      <c r="CH204" s="310">
        <f t="shared" si="119"/>
        <v>0</v>
      </c>
      <c r="CI204" s="310">
        <f t="shared" si="119"/>
        <v>0</v>
      </c>
      <c r="CJ204" s="310">
        <f t="shared" si="120"/>
        <v>0</v>
      </c>
      <c r="CK204" s="310">
        <f t="shared" si="121"/>
        <v>0</v>
      </c>
    </row>
    <row r="205" spans="1:89" x14ac:dyDescent="0.25">
      <c r="A205" s="2860"/>
      <c r="B205" s="351" t="s">
        <v>212</v>
      </c>
      <c r="C205" s="350">
        <f t="shared" si="126"/>
        <v>0</v>
      </c>
      <c r="D205" s="343">
        <f>SUM(F205+H205+J205+L205+N205+P205+R205+T205+V205+X205+Z205+AB205+AD205+AF205+AH205+AJ205+AL205)</f>
        <v>0</v>
      </c>
      <c r="E205" s="351">
        <f>SUM(G205+I205+K205+M205+O205+Q205+S205+U205+W205+Y205+AA205+AC205+AE205+AG205+AI205+AK205+AM205)</f>
        <v>0</v>
      </c>
      <c r="F205" s="38">
        <v>0</v>
      </c>
      <c r="G205" s="41">
        <v>0</v>
      </c>
      <c r="H205" s="38">
        <v>0</v>
      </c>
      <c r="I205" s="41">
        <v>0</v>
      </c>
      <c r="J205" s="38">
        <v>0</v>
      </c>
      <c r="K205" s="41">
        <v>0</v>
      </c>
      <c r="L205" s="38">
        <v>0</v>
      </c>
      <c r="M205" s="41">
        <v>0</v>
      </c>
      <c r="N205" s="38">
        <v>0</v>
      </c>
      <c r="O205" s="41">
        <v>0</v>
      </c>
      <c r="P205" s="38">
        <v>0</v>
      </c>
      <c r="Q205" s="41">
        <v>0</v>
      </c>
      <c r="R205" s="38">
        <v>0</v>
      </c>
      <c r="S205" s="41">
        <v>0</v>
      </c>
      <c r="T205" s="38">
        <v>0</v>
      </c>
      <c r="U205" s="41">
        <v>0</v>
      </c>
      <c r="V205" s="38">
        <v>0</v>
      </c>
      <c r="W205" s="41">
        <v>0</v>
      </c>
      <c r="X205" s="38">
        <v>0</v>
      </c>
      <c r="Y205" s="41">
        <v>0</v>
      </c>
      <c r="Z205" s="38">
        <v>0</v>
      </c>
      <c r="AA205" s="41">
        <v>0</v>
      </c>
      <c r="AB205" s="38">
        <v>0</v>
      </c>
      <c r="AC205" s="41">
        <v>0</v>
      </c>
      <c r="AD205" s="38">
        <v>0</v>
      </c>
      <c r="AE205" s="41">
        <v>0</v>
      </c>
      <c r="AF205" s="38">
        <v>0</v>
      </c>
      <c r="AG205" s="41">
        <v>0</v>
      </c>
      <c r="AH205" s="38">
        <v>0</v>
      </c>
      <c r="AI205" s="41">
        <v>0</v>
      </c>
      <c r="AJ205" s="38">
        <v>0</v>
      </c>
      <c r="AK205" s="41">
        <v>0</v>
      </c>
      <c r="AL205" s="38">
        <v>0</v>
      </c>
      <c r="AM205" s="180">
        <v>0</v>
      </c>
      <c r="AN205" s="198">
        <v>0</v>
      </c>
      <c r="AO205" s="181">
        <v>0</v>
      </c>
      <c r="AP205" s="38">
        <v>0</v>
      </c>
      <c r="AQ205" s="41">
        <v>0</v>
      </c>
      <c r="AR205" s="41">
        <v>0</v>
      </c>
      <c r="AS205" s="41">
        <v>0</v>
      </c>
      <c r="AT205" s="180">
        <v>0</v>
      </c>
      <c r="AU205" s="342">
        <v>0</v>
      </c>
      <c r="AV205" s="180">
        <v>0</v>
      </c>
      <c r="AW205" s="342">
        <v>0</v>
      </c>
      <c r="AX205" s="47" t="str">
        <f t="shared" si="107"/>
        <v/>
      </c>
      <c r="BQ205" s="12" t="str">
        <f t="shared" si="122"/>
        <v/>
      </c>
      <c r="BR205" s="12" t="str">
        <f t="shared" si="123"/>
        <v/>
      </c>
      <c r="BS205" s="12" t="str">
        <f t="shared" si="128"/>
        <v/>
      </c>
      <c r="BT205" s="12" t="str">
        <f t="shared" si="108"/>
        <v/>
      </c>
      <c r="BU205" s="12" t="str">
        <f t="shared" si="109"/>
        <v/>
      </c>
      <c r="BV205" s="12" t="str">
        <f t="shared" si="110"/>
        <v/>
      </c>
      <c r="BW205" s="12" t="str">
        <f t="shared" si="129"/>
        <v/>
      </c>
      <c r="BX205" s="12" t="str">
        <f t="shared" si="112"/>
        <v/>
      </c>
      <c r="BY205" s="12" t="str">
        <f t="shared" si="125"/>
        <v/>
      </c>
      <c r="BZ205" s="12" t="str">
        <f t="shared" si="113"/>
        <v/>
      </c>
      <c r="CA205" s="47"/>
      <c r="CB205" s="310">
        <f t="shared" si="114"/>
        <v>0</v>
      </c>
      <c r="CC205" s="310">
        <f t="shared" si="115"/>
        <v>0</v>
      </c>
      <c r="CD205" s="310">
        <f t="shared" si="116"/>
        <v>0</v>
      </c>
      <c r="CE205" s="310">
        <f t="shared" si="116"/>
        <v>0</v>
      </c>
      <c r="CF205" s="310">
        <f t="shared" si="117"/>
        <v>0</v>
      </c>
      <c r="CG205" s="310">
        <f t="shared" si="118"/>
        <v>0</v>
      </c>
      <c r="CH205" s="310">
        <f t="shared" si="119"/>
        <v>0</v>
      </c>
      <c r="CI205" s="310">
        <f t="shared" si="119"/>
        <v>0</v>
      </c>
      <c r="CJ205" s="310">
        <f t="shared" si="120"/>
        <v>0</v>
      </c>
      <c r="CK205" s="310">
        <f t="shared" si="121"/>
        <v>0</v>
      </c>
    </row>
    <row r="206" spans="1:89" x14ac:dyDescent="0.25">
      <c r="A206" s="3638"/>
      <c r="B206" s="1828" t="s">
        <v>213</v>
      </c>
      <c r="C206" s="355">
        <f t="shared" si="126"/>
        <v>1</v>
      </c>
      <c r="D206" s="356">
        <f>SUM(F206+H206+J206+L206+N206+P206+R206+T206+V206+X206+Z206+AB206+AD206+AF206+AH206+AJ206+AL206)</f>
        <v>1</v>
      </c>
      <c r="E206" s="1828">
        <f t="shared" si="127"/>
        <v>0</v>
      </c>
      <c r="F206" s="22">
        <v>0</v>
      </c>
      <c r="G206" s="43">
        <v>0</v>
      </c>
      <c r="H206" s="22">
        <v>0</v>
      </c>
      <c r="I206" s="43">
        <v>0</v>
      </c>
      <c r="J206" s="22">
        <v>0</v>
      </c>
      <c r="K206" s="43">
        <v>0</v>
      </c>
      <c r="L206" s="22">
        <v>1</v>
      </c>
      <c r="M206" s="43">
        <v>0</v>
      </c>
      <c r="N206" s="22">
        <v>0</v>
      </c>
      <c r="O206" s="43">
        <v>0</v>
      </c>
      <c r="P206" s="22">
        <v>0</v>
      </c>
      <c r="Q206" s="43">
        <v>0</v>
      </c>
      <c r="R206" s="22">
        <v>0</v>
      </c>
      <c r="S206" s="43">
        <v>0</v>
      </c>
      <c r="T206" s="22">
        <v>0</v>
      </c>
      <c r="U206" s="43">
        <v>0</v>
      </c>
      <c r="V206" s="22">
        <v>0</v>
      </c>
      <c r="W206" s="43">
        <v>0</v>
      </c>
      <c r="X206" s="22">
        <v>0</v>
      </c>
      <c r="Y206" s="43">
        <v>0</v>
      </c>
      <c r="Z206" s="22">
        <v>0</v>
      </c>
      <c r="AA206" s="43">
        <v>0</v>
      </c>
      <c r="AB206" s="22">
        <v>0</v>
      </c>
      <c r="AC206" s="43">
        <v>0</v>
      </c>
      <c r="AD206" s="22">
        <v>0</v>
      </c>
      <c r="AE206" s="43">
        <v>0</v>
      </c>
      <c r="AF206" s="22">
        <v>0</v>
      </c>
      <c r="AG206" s="43">
        <v>0</v>
      </c>
      <c r="AH206" s="22">
        <v>0</v>
      </c>
      <c r="AI206" s="43">
        <v>0</v>
      </c>
      <c r="AJ206" s="22">
        <v>0</v>
      </c>
      <c r="AK206" s="43">
        <v>0</v>
      </c>
      <c r="AL206" s="22">
        <v>0</v>
      </c>
      <c r="AM206" s="141">
        <v>0</v>
      </c>
      <c r="AN206" s="200">
        <v>0</v>
      </c>
      <c r="AO206" s="186">
        <v>0</v>
      </c>
      <c r="AP206" s="22">
        <v>0</v>
      </c>
      <c r="AQ206" s="43">
        <v>0</v>
      </c>
      <c r="AR206" s="43">
        <v>0</v>
      </c>
      <c r="AS206" s="43">
        <v>0</v>
      </c>
      <c r="AT206" s="141">
        <v>0</v>
      </c>
      <c r="AU206" s="26">
        <v>0</v>
      </c>
      <c r="AV206" s="141">
        <v>0</v>
      </c>
      <c r="AW206" s="26">
        <v>0</v>
      </c>
      <c r="AX206" s="47" t="str">
        <f t="shared" si="107"/>
        <v/>
      </c>
      <c r="BQ206" s="12" t="str">
        <f t="shared" si="122"/>
        <v/>
      </c>
      <c r="BR206" s="12" t="str">
        <f t="shared" si="123"/>
        <v/>
      </c>
      <c r="BS206" s="12" t="str">
        <f t="shared" si="128"/>
        <v/>
      </c>
      <c r="BT206" s="12" t="str">
        <f t="shared" si="108"/>
        <v/>
      </c>
      <c r="BU206" s="12" t="str">
        <f t="shared" si="109"/>
        <v/>
      </c>
      <c r="BV206" s="12" t="str">
        <f t="shared" si="110"/>
        <v/>
      </c>
      <c r="BW206" s="12" t="str">
        <f t="shared" si="129"/>
        <v/>
      </c>
      <c r="BX206" s="12" t="str">
        <f t="shared" si="112"/>
        <v/>
      </c>
      <c r="BY206" s="12" t="str">
        <f t="shared" si="125"/>
        <v/>
      </c>
      <c r="BZ206" s="12" t="str">
        <f t="shared" si="113"/>
        <v/>
      </c>
      <c r="CA206" s="47"/>
      <c r="CB206" s="310">
        <f t="shared" si="114"/>
        <v>0</v>
      </c>
      <c r="CC206" s="310">
        <f t="shared" si="115"/>
        <v>0</v>
      </c>
      <c r="CD206" s="310">
        <f t="shared" si="116"/>
        <v>0</v>
      </c>
      <c r="CE206" s="310">
        <f t="shared" si="116"/>
        <v>0</v>
      </c>
      <c r="CF206" s="310">
        <f t="shared" si="117"/>
        <v>0</v>
      </c>
      <c r="CG206" s="310">
        <f t="shared" si="118"/>
        <v>0</v>
      </c>
      <c r="CH206" s="310">
        <f t="shared" si="119"/>
        <v>0</v>
      </c>
      <c r="CI206" s="310">
        <f t="shared" si="119"/>
        <v>0</v>
      </c>
      <c r="CJ206" s="310">
        <f t="shared" si="120"/>
        <v>0</v>
      </c>
      <c r="CK206" s="310">
        <f t="shared" si="121"/>
        <v>0</v>
      </c>
    </row>
    <row r="207" spans="1:89" ht="15" customHeight="1" x14ac:dyDescent="0.25">
      <c r="A207" s="3083" t="s">
        <v>214</v>
      </c>
      <c r="B207" s="1187" t="s">
        <v>215</v>
      </c>
      <c r="C207" s="2175">
        <f t="shared" si="126"/>
        <v>0</v>
      </c>
      <c r="D207" s="2176">
        <f>SUM(F207+H207+J207+L207+N207)</f>
        <v>0</v>
      </c>
      <c r="E207" s="1187">
        <f t="shared" ref="D207:E210" si="130">SUM(G207+I207+K207+M207+O207)</f>
        <v>0</v>
      </c>
      <c r="F207" s="2155"/>
      <c r="G207" s="864"/>
      <c r="H207" s="2155"/>
      <c r="I207" s="864"/>
      <c r="J207" s="2155"/>
      <c r="K207" s="864"/>
      <c r="L207" s="2155"/>
      <c r="M207" s="864"/>
      <c r="N207" s="2155"/>
      <c r="O207" s="864"/>
      <c r="P207" s="695"/>
      <c r="Q207" s="357"/>
      <c r="R207" s="357"/>
      <c r="S207" s="357"/>
      <c r="T207" s="357"/>
      <c r="U207" s="357"/>
      <c r="V207" s="357"/>
      <c r="W207" s="357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57"/>
      <c r="AI207" s="357"/>
      <c r="AJ207" s="357"/>
      <c r="AK207" s="357"/>
      <c r="AL207" s="357"/>
      <c r="AM207" s="696"/>
      <c r="AN207" s="2158"/>
      <c r="AO207" s="697"/>
      <c r="AP207" s="2155"/>
      <c r="AQ207" s="353"/>
      <c r="AR207" s="353"/>
      <c r="AS207" s="353"/>
      <c r="AT207" s="354"/>
      <c r="AU207" s="694"/>
      <c r="AV207" s="354"/>
      <c r="AW207" s="694"/>
      <c r="AX207" s="47" t="str">
        <f t="shared" si="107"/>
        <v/>
      </c>
      <c r="BQ207" s="12" t="str">
        <f t="shared" si="122"/>
        <v/>
      </c>
      <c r="BR207" s="13"/>
      <c r="BS207" s="12" t="str">
        <f t="shared" si="128"/>
        <v/>
      </c>
      <c r="BT207" s="12" t="str">
        <f t="shared" si="108"/>
        <v/>
      </c>
      <c r="BU207" s="12" t="str">
        <f t="shared" si="109"/>
        <v/>
      </c>
      <c r="BV207" s="12" t="str">
        <f t="shared" si="110"/>
        <v/>
      </c>
      <c r="BW207" s="12" t="str">
        <f t="shared" si="129"/>
        <v/>
      </c>
      <c r="BX207" s="12" t="str">
        <f t="shared" si="112"/>
        <v/>
      </c>
      <c r="BY207" s="12" t="str">
        <f t="shared" si="125"/>
        <v/>
      </c>
      <c r="BZ207" s="12" t="str">
        <f t="shared" si="113"/>
        <v/>
      </c>
      <c r="CA207" s="47"/>
      <c r="CB207" s="310">
        <f t="shared" si="114"/>
        <v>0</v>
      </c>
      <c r="CC207" s="47"/>
      <c r="CD207" s="310">
        <f t="shared" si="116"/>
        <v>0</v>
      </c>
      <c r="CE207" s="310">
        <f t="shared" si="116"/>
        <v>0</v>
      </c>
      <c r="CF207" s="310">
        <f t="shared" si="117"/>
        <v>0</v>
      </c>
      <c r="CG207" s="310">
        <f t="shared" si="118"/>
        <v>0</v>
      </c>
      <c r="CH207" s="310">
        <f t="shared" si="119"/>
        <v>0</v>
      </c>
      <c r="CI207" s="310">
        <f t="shared" si="119"/>
        <v>0</v>
      </c>
      <c r="CJ207" s="310">
        <f t="shared" si="120"/>
        <v>0</v>
      </c>
      <c r="CK207" s="310">
        <f t="shared" si="121"/>
        <v>0</v>
      </c>
    </row>
    <row r="208" spans="1:89" ht="22.5" x14ac:dyDescent="0.25">
      <c r="A208" s="2860"/>
      <c r="B208" s="1830" t="s">
        <v>216</v>
      </c>
      <c r="C208" s="340">
        <f t="shared" si="126"/>
        <v>0</v>
      </c>
      <c r="D208" s="341">
        <f>SUM(F208+H208+J208+L208+N208)</f>
        <v>0</v>
      </c>
      <c r="E208" s="1830">
        <f t="shared" si="130"/>
        <v>0</v>
      </c>
      <c r="F208" s="16"/>
      <c r="G208" s="37"/>
      <c r="H208" s="16"/>
      <c r="I208" s="37"/>
      <c r="J208" s="16"/>
      <c r="K208" s="37"/>
      <c r="L208" s="16"/>
      <c r="M208" s="37"/>
      <c r="N208" s="16"/>
      <c r="O208" s="37"/>
      <c r="P208" s="358"/>
      <c r="Q208" s="359"/>
      <c r="R208" s="359"/>
      <c r="S208" s="359"/>
      <c r="T208" s="359"/>
      <c r="U208" s="359"/>
      <c r="V208" s="359"/>
      <c r="W208" s="359"/>
      <c r="X208" s="359"/>
      <c r="Y208" s="359"/>
      <c r="Z208" s="359"/>
      <c r="AA208" s="359"/>
      <c r="AB208" s="359"/>
      <c r="AC208" s="359"/>
      <c r="AD208" s="359"/>
      <c r="AE208" s="359"/>
      <c r="AF208" s="359"/>
      <c r="AG208" s="359"/>
      <c r="AH208" s="359"/>
      <c r="AI208" s="359"/>
      <c r="AJ208" s="359"/>
      <c r="AK208" s="359"/>
      <c r="AL208" s="359"/>
      <c r="AM208" s="360"/>
      <c r="AN208" s="195"/>
      <c r="AO208" s="361"/>
      <c r="AP208" s="16"/>
      <c r="AQ208" s="41"/>
      <c r="AR208" s="41"/>
      <c r="AS208" s="41"/>
      <c r="AT208" s="180"/>
      <c r="AU208" s="342"/>
      <c r="AV208" s="180"/>
      <c r="AW208" s="342"/>
      <c r="AX208" s="47" t="str">
        <f t="shared" si="107"/>
        <v/>
      </c>
      <c r="BQ208" s="12" t="str">
        <f t="shared" si="122"/>
        <v/>
      </c>
      <c r="BR208" s="13"/>
      <c r="BS208" s="12" t="str">
        <f t="shared" si="128"/>
        <v/>
      </c>
      <c r="BT208" s="12" t="str">
        <f t="shared" si="108"/>
        <v/>
      </c>
      <c r="BU208" s="12" t="str">
        <f t="shared" si="109"/>
        <v/>
      </c>
      <c r="BV208" s="12" t="str">
        <f t="shared" si="110"/>
        <v/>
      </c>
      <c r="BW208" s="12" t="str">
        <f t="shared" si="129"/>
        <v/>
      </c>
      <c r="BX208" s="12" t="str">
        <f t="shared" si="112"/>
        <v/>
      </c>
      <c r="BY208" s="12" t="str">
        <f t="shared" si="125"/>
        <v/>
      </c>
      <c r="BZ208" s="12" t="str">
        <f t="shared" si="113"/>
        <v/>
      </c>
      <c r="CA208" s="47"/>
      <c r="CB208" s="310">
        <f t="shared" si="114"/>
        <v>0</v>
      </c>
      <c r="CC208" s="47"/>
      <c r="CD208" s="310">
        <f t="shared" si="116"/>
        <v>0</v>
      </c>
      <c r="CE208" s="310">
        <f t="shared" si="116"/>
        <v>0</v>
      </c>
      <c r="CF208" s="310">
        <f t="shared" si="117"/>
        <v>0</v>
      </c>
      <c r="CG208" s="310">
        <f t="shared" si="118"/>
        <v>0</v>
      </c>
      <c r="CH208" s="310">
        <f t="shared" si="119"/>
        <v>0</v>
      </c>
      <c r="CI208" s="310">
        <f t="shared" si="119"/>
        <v>0</v>
      </c>
      <c r="CJ208" s="310">
        <f t="shared" si="120"/>
        <v>0</v>
      </c>
      <c r="CK208" s="310">
        <f t="shared" si="121"/>
        <v>0</v>
      </c>
    </row>
    <row r="209" spans="1:89" ht="22.5" x14ac:dyDescent="0.25">
      <c r="A209" s="2860"/>
      <c r="B209" s="1830" t="s">
        <v>217</v>
      </c>
      <c r="C209" s="340">
        <f t="shared" si="126"/>
        <v>0</v>
      </c>
      <c r="D209" s="341">
        <f t="shared" si="130"/>
        <v>0</v>
      </c>
      <c r="E209" s="1830">
        <f t="shared" si="130"/>
        <v>0</v>
      </c>
      <c r="F209" s="16"/>
      <c r="G209" s="37"/>
      <c r="H209" s="16"/>
      <c r="I209" s="37"/>
      <c r="J209" s="16"/>
      <c r="K209" s="37"/>
      <c r="L209" s="16"/>
      <c r="M209" s="37"/>
      <c r="N209" s="16"/>
      <c r="O209" s="37"/>
      <c r="P209" s="358"/>
      <c r="Q209" s="359"/>
      <c r="R209" s="359"/>
      <c r="S209" s="359"/>
      <c r="T209" s="359"/>
      <c r="U209" s="359"/>
      <c r="V209" s="359"/>
      <c r="W209" s="359"/>
      <c r="X209" s="359"/>
      <c r="Y209" s="359"/>
      <c r="Z209" s="359"/>
      <c r="AA209" s="359"/>
      <c r="AB209" s="359"/>
      <c r="AC209" s="359"/>
      <c r="AD209" s="359"/>
      <c r="AE209" s="359"/>
      <c r="AF209" s="359"/>
      <c r="AG209" s="359"/>
      <c r="AH209" s="359"/>
      <c r="AI209" s="359"/>
      <c r="AJ209" s="359"/>
      <c r="AK209" s="359"/>
      <c r="AL209" s="359"/>
      <c r="AM209" s="360"/>
      <c r="AN209" s="195"/>
      <c r="AO209" s="361"/>
      <c r="AP209" s="16"/>
      <c r="AQ209" s="41"/>
      <c r="AR209" s="41"/>
      <c r="AS209" s="41"/>
      <c r="AT209" s="180"/>
      <c r="AU209" s="342"/>
      <c r="AV209" s="180"/>
      <c r="AW209" s="342"/>
      <c r="AX209" s="47" t="str">
        <f t="shared" si="107"/>
        <v/>
      </c>
      <c r="BQ209" s="12" t="str">
        <f t="shared" si="122"/>
        <v/>
      </c>
      <c r="BR209" s="13"/>
      <c r="BS209" s="12" t="str">
        <f t="shared" si="128"/>
        <v/>
      </c>
      <c r="BT209" s="12" t="str">
        <f t="shared" si="108"/>
        <v/>
      </c>
      <c r="BU209" s="12" t="str">
        <f t="shared" si="109"/>
        <v/>
      </c>
      <c r="BV209" s="12" t="str">
        <f t="shared" si="110"/>
        <v/>
      </c>
      <c r="BW209" s="12" t="str">
        <f t="shared" si="129"/>
        <v/>
      </c>
      <c r="BX209" s="12" t="str">
        <f t="shared" si="112"/>
        <v/>
      </c>
      <c r="BY209" s="12" t="str">
        <f t="shared" si="125"/>
        <v/>
      </c>
      <c r="BZ209" s="12" t="str">
        <f t="shared" si="113"/>
        <v/>
      </c>
      <c r="CA209" s="47"/>
      <c r="CB209" s="310">
        <f t="shared" si="114"/>
        <v>0</v>
      </c>
      <c r="CC209" s="47"/>
      <c r="CD209" s="310">
        <f t="shared" si="116"/>
        <v>0</v>
      </c>
      <c r="CE209" s="310">
        <f t="shared" si="116"/>
        <v>0</v>
      </c>
      <c r="CF209" s="310">
        <f t="shared" si="117"/>
        <v>0</v>
      </c>
      <c r="CG209" s="310">
        <f t="shared" si="118"/>
        <v>0</v>
      </c>
      <c r="CH209" s="310">
        <f t="shared" si="119"/>
        <v>0</v>
      </c>
      <c r="CI209" s="310">
        <f t="shared" si="119"/>
        <v>0</v>
      </c>
      <c r="CJ209" s="310">
        <f t="shared" si="120"/>
        <v>0</v>
      </c>
      <c r="CK209" s="310">
        <f t="shared" si="121"/>
        <v>0</v>
      </c>
    </row>
    <row r="210" spans="1:89" ht="33" x14ac:dyDescent="0.25">
      <c r="A210" s="3638"/>
      <c r="B210" s="1828" t="s">
        <v>218</v>
      </c>
      <c r="C210" s="355">
        <f t="shared" si="126"/>
        <v>1</v>
      </c>
      <c r="D210" s="356">
        <f t="shared" si="130"/>
        <v>1</v>
      </c>
      <c r="E210" s="1828">
        <f t="shared" si="130"/>
        <v>0</v>
      </c>
      <c r="F210" s="22">
        <v>0</v>
      </c>
      <c r="G210" s="43">
        <v>0</v>
      </c>
      <c r="H210" s="22">
        <v>0</v>
      </c>
      <c r="I210" s="43">
        <v>0</v>
      </c>
      <c r="J210" s="22">
        <v>1</v>
      </c>
      <c r="K210" s="43">
        <v>0</v>
      </c>
      <c r="L210" s="22">
        <v>0</v>
      </c>
      <c r="M210" s="43">
        <v>0</v>
      </c>
      <c r="N210" s="22">
        <v>0</v>
      </c>
      <c r="O210" s="43">
        <v>0</v>
      </c>
      <c r="P210" s="2105"/>
      <c r="Q210" s="2106"/>
      <c r="R210" s="2106"/>
      <c r="S210" s="2106"/>
      <c r="T210" s="2106"/>
      <c r="U210" s="2106"/>
      <c r="V210" s="2106"/>
      <c r="W210" s="2106"/>
      <c r="X210" s="2106"/>
      <c r="Y210" s="2106"/>
      <c r="Z210" s="2106"/>
      <c r="AA210" s="2106"/>
      <c r="AB210" s="2106"/>
      <c r="AC210" s="2106"/>
      <c r="AD210" s="2106"/>
      <c r="AE210" s="2106"/>
      <c r="AF210" s="2106"/>
      <c r="AG210" s="2106"/>
      <c r="AH210" s="2106"/>
      <c r="AI210" s="2106"/>
      <c r="AJ210" s="2106"/>
      <c r="AK210" s="2106"/>
      <c r="AL210" s="2106"/>
      <c r="AM210" s="2107"/>
      <c r="AN210" s="200">
        <v>0</v>
      </c>
      <c r="AO210" s="1970"/>
      <c r="AP210" s="22">
        <v>0</v>
      </c>
      <c r="AQ210" s="43">
        <v>0</v>
      </c>
      <c r="AR210" s="43">
        <v>0</v>
      </c>
      <c r="AS210" s="43">
        <v>0</v>
      </c>
      <c r="AT210" s="141">
        <v>0</v>
      </c>
      <c r="AU210" s="26">
        <v>0</v>
      </c>
      <c r="AV210" s="141">
        <v>0</v>
      </c>
      <c r="AW210" s="26">
        <v>0</v>
      </c>
      <c r="AX210" s="47" t="str">
        <f t="shared" si="107"/>
        <v/>
      </c>
      <c r="BQ210" s="12" t="str">
        <f t="shared" si="122"/>
        <v/>
      </c>
      <c r="BR210" s="13"/>
      <c r="BS210" s="12" t="str">
        <f t="shared" si="128"/>
        <v/>
      </c>
      <c r="BT210" s="12" t="str">
        <f t="shared" si="108"/>
        <v/>
      </c>
      <c r="BU210" s="12" t="str">
        <f t="shared" si="109"/>
        <v/>
      </c>
      <c r="BV210" s="12" t="str">
        <f t="shared" si="110"/>
        <v/>
      </c>
      <c r="BW210" s="12" t="str">
        <f t="shared" si="129"/>
        <v/>
      </c>
      <c r="BX210" s="12" t="str">
        <f t="shared" si="112"/>
        <v/>
      </c>
      <c r="BY210" s="12" t="str">
        <f t="shared" si="125"/>
        <v/>
      </c>
      <c r="BZ210" s="12" t="str">
        <f t="shared" si="113"/>
        <v/>
      </c>
      <c r="CA210" s="47"/>
      <c r="CB210" s="310">
        <f t="shared" si="114"/>
        <v>0</v>
      </c>
      <c r="CC210" s="47"/>
      <c r="CD210" s="310">
        <f t="shared" si="116"/>
        <v>0</v>
      </c>
      <c r="CE210" s="310">
        <f t="shared" si="116"/>
        <v>0</v>
      </c>
      <c r="CF210" s="310">
        <f t="shared" si="117"/>
        <v>0</v>
      </c>
      <c r="CG210" s="310">
        <f t="shared" si="118"/>
        <v>0</v>
      </c>
      <c r="CH210" s="310">
        <f t="shared" si="119"/>
        <v>0</v>
      </c>
      <c r="CI210" s="310">
        <f t="shared" si="119"/>
        <v>0</v>
      </c>
      <c r="CJ210" s="310">
        <f t="shared" si="120"/>
        <v>0</v>
      </c>
      <c r="CK210" s="310">
        <f t="shared" si="121"/>
        <v>0</v>
      </c>
    </row>
    <row r="211" spans="1:89" x14ac:dyDescent="0.25">
      <c r="A211" s="3222" t="s">
        <v>219</v>
      </c>
      <c r="B211" s="2181" t="s">
        <v>220</v>
      </c>
      <c r="C211" s="335">
        <f t="shared" si="126"/>
        <v>2</v>
      </c>
      <c r="D211" s="336">
        <f t="shared" ref="D211:E230" si="131">SUM(F211+H211+J211+L211+N211+P211+R211+T211+V211+X211+Z211+AB211+AD211+AF211+AH211+AJ211+AL211)</f>
        <v>0</v>
      </c>
      <c r="E211" s="1827">
        <f t="shared" si="131"/>
        <v>2</v>
      </c>
      <c r="F211" s="32">
        <v>0</v>
      </c>
      <c r="G211" s="35">
        <v>0</v>
      </c>
      <c r="H211" s="32">
        <v>0</v>
      </c>
      <c r="I211" s="35">
        <v>0</v>
      </c>
      <c r="J211" s="32">
        <v>0</v>
      </c>
      <c r="K211" s="35">
        <v>1</v>
      </c>
      <c r="L211" s="32">
        <v>0</v>
      </c>
      <c r="M211" s="35">
        <v>0</v>
      </c>
      <c r="N211" s="32">
        <v>0</v>
      </c>
      <c r="O211" s="35">
        <v>0</v>
      </c>
      <c r="P211" s="32">
        <v>0</v>
      </c>
      <c r="Q211" s="35">
        <v>0</v>
      </c>
      <c r="R211" s="32">
        <v>0</v>
      </c>
      <c r="S211" s="35">
        <v>0</v>
      </c>
      <c r="T211" s="32">
        <v>0</v>
      </c>
      <c r="U211" s="35">
        <v>0</v>
      </c>
      <c r="V211" s="32">
        <v>0</v>
      </c>
      <c r="W211" s="35">
        <v>0</v>
      </c>
      <c r="X211" s="32">
        <v>0</v>
      </c>
      <c r="Y211" s="35">
        <v>0</v>
      </c>
      <c r="Z211" s="32">
        <v>0</v>
      </c>
      <c r="AA211" s="35">
        <v>0</v>
      </c>
      <c r="AB211" s="32">
        <v>0</v>
      </c>
      <c r="AC211" s="35">
        <v>1</v>
      </c>
      <c r="AD211" s="32">
        <v>0</v>
      </c>
      <c r="AE211" s="35">
        <v>0</v>
      </c>
      <c r="AF211" s="32">
        <v>0</v>
      </c>
      <c r="AG211" s="35">
        <v>0</v>
      </c>
      <c r="AH211" s="32">
        <v>0</v>
      </c>
      <c r="AI211" s="35">
        <v>0</v>
      </c>
      <c r="AJ211" s="32">
        <v>0</v>
      </c>
      <c r="AK211" s="35">
        <v>0</v>
      </c>
      <c r="AL211" s="32">
        <v>0</v>
      </c>
      <c r="AM211" s="33">
        <v>0</v>
      </c>
      <c r="AN211" s="35">
        <v>0</v>
      </c>
      <c r="AO211" s="2159">
        <v>0</v>
      </c>
      <c r="AP211" s="840">
        <v>0</v>
      </c>
      <c r="AQ211" s="35">
        <v>0</v>
      </c>
      <c r="AR211" s="35">
        <v>0</v>
      </c>
      <c r="AS211" s="35">
        <v>1</v>
      </c>
      <c r="AT211" s="271">
        <v>0</v>
      </c>
      <c r="AU211" s="291">
        <v>0</v>
      </c>
      <c r="AV211" s="290">
        <v>0</v>
      </c>
      <c r="AW211" s="291">
        <v>0</v>
      </c>
      <c r="AX211" s="47" t="str">
        <f t="shared" si="107"/>
        <v/>
      </c>
      <c r="BQ211" s="12" t="str">
        <f t="shared" si="122"/>
        <v/>
      </c>
      <c r="BR211" s="12" t="str">
        <f>IF(AND(E211&gt;0,AO211=""), "* No olvide digitar la variable Madre de hijo menor de 5 años. Digite Cero si no tiene.",IF(AO211&gt;E211,"  * La variable Madre de hijo menor de 5 años No puede ser mayor al Total Mujeres.",""))</f>
        <v/>
      </c>
      <c r="BS211" s="12" t="str">
        <f t="shared" si="128"/>
        <v/>
      </c>
      <c r="BT211" s="12" t="str">
        <f t="shared" si="108"/>
        <v/>
      </c>
      <c r="BU211" s="12" t="str">
        <f t="shared" si="109"/>
        <v/>
      </c>
      <c r="BV211" s="12" t="str">
        <f t="shared" si="110"/>
        <v/>
      </c>
      <c r="BW211" s="12" t="str">
        <f t="shared" si="129"/>
        <v/>
      </c>
      <c r="BX211" s="12" t="str">
        <f t="shared" si="112"/>
        <v/>
      </c>
      <c r="BY211" s="12" t="str">
        <f t="shared" si="125"/>
        <v/>
      </c>
      <c r="BZ211" s="12" t="str">
        <f t="shared" si="113"/>
        <v/>
      </c>
      <c r="CA211" s="47"/>
      <c r="CB211" s="310">
        <f t="shared" si="114"/>
        <v>0</v>
      </c>
      <c r="CC211" s="310">
        <f t="shared" si="115"/>
        <v>0</v>
      </c>
      <c r="CD211" s="310">
        <f t="shared" si="116"/>
        <v>0</v>
      </c>
      <c r="CE211" s="310">
        <f t="shared" si="116"/>
        <v>0</v>
      </c>
      <c r="CF211" s="310">
        <f t="shared" si="117"/>
        <v>0</v>
      </c>
      <c r="CG211" s="310">
        <f t="shared" si="118"/>
        <v>0</v>
      </c>
      <c r="CH211" s="310">
        <f t="shared" si="119"/>
        <v>0</v>
      </c>
      <c r="CI211" s="310">
        <f t="shared" si="119"/>
        <v>0</v>
      </c>
      <c r="CJ211" s="310">
        <f t="shared" si="120"/>
        <v>0</v>
      </c>
      <c r="CK211" s="310">
        <f t="shared" si="121"/>
        <v>0</v>
      </c>
    </row>
    <row r="212" spans="1:89" x14ac:dyDescent="0.25">
      <c r="A212" s="2950"/>
      <c r="B212" s="1826" t="s">
        <v>221</v>
      </c>
      <c r="C212" s="340">
        <f t="shared" si="126"/>
        <v>0</v>
      </c>
      <c r="D212" s="341">
        <f t="shared" si="131"/>
        <v>0</v>
      </c>
      <c r="E212" s="1830">
        <f t="shared" si="131"/>
        <v>0</v>
      </c>
      <c r="F212" s="16">
        <v>0</v>
      </c>
      <c r="G212" s="37">
        <v>0</v>
      </c>
      <c r="H212" s="16">
        <v>0</v>
      </c>
      <c r="I212" s="37">
        <v>0</v>
      </c>
      <c r="J212" s="16">
        <v>0</v>
      </c>
      <c r="K212" s="37">
        <v>0</v>
      </c>
      <c r="L212" s="16">
        <v>0</v>
      </c>
      <c r="M212" s="37">
        <v>0</v>
      </c>
      <c r="N212" s="16">
        <v>0</v>
      </c>
      <c r="O212" s="37">
        <v>0</v>
      </c>
      <c r="P212" s="16">
        <v>0</v>
      </c>
      <c r="Q212" s="37">
        <v>0</v>
      </c>
      <c r="R212" s="16">
        <v>0</v>
      </c>
      <c r="S212" s="37">
        <v>0</v>
      </c>
      <c r="T212" s="16">
        <v>0</v>
      </c>
      <c r="U212" s="37">
        <v>0</v>
      </c>
      <c r="V212" s="16">
        <v>0</v>
      </c>
      <c r="W212" s="37">
        <v>0</v>
      </c>
      <c r="X212" s="16">
        <v>0</v>
      </c>
      <c r="Y212" s="37">
        <v>0</v>
      </c>
      <c r="Z212" s="16">
        <v>0</v>
      </c>
      <c r="AA212" s="37">
        <v>0</v>
      </c>
      <c r="AB212" s="16">
        <v>0</v>
      </c>
      <c r="AC212" s="37">
        <v>0</v>
      </c>
      <c r="AD212" s="16">
        <v>0</v>
      </c>
      <c r="AE212" s="37">
        <v>0</v>
      </c>
      <c r="AF212" s="16">
        <v>0</v>
      </c>
      <c r="AG212" s="37">
        <v>0</v>
      </c>
      <c r="AH212" s="16">
        <v>0</v>
      </c>
      <c r="AI212" s="37">
        <v>0</v>
      </c>
      <c r="AJ212" s="16">
        <v>0</v>
      </c>
      <c r="AK212" s="37">
        <v>0</v>
      </c>
      <c r="AL212" s="16">
        <v>0</v>
      </c>
      <c r="AM212" s="19">
        <v>0</v>
      </c>
      <c r="AN212" s="37">
        <v>0</v>
      </c>
      <c r="AO212" s="137">
        <v>0</v>
      </c>
      <c r="AP212" s="36">
        <v>0</v>
      </c>
      <c r="AQ212" s="37">
        <v>0</v>
      </c>
      <c r="AR212" s="37">
        <v>0</v>
      </c>
      <c r="AS212" s="37">
        <v>0</v>
      </c>
      <c r="AT212" s="134">
        <v>0</v>
      </c>
      <c r="AU212" s="20">
        <v>0</v>
      </c>
      <c r="AV212" s="136">
        <v>0</v>
      </c>
      <c r="AW212" s="20">
        <v>0</v>
      </c>
      <c r="AX212" s="47" t="str">
        <f t="shared" si="107"/>
        <v/>
      </c>
      <c r="BQ212" s="12" t="str">
        <f t="shared" si="122"/>
        <v/>
      </c>
      <c r="BR212" s="12" t="str">
        <f t="shared" ref="BR212:BR215" si="132">IF(AND(E212&gt;0,AO212=""), "* No olvide digitar la variable Madre de hijo menor de 5 años. Digite Cero si no tiene.",IF(AO212&gt;E212,"  * La variable Madre de hijo menor de 5 años No puede ser mayor al Total Mujeres.",""))</f>
        <v/>
      </c>
      <c r="BS212" s="12" t="str">
        <f t="shared" si="128"/>
        <v/>
      </c>
      <c r="BT212" s="12" t="str">
        <f t="shared" si="108"/>
        <v/>
      </c>
      <c r="BU212" s="12" t="str">
        <f t="shared" si="109"/>
        <v/>
      </c>
      <c r="BV212" s="12" t="str">
        <f t="shared" si="110"/>
        <v/>
      </c>
      <c r="BW212" s="12" t="str">
        <f t="shared" si="129"/>
        <v/>
      </c>
      <c r="BX212" s="12" t="str">
        <f t="shared" si="112"/>
        <v/>
      </c>
      <c r="BY212" s="12" t="str">
        <f t="shared" si="125"/>
        <v/>
      </c>
      <c r="BZ212" s="12" t="str">
        <f t="shared" si="113"/>
        <v/>
      </c>
      <c r="CA212" s="47"/>
      <c r="CB212" s="310">
        <f t="shared" si="114"/>
        <v>0</v>
      </c>
      <c r="CC212" s="310">
        <f t="shared" si="115"/>
        <v>0</v>
      </c>
      <c r="CD212" s="310">
        <f t="shared" si="116"/>
        <v>0</v>
      </c>
      <c r="CE212" s="310">
        <f t="shared" si="116"/>
        <v>0</v>
      </c>
      <c r="CF212" s="310">
        <f t="shared" si="117"/>
        <v>0</v>
      </c>
      <c r="CG212" s="310">
        <f t="shared" si="118"/>
        <v>0</v>
      </c>
      <c r="CH212" s="310">
        <f t="shared" si="119"/>
        <v>0</v>
      </c>
      <c r="CI212" s="310">
        <f t="shared" si="119"/>
        <v>0</v>
      </c>
      <c r="CJ212" s="310">
        <f t="shared" si="120"/>
        <v>0</v>
      </c>
      <c r="CK212" s="310">
        <f t="shared" si="121"/>
        <v>0</v>
      </c>
    </row>
    <row r="213" spans="1:89" x14ac:dyDescent="0.25">
      <c r="A213" s="2950"/>
      <c r="B213" s="344" t="s">
        <v>222</v>
      </c>
      <c r="C213" s="340">
        <f t="shared" si="126"/>
        <v>0</v>
      </c>
      <c r="D213" s="341">
        <f t="shared" si="131"/>
        <v>0</v>
      </c>
      <c r="E213" s="1830">
        <f t="shared" si="131"/>
        <v>0</v>
      </c>
      <c r="F213" s="16">
        <v>0</v>
      </c>
      <c r="G213" s="37">
        <v>0</v>
      </c>
      <c r="H213" s="16">
        <v>0</v>
      </c>
      <c r="I213" s="37">
        <v>0</v>
      </c>
      <c r="J213" s="16">
        <v>0</v>
      </c>
      <c r="K213" s="37">
        <v>0</v>
      </c>
      <c r="L213" s="16">
        <v>0</v>
      </c>
      <c r="M213" s="37">
        <v>0</v>
      </c>
      <c r="N213" s="16">
        <v>0</v>
      </c>
      <c r="O213" s="37">
        <v>0</v>
      </c>
      <c r="P213" s="16">
        <v>0</v>
      </c>
      <c r="Q213" s="37">
        <v>0</v>
      </c>
      <c r="R213" s="16">
        <v>0</v>
      </c>
      <c r="S213" s="37">
        <v>0</v>
      </c>
      <c r="T213" s="16">
        <v>0</v>
      </c>
      <c r="U213" s="37">
        <v>0</v>
      </c>
      <c r="V213" s="16">
        <v>0</v>
      </c>
      <c r="W213" s="37">
        <v>0</v>
      </c>
      <c r="X213" s="16">
        <v>0</v>
      </c>
      <c r="Y213" s="37">
        <v>0</v>
      </c>
      <c r="Z213" s="16">
        <v>0</v>
      </c>
      <c r="AA213" s="37">
        <v>0</v>
      </c>
      <c r="AB213" s="16">
        <v>0</v>
      </c>
      <c r="AC213" s="37">
        <v>0</v>
      </c>
      <c r="AD213" s="16">
        <v>0</v>
      </c>
      <c r="AE213" s="37">
        <v>0</v>
      </c>
      <c r="AF213" s="16">
        <v>0</v>
      </c>
      <c r="AG213" s="37">
        <v>0</v>
      </c>
      <c r="AH213" s="16">
        <v>0</v>
      </c>
      <c r="AI213" s="37">
        <v>0</v>
      </c>
      <c r="AJ213" s="16">
        <v>0</v>
      </c>
      <c r="AK213" s="37">
        <v>0</v>
      </c>
      <c r="AL213" s="16">
        <v>0</v>
      </c>
      <c r="AM213" s="19">
        <v>0</v>
      </c>
      <c r="AN213" s="37">
        <v>0</v>
      </c>
      <c r="AO213" s="137">
        <v>0</v>
      </c>
      <c r="AP213" s="36">
        <v>0</v>
      </c>
      <c r="AQ213" s="37">
        <v>0</v>
      </c>
      <c r="AR213" s="37">
        <v>0</v>
      </c>
      <c r="AS213" s="37">
        <v>0</v>
      </c>
      <c r="AT213" s="134">
        <v>0</v>
      </c>
      <c r="AU213" s="20">
        <v>0</v>
      </c>
      <c r="AV213" s="136">
        <v>0</v>
      </c>
      <c r="AW213" s="20">
        <v>0</v>
      </c>
      <c r="AX213" s="47" t="str">
        <f t="shared" si="107"/>
        <v/>
      </c>
      <c r="BQ213" s="12" t="str">
        <f t="shared" si="122"/>
        <v/>
      </c>
      <c r="BR213" s="12" t="str">
        <f t="shared" si="132"/>
        <v/>
      </c>
      <c r="BS213" s="12" t="str">
        <f t="shared" si="128"/>
        <v/>
      </c>
      <c r="BT213" s="12" t="str">
        <f t="shared" si="108"/>
        <v/>
      </c>
      <c r="BU213" s="12" t="str">
        <f t="shared" si="109"/>
        <v/>
      </c>
      <c r="BV213" s="12" t="str">
        <f t="shared" si="110"/>
        <v/>
      </c>
      <c r="BW213" s="12" t="str">
        <f t="shared" si="129"/>
        <v/>
      </c>
      <c r="BX213" s="12" t="str">
        <f t="shared" si="112"/>
        <v/>
      </c>
      <c r="BY213" s="12" t="str">
        <f t="shared" si="125"/>
        <v/>
      </c>
      <c r="BZ213" s="12" t="str">
        <f t="shared" si="113"/>
        <v/>
      </c>
      <c r="CA213" s="47"/>
      <c r="CB213" s="310">
        <f t="shared" si="114"/>
        <v>0</v>
      </c>
      <c r="CC213" s="310">
        <f t="shared" si="115"/>
        <v>0</v>
      </c>
      <c r="CD213" s="310">
        <f t="shared" si="116"/>
        <v>0</v>
      </c>
      <c r="CE213" s="310">
        <f t="shared" si="116"/>
        <v>0</v>
      </c>
      <c r="CF213" s="310">
        <f t="shared" si="117"/>
        <v>0</v>
      </c>
      <c r="CG213" s="310">
        <f t="shared" si="118"/>
        <v>0</v>
      </c>
      <c r="CH213" s="310">
        <f t="shared" si="119"/>
        <v>0</v>
      </c>
      <c r="CI213" s="310">
        <f t="shared" si="119"/>
        <v>0</v>
      </c>
      <c r="CJ213" s="310">
        <f t="shared" si="120"/>
        <v>0</v>
      </c>
      <c r="CK213" s="310">
        <f t="shared" si="121"/>
        <v>0</v>
      </c>
    </row>
    <row r="214" spans="1:89" x14ac:dyDescent="0.25">
      <c r="A214" s="2950"/>
      <c r="B214" s="344" t="s">
        <v>223</v>
      </c>
      <c r="C214" s="340">
        <f t="shared" si="126"/>
        <v>1</v>
      </c>
      <c r="D214" s="341">
        <f t="shared" si="131"/>
        <v>1</v>
      </c>
      <c r="E214" s="1830">
        <f t="shared" si="131"/>
        <v>0</v>
      </c>
      <c r="F214" s="16">
        <v>0</v>
      </c>
      <c r="G214" s="37">
        <v>0</v>
      </c>
      <c r="H214" s="16">
        <v>0</v>
      </c>
      <c r="I214" s="37">
        <v>0</v>
      </c>
      <c r="J214" s="16">
        <v>0</v>
      </c>
      <c r="K214" s="37">
        <v>0</v>
      </c>
      <c r="L214" s="16">
        <v>1</v>
      </c>
      <c r="M214" s="37">
        <v>0</v>
      </c>
      <c r="N214" s="16">
        <v>0</v>
      </c>
      <c r="O214" s="37">
        <v>0</v>
      </c>
      <c r="P214" s="16">
        <v>0</v>
      </c>
      <c r="Q214" s="37">
        <v>0</v>
      </c>
      <c r="R214" s="16">
        <v>0</v>
      </c>
      <c r="S214" s="37">
        <v>0</v>
      </c>
      <c r="T214" s="16">
        <v>0</v>
      </c>
      <c r="U214" s="37">
        <v>0</v>
      </c>
      <c r="V214" s="16">
        <v>0</v>
      </c>
      <c r="W214" s="37">
        <v>0</v>
      </c>
      <c r="X214" s="16">
        <v>0</v>
      </c>
      <c r="Y214" s="37">
        <v>0</v>
      </c>
      <c r="Z214" s="16">
        <v>0</v>
      </c>
      <c r="AA214" s="37">
        <v>0</v>
      </c>
      <c r="AB214" s="16">
        <v>0</v>
      </c>
      <c r="AC214" s="37">
        <v>0</v>
      </c>
      <c r="AD214" s="16">
        <v>0</v>
      </c>
      <c r="AE214" s="37">
        <v>0</v>
      </c>
      <c r="AF214" s="16">
        <v>0</v>
      </c>
      <c r="AG214" s="37">
        <v>0</v>
      </c>
      <c r="AH214" s="16">
        <v>0</v>
      </c>
      <c r="AI214" s="37">
        <v>0</v>
      </c>
      <c r="AJ214" s="16">
        <v>0</v>
      </c>
      <c r="AK214" s="37">
        <v>0</v>
      </c>
      <c r="AL214" s="16">
        <v>0</v>
      </c>
      <c r="AM214" s="19">
        <v>0</v>
      </c>
      <c r="AN214" s="37">
        <v>0</v>
      </c>
      <c r="AO214" s="137">
        <v>0</v>
      </c>
      <c r="AP214" s="36">
        <v>0</v>
      </c>
      <c r="AQ214" s="37">
        <v>0</v>
      </c>
      <c r="AR214" s="37">
        <v>0</v>
      </c>
      <c r="AS214" s="37">
        <v>0</v>
      </c>
      <c r="AT214" s="134">
        <v>0</v>
      </c>
      <c r="AU214" s="20">
        <v>0</v>
      </c>
      <c r="AV214" s="136">
        <v>0</v>
      </c>
      <c r="AW214" s="20">
        <v>0</v>
      </c>
      <c r="AX214" s="47" t="str">
        <f t="shared" si="107"/>
        <v/>
      </c>
      <c r="BQ214" s="12" t="str">
        <f t="shared" si="122"/>
        <v/>
      </c>
      <c r="BR214" s="12" t="str">
        <f t="shared" si="132"/>
        <v/>
      </c>
      <c r="BS214" s="12" t="str">
        <f t="shared" si="128"/>
        <v/>
      </c>
      <c r="BT214" s="12" t="str">
        <f t="shared" si="108"/>
        <v/>
      </c>
      <c r="BU214" s="12" t="str">
        <f t="shared" si="109"/>
        <v/>
      </c>
      <c r="BV214" s="12" t="str">
        <f t="shared" si="110"/>
        <v/>
      </c>
      <c r="BW214" s="12" t="str">
        <f t="shared" si="129"/>
        <v/>
      </c>
      <c r="BX214" s="12" t="str">
        <f t="shared" si="112"/>
        <v/>
      </c>
      <c r="BY214" s="12" t="str">
        <f t="shared" si="125"/>
        <v/>
      </c>
      <c r="BZ214" s="12" t="str">
        <f t="shared" si="113"/>
        <v/>
      </c>
      <c r="CA214" s="47"/>
      <c r="CB214" s="310">
        <f t="shared" si="114"/>
        <v>0</v>
      </c>
      <c r="CC214" s="310">
        <f t="shared" si="115"/>
        <v>0</v>
      </c>
      <c r="CD214" s="310">
        <f t="shared" si="116"/>
        <v>0</v>
      </c>
      <c r="CE214" s="310">
        <f t="shared" si="116"/>
        <v>0</v>
      </c>
      <c r="CF214" s="310">
        <f t="shared" si="117"/>
        <v>0</v>
      </c>
      <c r="CG214" s="310">
        <f t="shared" si="118"/>
        <v>0</v>
      </c>
      <c r="CH214" s="310">
        <f t="shared" si="119"/>
        <v>0</v>
      </c>
      <c r="CI214" s="310">
        <f t="shared" si="119"/>
        <v>0</v>
      </c>
      <c r="CJ214" s="310">
        <f t="shared" si="120"/>
        <v>0</v>
      </c>
      <c r="CK214" s="310">
        <f t="shared" si="121"/>
        <v>0</v>
      </c>
    </row>
    <row r="215" spans="1:89" x14ac:dyDescent="0.25">
      <c r="A215" s="3660"/>
      <c r="B215" s="2108" t="s">
        <v>224</v>
      </c>
      <c r="C215" s="325">
        <f t="shared" si="126"/>
        <v>0</v>
      </c>
      <c r="D215" s="326">
        <f t="shared" si="131"/>
        <v>0</v>
      </c>
      <c r="E215" s="308">
        <f t="shared" si="131"/>
        <v>0</v>
      </c>
      <c r="F215" s="16">
        <v>0</v>
      </c>
      <c r="G215" s="37">
        <v>0</v>
      </c>
      <c r="H215" s="16">
        <v>0</v>
      </c>
      <c r="I215" s="37">
        <v>0</v>
      </c>
      <c r="J215" s="16">
        <v>0</v>
      </c>
      <c r="K215" s="37">
        <v>0</v>
      </c>
      <c r="L215" s="16">
        <v>0</v>
      </c>
      <c r="M215" s="37">
        <v>0</v>
      </c>
      <c r="N215" s="16">
        <v>0</v>
      </c>
      <c r="O215" s="37">
        <v>0</v>
      </c>
      <c r="P215" s="16">
        <v>0</v>
      </c>
      <c r="Q215" s="37">
        <v>0</v>
      </c>
      <c r="R215" s="16">
        <v>0</v>
      </c>
      <c r="S215" s="37">
        <v>0</v>
      </c>
      <c r="T215" s="16">
        <v>0</v>
      </c>
      <c r="U215" s="37">
        <v>0</v>
      </c>
      <c r="V215" s="16">
        <v>0</v>
      </c>
      <c r="W215" s="37">
        <v>0</v>
      </c>
      <c r="X215" s="16">
        <v>0</v>
      </c>
      <c r="Y215" s="37">
        <v>0</v>
      </c>
      <c r="Z215" s="16">
        <v>0</v>
      </c>
      <c r="AA215" s="37">
        <v>0</v>
      </c>
      <c r="AB215" s="16">
        <v>0</v>
      </c>
      <c r="AC215" s="37">
        <v>0</v>
      </c>
      <c r="AD215" s="16">
        <v>0</v>
      </c>
      <c r="AE215" s="37">
        <v>0</v>
      </c>
      <c r="AF215" s="16">
        <v>0</v>
      </c>
      <c r="AG215" s="37">
        <v>0</v>
      </c>
      <c r="AH215" s="16">
        <v>0</v>
      </c>
      <c r="AI215" s="37">
        <v>0</v>
      </c>
      <c r="AJ215" s="16">
        <v>0</v>
      </c>
      <c r="AK215" s="37">
        <v>0</v>
      </c>
      <c r="AL215" s="22">
        <v>0</v>
      </c>
      <c r="AM215" s="25">
        <v>0</v>
      </c>
      <c r="AN215" s="43">
        <v>0</v>
      </c>
      <c r="AO215" s="186">
        <v>0</v>
      </c>
      <c r="AP215" s="42">
        <v>0</v>
      </c>
      <c r="AQ215" s="43">
        <v>0</v>
      </c>
      <c r="AR215" s="43">
        <v>0</v>
      </c>
      <c r="AS215" s="43">
        <v>0</v>
      </c>
      <c r="AT215" s="141">
        <v>0</v>
      </c>
      <c r="AU215" s="26">
        <v>0</v>
      </c>
      <c r="AV215" s="143">
        <v>0</v>
      </c>
      <c r="AW215" s="26">
        <v>0</v>
      </c>
      <c r="AX215" s="47" t="str">
        <f t="shared" si="107"/>
        <v/>
      </c>
      <c r="BQ215" s="12" t="str">
        <f t="shared" si="122"/>
        <v/>
      </c>
      <c r="BR215" s="12" t="str">
        <f t="shared" si="132"/>
        <v/>
      </c>
      <c r="BS215" s="12" t="str">
        <f t="shared" si="128"/>
        <v/>
      </c>
      <c r="BT215" s="12" t="str">
        <f t="shared" si="108"/>
        <v/>
      </c>
      <c r="BU215" s="12" t="str">
        <f t="shared" si="109"/>
        <v/>
      </c>
      <c r="BV215" s="12" t="str">
        <f t="shared" si="110"/>
        <v/>
      </c>
      <c r="BW215" s="12" t="str">
        <f t="shared" si="129"/>
        <v/>
      </c>
      <c r="BX215" s="12" t="str">
        <f t="shared" si="112"/>
        <v/>
      </c>
      <c r="BY215" s="12" t="str">
        <f t="shared" si="125"/>
        <v/>
      </c>
      <c r="BZ215" s="12" t="str">
        <f t="shared" si="113"/>
        <v/>
      </c>
      <c r="CA215" s="47"/>
      <c r="CB215" s="310">
        <f t="shared" si="114"/>
        <v>0</v>
      </c>
      <c r="CC215" s="310">
        <f t="shared" si="115"/>
        <v>0</v>
      </c>
      <c r="CD215" s="310">
        <f t="shared" si="116"/>
        <v>0</v>
      </c>
      <c r="CE215" s="310">
        <f t="shared" si="116"/>
        <v>0</v>
      </c>
      <c r="CF215" s="310">
        <f t="shared" si="117"/>
        <v>0</v>
      </c>
      <c r="CG215" s="310">
        <f t="shared" si="118"/>
        <v>0</v>
      </c>
      <c r="CH215" s="310">
        <f t="shared" si="119"/>
        <v>0</v>
      </c>
      <c r="CI215" s="310">
        <f t="shared" si="119"/>
        <v>0</v>
      </c>
      <c r="CJ215" s="310">
        <f t="shared" si="120"/>
        <v>0</v>
      </c>
      <c r="CK215" s="310">
        <f t="shared" si="121"/>
        <v>0</v>
      </c>
    </row>
    <row r="216" spans="1:89" ht="15" customHeight="1" x14ac:dyDescent="0.25">
      <c r="A216" s="3083" t="s">
        <v>225</v>
      </c>
      <c r="B216" s="2180" t="s">
        <v>226</v>
      </c>
      <c r="C216" s="2175">
        <f t="shared" si="126"/>
        <v>0</v>
      </c>
      <c r="D216" s="2176">
        <f t="shared" si="131"/>
        <v>0</v>
      </c>
      <c r="E216" s="1187">
        <f t="shared" si="131"/>
        <v>0</v>
      </c>
      <c r="F216" s="2155">
        <v>0</v>
      </c>
      <c r="G216" s="864">
        <v>0</v>
      </c>
      <c r="H216" s="2155">
        <v>0</v>
      </c>
      <c r="I216" s="864">
        <v>0</v>
      </c>
      <c r="J216" s="2155">
        <v>0</v>
      </c>
      <c r="K216" s="864">
        <v>0</v>
      </c>
      <c r="L216" s="2155">
        <v>0</v>
      </c>
      <c r="M216" s="864">
        <v>0</v>
      </c>
      <c r="N216" s="2155">
        <v>0</v>
      </c>
      <c r="O216" s="864">
        <v>0</v>
      </c>
      <c r="P216" s="2155">
        <v>0</v>
      </c>
      <c r="Q216" s="864">
        <v>0</v>
      </c>
      <c r="R216" s="2155">
        <v>0</v>
      </c>
      <c r="S216" s="864">
        <v>0</v>
      </c>
      <c r="T216" s="2155">
        <v>0</v>
      </c>
      <c r="U216" s="864">
        <v>0</v>
      </c>
      <c r="V216" s="2155">
        <v>0</v>
      </c>
      <c r="W216" s="864">
        <v>0</v>
      </c>
      <c r="X216" s="2155">
        <v>0</v>
      </c>
      <c r="Y216" s="864">
        <v>0</v>
      </c>
      <c r="Z216" s="2155">
        <v>0</v>
      </c>
      <c r="AA216" s="864">
        <v>0</v>
      </c>
      <c r="AB216" s="2155">
        <v>0</v>
      </c>
      <c r="AC216" s="864">
        <v>0</v>
      </c>
      <c r="AD216" s="2155">
        <v>0</v>
      </c>
      <c r="AE216" s="864">
        <v>0</v>
      </c>
      <c r="AF216" s="2155">
        <v>0</v>
      </c>
      <c r="AG216" s="864">
        <v>0</v>
      </c>
      <c r="AH216" s="2155">
        <v>0</v>
      </c>
      <c r="AI216" s="864">
        <v>0</v>
      </c>
      <c r="AJ216" s="2155">
        <v>0</v>
      </c>
      <c r="AK216" s="864">
        <v>0</v>
      </c>
      <c r="AL216" s="2155">
        <v>0</v>
      </c>
      <c r="AM216" s="2086">
        <v>0</v>
      </c>
      <c r="AN216" s="703"/>
      <c r="AO216" s="367"/>
      <c r="AP216" s="840">
        <v>0</v>
      </c>
      <c r="AQ216" s="353">
        <v>0</v>
      </c>
      <c r="AR216" s="353">
        <v>0</v>
      </c>
      <c r="AS216" s="353">
        <v>0</v>
      </c>
      <c r="AT216" s="354">
        <v>0</v>
      </c>
      <c r="AU216" s="694">
        <v>0</v>
      </c>
      <c r="AV216" s="354">
        <v>0</v>
      </c>
      <c r="AW216" s="694">
        <v>0</v>
      </c>
      <c r="AX216" s="47" t="str">
        <f t="shared" si="107"/>
        <v/>
      </c>
      <c r="BQ216" s="13"/>
      <c r="BR216" s="13"/>
      <c r="BS216" s="12" t="str">
        <f t="shared" si="128"/>
        <v/>
      </c>
      <c r="BT216" s="12" t="str">
        <f t="shared" si="108"/>
        <v/>
      </c>
      <c r="BU216" s="12" t="str">
        <f t="shared" si="109"/>
        <v/>
      </c>
      <c r="BV216" s="12" t="str">
        <f t="shared" si="110"/>
        <v/>
      </c>
      <c r="BW216" s="12" t="str">
        <f t="shared" si="129"/>
        <v/>
      </c>
      <c r="BX216" s="12" t="str">
        <f t="shared" si="112"/>
        <v/>
      </c>
      <c r="BY216" s="12" t="str">
        <f t="shared" si="125"/>
        <v/>
      </c>
      <c r="BZ216" s="12" t="str">
        <f t="shared" si="113"/>
        <v/>
      </c>
      <c r="CA216" s="47"/>
      <c r="CB216" s="47"/>
      <c r="CC216" s="47"/>
      <c r="CD216" s="310">
        <f t="shared" si="116"/>
        <v>0</v>
      </c>
      <c r="CE216" s="310">
        <f t="shared" si="116"/>
        <v>0</v>
      </c>
      <c r="CF216" s="310">
        <f t="shared" si="117"/>
        <v>0</v>
      </c>
      <c r="CG216" s="310">
        <f t="shared" si="118"/>
        <v>0</v>
      </c>
      <c r="CH216" s="310">
        <f t="shared" si="119"/>
        <v>0</v>
      </c>
      <c r="CI216" s="310">
        <f t="shared" si="119"/>
        <v>0</v>
      </c>
      <c r="CJ216" s="310">
        <f t="shared" si="120"/>
        <v>0</v>
      </c>
      <c r="CK216" s="310">
        <f t="shared" si="121"/>
        <v>0</v>
      </c>
    </row>
    <row r="217" spans="1:89" x14ac:dyDescent="0.25">
      <c r="A217" s="2860"/>
      <c r="B217" s="344" t="s">
        <v>227</v>
      </c>
      <c r="C217" s="340">
        <f t="shared" si="126"/>
        <v>0</v>
      </c>
      <c r="D217" s="341">
        <f>SUM(F217+H217+J217+L217+N217+P217+R217+T217+V217+X217+Z217+AB217+AD217+AF217+AH217+AJ217+AL217)</f>
        <v>0</v>
      </c>
      <c r="E217" s="1830">
        <f t="shared" si="131"/>
        <v>0</v>
      </c>
      <c r="F217" s="16">
        <v>0</v>
      </c>
      <c r="G217" s="37">
        <v>0</v>
      </c>
      <c r="H217" s="16">
        <v>0</v>
      </c>
      <c r="I217" s="37">
        <v>0</v>
      </c>
      <c r="J217" s="16">
        <v>0</v>
      </c>
      <c r="K217" s="37">
        <v>0</v>
      </c>
      <c r="L217" s="16">
        <v>0</v>
      </c>
      <c r="M217" s="37">
        <v>0</v>
      </c>
      <c r="N217" s="16">
        <v>0</v>
      </c>
      <c r="O217" s="37">
        <v>0</v>
      </c>
      <c r="P217" s="16">
        <v>0</v>
      </c>
      <c r="Q217" s="37">
        <v>0</v>
      </c>
      <c r="R217" s="16">
        <v>0</v>
      </c>
      <c r="S217" s="37">
        <v>0</v>
      </c>
      <c r="T217" s="16">
        <v>0</v>
      </c>
      <c r="U217" s="37">
        <v>0</v>
      </c>
      <c r="V217" s="16">
        <v>0</v>
      </c>
      <c r="W217" s="37">
        <v>0</v>
      </c>
      <c r="X217" s="16">
        <v>0</v>
      </c>
      <c r="Y217" s="37">
        <v>0</v>
      </c>
      <c r="Z217" s="16">
        <v>0</v>
      </c>
      <c r="AA217" s="37">
        <v>0</v>
      </c>
      <c r="AB217" s="16">
        <v>0</v>
      </c>
      <c r="AC217" s="37">
        <v>0</v>
      </c>
      <c r="AD217" s="16">
        <v>0</v>
      </c>
      <c r="AE217" s="37">
        <v>0</v>
      </c>
      <c r="AF217" s="16">
        <v>0</v>
      </c>
      <c r="AG217" s="37">
        <v>0</v>
      </c>
      <c r="AH217" s="16">
        <v>0</v>
      </c>
      <c r="AI217" s="37">
        <v>0</v>
      </c>
      <c r="AJ217" s="16">
        <v>0</v>
      </c>
      <c r="AK217" s="37">
        <v>0</v>
      </c>
      <c r="AL217" s="16">
        <v>0</v>
      </c>
      <c r="AM217" s="19">
        <v>0</v>
      </c>
      <c r="AN217" s="368"/>
      <c r="AO217" s="369"/>
      <c r="AP217" s="16">
        <v>0</v>
      </c>
      <c r="AQ217" s="41">
        <v>0</v>
      </c>
      <c r="AR217" s="41">
        <v>0</v>
      </c>
      <c r="AS217" s="41">
        <v>0</v>
      </c>
      <c r="AT217" s="180">
        <v>0</v>
      </c>
      <c r="AU217" s="342">
        <v>0</v>
      </c>
      <c r="AV217" s="180">
        <v>0</v>
      </c>
      <c r="AW217" s="342">
        <v>0</v>
      </c>
      <c r="AX217" s="47" t="str">
        <f t="shared" si="107"/>
        <v/>
      </c>
      <c r="BQ217" s="13"/>
      <c r="BR217" s="13"/>
      <c r="BS217" s="12" t="str">
        <f t="shared" si="128"/>
        <v/>
      </c>
      <c r="BT217" s="12" t="str">
        <f t="shared" si="108"/>
        <v/>
      </c>
      <c r="BU217" s="12" t="str">
        <f t="shared" si="109"/>
        <v/>
      </c>
      <c r="BV217" s="12" t="str">
        <f t="shared" si="110"/>
        <v/>
      </c>
      <c r="BW217" s="12" t="str">
        <f t="shared" si="129"/>
        <v/>
      </c>
      <c r="BX217" s="12" t="str">
        <f t="shared" si="112"/>
        <v/>
      </c>
      <c r="BY217" s="12" t="str">
        <f t="shared" si="125"/>
        <v/>
      </c>
      <c r="BZ217" s="12" t="str">
        <f t="shared" si="113"/>
        <v/>
      </c>
      <c r="CA217" s="47"/>
      <c r="CB217" s="47"/>
      <c r="CC217" s="47"/>
      <c r="CD217" s="310">
        <f t="shared" si="116"/>
        <v>0</v>
      </c>
      <c r="CE217" s="310">
        <f t="shared" si="116"/>
        <v>0</v>
      </c>
      <c r="CF217" s="310">
        <f t="shared" si="117"/>
        <v>0</v>
      </c>
      <c r="CG217" s="310">
        <f t="shared" si="118"/>
        <v>0</v>
      </c>
      <c r="CH217" s="310">
        <f t="shared" si="119"/>
        <v>0</v>
      </c>
      <c r="CI217" s="310">
        <f t="shared" si="119"/>
        <v>0</v>
      </c>
      <c r="CJ217" s="310">
        <f t="shared" si="120"/>
        <v>0</v>
      </c>
      <c r="CK217" s="310">
        <f t="shared" si="121"/>
        <v>0</v>
      </c>
    </row>
    <row r="218" spans="1:89" x14ac:dyDescent="0.25">
      <c r="A218" s="3638"/>
      <c r="B218" s="370" t="s">
        <v>228</v>
      </c>
      <c r="C218" s="355">
        <f t="shared" si="126"/>
        <v>0</v>
      </c>
      <c r="D218" s="356">
        <f t="shared" si="131"/>
        <v>0</v>
      </c>
      <c r="E218" s="1828">
        <f t="shared" si="131"/>
        <v>0</v>
      </c>
      <c r="F218" s="22">
        <v>0</v>
      </c>
      <c r="G218" s="43">
        <v>0</v>
      </c>
      <c r="H218" s="22">
        <v>0</v>
      </c>
      <c r="I218" s="43">
        <v>0</v>
      </c>
      <c r="J218" s="22">
        <v>0</v>
      </c>
      <c r="K218" s="43">
        <v>0</v>
      </c>
      <c r="L218" s="22">
        <v>0</v>
      </c>
      <c r="M218" s="43">
        <v>0</v>
      </c>
      <c r="N218" s="22">
        <v>0</v>
      </c>
      <c r="O218" s="43">
        <v>0</v>
      </c>
      <c r="P218" s="22">
        <v>0</v>
      </c>
      <c r="Q218" s="43">
        <v>0</v>
      </c>
      <c r="R218" s="22">
        <v>0</v>
      </c>
      <c r="S218" s="43">
        <v>0</v>
      </c>
      <c r="T218" s="22">
        <v>0</v>
      </c>
      <c r="U218" s="43">
        <v>0</v>
      </c>
      <c r="V218" s="22">
        <v>0</v>
      </c>
      <c r="W218" s="43">
        <v>0</v>
      </c>
      <c r="X218" s="22">
        <v>0</v>
      </c>
      <c r="Y218" s="43">
        <v>0</v>
      </c>
      <c r="Z218" s="22">
        <v>0</v>
      </c>
      <c r="AA218" s="43">
        <v>0</v>
      </c>
      <c r="AB218" s="22">
        <v>0</v>
      </c>
      <c r="AC218" s="43">
        <v>0</v>
      </c>
      <c r="AD218" s="22">
        <v>0</v>
      </c>
      <c r="AE218" s="43">
        <v>0</v>
      </c>
      <c r="AF218" s="22">
        <v>0</v>
      </c>
      <c r="AG218" s="43">
        <v>0</v>
      </c>
      <c r="AH218" s="22">
        <v>0</v>
      </c>
      <c r="AI218" s="43">
        <v>0</v>
      </c>
      <c r="AJ218" s="22">
        <v>0</v>
      </c>
      <c r="AK218" s="43">
        <v>0</v>
      </c>
      <c r="AL218" s="22">
        <v>0</v>
      </c>
      <c r="AM218" s="25">
        <v>0</v>
      </c>
      <c r="AN218" s="371"/>
      <c r="AO218" s="2109"/>
      <c r="AP218" s="22">
        <v>0</v>
      </c>
      <c r="AQ218" s="43">
        <v>0</v>
      </c>
      <c r="AR218" s="43">
        <v>0</v>
      </c>
      <c r="AS218" s="43">
        <v>0</v>
      </c>
      <c r="AT218" s="141">
        <v>0</v>
      </c>
      <c r="AU218" s="26">
        <v>0</v>
      </c>
      <c r="AV218" s="141">
        <v>0</v>
      </c>
      <c r="AW218" s="26">
        <v>0</v>
      </c>
      <c r="AX218" s="47" t="str">
        <f t="shared" si="107"/>
        <v/>
      </c>
      <c r="BQ218" s="13"/>
      <c r="BR218" s="13"/>
      <c r="BS218" s="12" t="str">
        <f t="shared" si="128"/>
        <v/>
      </c>
      <c r="BT218" s="12" t="str">
        <f t="shared" si="108"/>
        <v/>
      </c>
      <c r="BU218" s="12" t="str">
        <f t="shared" si="109"/>
        <v/>
      </c>
      <c r="BV218" s="12" t="str">
        <f t="shared" si="110"/>
        <v/>
      </c>
      <c r="BW218" s="12" t="str">
        <f t="shared" si="129"/>
        <v/>
      </c>
      <c r="BX218" s="12" t="str">
        <f t="shared" si="112"/>
        <v/>
      </c>
      <c r="BY218" s="12" t="str">
        <f t="shared" si="125"/>
        <v/>
      </c>
      <c r="BZ218" s="12" t="str">
        <f t="shared" si="113"/>
        <v/>
      </c>
      <c r="CA218" s="47"/>
      <c r="CB218" s="47"/>
      <c r="CC218" s="47"/>
      <c r="CD218" s="310">
        <f t="shared" si="116"/>
        <v>0</v>
      </c>
      <c r="CE218" s="310">
        <f t="shared" si="116"/>
        <v>0</v>
      </c>
      <c r="CF218" s="310">
        <f t="shared" si="117"/>
        <v>0</v>
      </c>
      <c r="CG218" s="310">
        <f t="shared" si="118"/>
        <v>0</v>
      </c>
      <c r="CH218" s="310">
        <f t="shared" si="119"/>
        <v>0</v>
      </c>
      <c r="CI218" s="310">
        <f t="shared" si="119"/>
        <v>0</v>
      </c>
      <c r="CJ218" s="310">
        <f t="shared" si="120"/>
        <v>0</v>
      </c>
      <c r="CK218" s="310">
        <f t="shared" si="121"/>
        <v>0</v>
      </c>
    </row>
    <row r="219" spans="1:89" x14ac:dyDescent="0.25">
      <c r="A219" s="3726" t="s">
        <v>229</v>
      </c>
      <c r="B219" s="3727"/>
      <c r="C219" s="2175">
        <f>SUM(D219+E219)</f>
        <v>2</v>
      </c>
      <c r="D219" s="2176">
        <f>SUM(F219+H219+J219+L219+N219+P219+R219+T219+V219+X219+Z219+AB219+AD219+AF219+AH219+AJ219+AL219)</f>
        <v>2</v>
      </c>
      <c r="E219" s="1187">
        <f>SUM(G219+I219+K219+M219+O219+Q219+S219+U219+W219+Y219+AA219+AC219+AE219+AG219+AI219+AK219+AM219)</f>
        <v>0</v>
      </c>
      <c r="F219" s="2155">
        <v>0</v>
      </c>
      <c r="G219" s="864">
        <v>0</v>
      </c>
      <c r="H219" s="2155">
        <v>0</v>
      </c>
      <c r="I219" s="864">
        <v>0</v>
      </c>
      <c r="J219" s="2155">
        <v>0</v>
      </c>
      <c r="K219" s="864">
        <v>0</v>
      </c>
      <c r="L219" s="2155">
        <v>0</v>
      </c>
      <c r="M219" s="864">
        <v>0</v>
      </c>
      <c r="N219" s="2155">
        <v>2</v>
      </c>
      <c r="O219" s="864">
        <v>0</v>
      </c>
      <c r="P219" s="2155">
        <v>0</v>
      </c>
      <c r="Q219" s="864">
        <v>0</v>
      </c>
      <c r="R219" s="2155">
        <v>0</v>
      </c>
      <c r="S219" s="864">
        <v>0</v>
      </c>
      <c r="T219" s="2155">
        <v>0</v>
      </c>
      <c r="U219" s="864">
        <v>0</v>
      </c>
      <c r="V219" s="2155">
        <v>0</v>
      </c>
      <c r="W219" s="864">
        <v>0</v>
      </c>
      <c r="X219" s="2155">
        <v>0</v>
      </c>
      <c r="Y219" s="864">
        <v>0</v>
      </c>
      <c r="Z219" s="2155">
        <v>0</v>
      </c>
      <c r="AA219" s="864">
        <v>0</v>
      </c>
      <c r="AB219" s="2155">
        <v>0</v>
      </c>
      <c r="AC219" s="864">
        <v>0</v>
      </c>
      <c r="AD219" s="2155">
        <v>0</v>
      </c>
      <c r="AE219" s="864">
        <v>0</v>
      </c>
      <c r="AF219" s="2155">
        <v>0</v>
      </c>
      <c r="AG219" s="864">
        <v>0</v>
      </c>
      <c r="AH219" s="2155">
        <v>0</v>
      </c>
      <c r="AI219" s="864">
        <v>0</v>
      </c>
      <c r="AJ219" s="2155">
        <v>0</v>
      </c>
      <c r="AK219" s="864">
        <v>0</v>
      </c>
      <c r="AL219" s="2155">
        <v>0</v>
      </c>
      <c r="AM219" s="2086">
        <v>0</v>
      </c>
      <c r="AN219" s="195">
        <v>0</v>
      </c>
      <c r="AO219" s="137">
        <v>0</v>
      </c>
      <c r="AP219" s="2155">
        <v>0</v>
      </c>
      <c r="AQ219" s="864">
        <v>0</v>
      </c>
      <c r="AR219" s="864">
        <v>0</v>
      </c>
      <c r="AS219" s="864">
        <v>0</v>
      </c>
      <c r="AT219" s="850">
        <v>0</v>
      </c>
      <c r="AU219" s="2177">
        <v>0</v>
      </c>
      <c r="AV219" s="850">
        <v>0</v>
      </c>
      <c r="AW219" s="2177">
        <v>0</v>
      </c>
      <c r="AX219" s="47" t="str">
        <f t="shared" si="107"/>
        <v/>
      </c>
      <c r="BQ219" s="12" t="str">
        <f t="shared" ref="BQ219:BQ230" si="133">IF(AND(E219&gt;0,AN219=""), "* No olvide digitar la variable Gestantes. Digite Cero si no tiene.",IF(AN219&gt;E219,"  * La  variable Gestantes No puede ser mayor al Total Mujeres.",""))</f>
        <v/>
      </c>
      <c r="BR219" s="12" t="str">
        <f>IF(AND(E219&gt;0,AO219=""), "* No olvide digitar la variable Madre de hijo menor de 5 años. Digite Cero si no tiene.",IF(AO219&gt;E219,"  * La variable Madre de hijo menor de 5 años No puede ser mayor al Total Mujeres.",""))</f>
        <v/>
      </c>
      <c r="BS219" s="12" t="str">
        <f t="shared" si="128"/>
        <v/>
      </c>
      <c r="BT219" s="12" t="str">
        <f t="shared" si="108"/>
        <v/>
      </c>
      <c r="BU219" s="12" t="str">
        <f t="shared" si="109"/>
        <v/>
      </c>
      <c r="BV219" s="12" t="str">
        <f t="shared" si="110"/>
        <v/>
      </c>
      <c r="BW219" s="12" t="str">
        <f t="shared" si="129"/>
        <v/>
      </c>
      <c r="BX219" s="12" t="str">
        <f t="shared" si="112"/>
        <v/>
      </c>
      <c r="BY219" s="12" t="str">
        <f t="shared" si="125"/>
        <v/>
      </c>
      <c r="BZ219" s="12" t="str">
        <f t="shared" si="113"/>
        <v/>
      </c>
      <c r="CA219" s="47"/>
      <c r="CB219" s="310">
        <f t="shared" si="114"/>
        <v>0</v>
      </c>
      <c r="CC219" s="310">
        <f t="shared" si="115"/>
        <v>0</v>
      </c>
      <c r="CD219" s="310">
        <f t="shared" si="116"/>
        <v>0</v>
      </c>
      <c r="CE219" s="310">
        <f t="shared" si="116"/>
        <v>0</v>
      </c>
      <c r="CF219" s="310">
        <f t="shared" si="117"/>
        <v>0</v>
      </c>
      <c r="CG219" s="310">
        <f t="shared" si="118"/>
        <v>0</v>
      </c>
      <c r="CH219" s="310">
        <f t="shared" si="119"/>
        <v>0</v>
      </c>
      <c r="CI219" s="310">
        <f t="shared" si="119"/>
        <v>0</v>
      </c>
      <c r="CJ219" s="310">
        <f t="shared" si="120"/>
        <v>0</v>
      </c>
      <c r="CK219" s="310">
        <f t="shared" si="121"/>
        <v>0</v>
      </c>
    </row>
    <row r="220" spans="1:89" x14ac:dyDescent="0.25">
      <c r="A220" s="2954" t="s">
        <v>230</v>
      </c>
      <c r="B220" s="2955"/>
      <c r="C220" s="335">
        <f>SUM(D220+E220)</f>
        <v>0</v>
      </c>
      <c r="D220" s="336">
        <f>SUM(F220+H220+J220+L220+N220+P220+R220+T220+V220+X220+Z220+AB220+AD220+AF220+AH220+AJ220+AL220)</f>
        <v>0</v>
      </c>
      <c r="E220" s="1827">
        <f>SUM(G220+I220+K220+M220+O220+Q220+S220+U220+W220+Y220+AA220+AC220+AE220+AG220+AI220+AK220+AM220)</f>
        <v>0</v>
      </c>
      <c r="F220" s="32">
        <v>0</v>
      </c>
      <c r="G220" s="35">
        <v>0</v>
      </c>
      <c r="H220" s="32">
        <v>0</v>
      </c>
      <c r="I220" s="35">
        <v>0</v>
      </c>
      <c r="J220" s="32">
        <v>0</v>
      </c>
      <c r="K220" s="35">
        <v>0</v>
      </c>
      <c r="L220" s="32">
        <v>0</v>
      </c>
      <c r="M220" s="35">
        <v>0</v>
      </c>
      <c r="N220" s="32">
        <v>0</v>
      </c>
      <c r="O220" s="35">
        <v>0</v>
      </c>
      <c r="P220" s="32">
        <v>0</v>
      </c>
      <c r="Q220" s="35">
        <v>0</v>
      </c>
      <c r="R220" s="32">
        <v>0</v>
      </c>
      <c r="S220" s="35">
        <v>0</v>
      </c>
      <c r="T220" s="32">
        <v>0</v>
      </c>
      <c r="U220" s="35">
        <v>0</v>
      </c>
      <c r="V220" s="32">
        <v>0</v>
      </c>
      <c r="W220" s="35">
        <v>0</v>
      </c>
      <c r="X220" s="32">
        <v>0</v>
      </c>
      <c r="Y220" s="35">
        <v>0</v>
      </c>
      <c r="Z220" s="32">
        <v>0</v>
      </c>
      <c r="AA220" s="35">
        <v>0</v>
      </c>
      <c r="AB220" s="32">
        <v>0</v>
      </c>
      <c r="AC220" s="35">
        <v>0</v>
      </c>
      <c r="AD220" s="32">
        <v>0</v>
      </c>
      <c r="AE220" s="35">
        <v>0</v>
      </c>
      <c r="AF220" s="32">
        <v>0</v>
      </c>
      <c r="AG220" s="35">
        <v>0</v>
      </c>
      <c r="AH220" s="32">
        <v>0</v>
      </c>
      <c r="AI220" s="35">
        <v>0</v>
      </c>
      <c r="AJ220" s="32">
        <v>0</v>
      </c>
      <c r="AK220" s="35">
        <v>0</v>
      </c>
      <c r="AL220" s="32">
        <v>0</v>
      </c>
      <c r="AM220" s="271">
        <v>0</v>
      </c>
      <c r="AN220" s="195">
        <v>0</v>
      </c>
      <c r="AO220" s="137">
        <v>0</v>
      </c>
      <c r="AP220" s="16">
        <v>0</v>
      </c>
      <c r="AQ220" s="37">
        <v>0</v>
      </c>
      <c r="AR220" s="37">
        <v>0</v>
      </c>
      <c r="AS220" s="37">
        <v>0</v>
      </c>
      <c r="AT220" s="134">
        <v>0</v>
      </c>
      <c r="AU220" s="20">
        <v>0</v>
      </c>
      <c r="AV220" s="134">
        <v>0</v>
      </c>
      <c r="AW220" s="20">
        <v>0</v>
      </c>
      <c r="AX220" s="47" t="str">
        <f t="shared" si="107"/>
        <v/>
      </c>
      <c r="BQ220" s="12" t="str">
        <f t="shared" si="133"/>
        <v/>
      </c>
      <c r="BR220" s="12" t="str">
        <f t="shared" ref="BR220:BR230" si="134">IF(AND(E220&gt;0,AO220=""), "* No olvide digitar la variable Madre de hijo menor de 5 años. Digite Cero si no tiene.",IF(AO220&gt;E220,"  * La variable Madre de hijo menor de 5 años No puede ser mayor al Total Mujeres.",""))</f>
        <v/>
      </c>
      <c r="BS220" s="12" t="str">
        <f t="shared" si="128"/>
        <v/>
      </c>
      <c r="BT220" s="12" t="str">
        <f t="shared" si="108"/>
        <v/>
      </c>
      <c r="BU220" s="12" t="str">
        <f t="shared" si="109"/>
        <v/>
      </c>
      <c r="BV220" s="12" t="str">
        <f t="shared" si="110"/>
        <v/>
      </c>
      <c r="BW220" s="12" t="str">
        <f t="shared" si="129"/>
        <v/>
      </c>
      <c r="BX220" s="12" t="str">
        <f t="shared" si="112"/>
        <v/>
      </c>
      <c r="BY220" s="12" t="str">
        <f t="shared" si="125"/>
        <v/>
      </c>
      <c r="BZ220" s="12" t="str">
        <f t="shared" si="113"/>
        <v/>
      </c>
      <c r="CA220" s="47"/>
      <c r="CB220" s="310">
        <f t="shared" si="114"/>
        <v>0</v>
      </c>
      <c r="CC220" s="310">
        <f t="shared" si="115"/>
        <v>0</v>
      </c>
      <c r="CD220" s="310">
        <f t="shared" si="116"/>
        <v>0</v>
      </c>
      <c r="CE220" s="310">
        <f t="shared" si="116"/>
        <v>0</v>
      </c>
      <c r="CF220" s="310">
        <f t="shared" si="117"/>
        <v>0</v>
      </c>
      <c r="CG220" s="310">
        <f t="shared" si="118"/>
        <v>0</v>
      </c>
      <c r="CH220" s="310">
        <f t="shared" si="119"/>
        <v>0</v>
      </c>
      <c r="CI220" s="310">
        <f t="shared" si="119"/>
        <v>0</v>
      </c>
      <c r="CJ220" s="310">
        <f t="shared" si="120"/>
        <v>0</v>
      </c>
      <c r="CK220" s="310">
        <f t="shared" si="121"/>
        <v>0</v>
      </c>
    </row>
    <row r="221" spans="1:89" ht="15" customHeight="1" x14ac:dyDescent="0.25">
      <c r="A221" s="2937" t="s">
        <v>231</v>
      </c>
      <c r="B221" s="2938"/>
      <c r="C221" s="340">
        <f t="shared" si="126"/>
        <v>0</v>
      </c>
      <c r="D221" s="341">
        <f t="shared" si="131"/>
        <v>0</v>
      </c>
      <c r="E221" s="1830">
        <f t="shared" si="131"/>
        <v>0</v>
      </c>
      <c r="F221" s="16">
        <v>0</v>
      </c>
      <c r="G221" s="37">
        <v>0</v>
      </c>
      <c r="H221" s="16">
        <v>0</v>
      </c>
      <c r="I221" s="37">
        <v>0</v>
      </c>
      <c r="J221" s="16">
        <v>0</v>
      </c>
      <c r="K221" s="37">
        <v>0</v>
      </c>
      <c r="L221" s="16">
        <v>0</v>
      </c>
      <c r="M221" s="37">
        <v>0</v>
      </c>
      <c r="N221" s="16">
        <v>0</v>
      </c>
      <c r="O221" s="37">
        <v>0</v>
      </c>
      <c r="P221" s="16">
        <v>0</v>
      </c>
      <c r="Q221" s="37">
        <v>0</v>
      </c>
      <c r="R221" s="16">
        <v>0</v>
      </c>
      <c r="S221" s="37">
        <v>0</v>
      </c>
      <c r="T221" s="16">
        <v>0</v>
      </c>
      <c r="U221" s="37">
        <v>0</v>
      </c>
      <c r="V221" s="16">
        <v>0</v>
      </c>
      <c r="W221" s="37">
        <v>0</v>
      </c>
      <c r="X221" s="16">
        <v>0</v>
      </c>
      <c r="Y221" s="37">
        <v>0</v>
      </c>
      <c r="Z221" s="16">
        <v>0</v>
      </c>
      <c r="AA221" s="37">
        <v>0</v>
      </c>
      <c r="AB221" s="16">
        <v>0</v>
      </c>
      <c r="AC221" s="37">
        <v>0</v>
      </c>
      <c r="AD221" s="16">
        <v>0</v>
      </c>
      <c r="AE221" s="37">
        <v>0</v>
      </c>
      <c r="AF221" s="16">
        <v>0</v>
      </c>
      <c r="AG221" s="37">
        <v>0</v>
      </c>
      <c r="AH221" s="16">
        <v>0</v>
      </c>
      <c r="AI221" s="37">
        <v>0</v>
      </c>
      <c r="AJ221" s="16">
        <v>0</v>
      </c>
      <c r="AK221" s="37">
        <v>0</v>
      </c>
      <c r="AL221" s="16">
        <v>0</v>
      </c>
      <c r="AM221" s="134">
        <v>0</v>
      </c>
      <c r="AN221" s="195">
        <v>0</v>
      </c>
      <c r="AO221" s="137">
        <v>0</v>
      </c>
      <c r="AP221" s="16">
        <v>0</v>
      </c>
      <c r="AQ221" s="37">
        <v>0</v>
      </c>
      <c r="AR221" s="37">
        <v>0</v>
      </c>
      <c r="AS221" s="37">
        <v>0</v>
      </c>
      <c r="AT221" s="134">
        <v>0</v>
      </c>
      <c r="AU221" s="20">
        <v>0</v>
      </c>
      <c r="AV221" s="134">
        <v>0</v>
      </c>
      <c r="AW221" s="20">
        <v>0</v>
      </c>
      <c r="AX221" s="47" t="str">
        <f t="shared" si="107"/>
        <v/>
      </c>
      <c r="BQ221" s="12" t="str">
        <f t="shared" si="133"/>
        <v/>
      </c>
      <c r="BR221" s="12" t="str">
        <f t="shared" si="134"/>
        <v/>
      </c>
      <c r="BS221" s="12" t="str">
        <f t="shared" si="128"/>
        <v/>
      </c>
      <c r="BT221" s="12" t="str">
        <f t="shared" si="108"/>
        <v/>
      </c>
      <c r="BU221" s="12" t="str">
        <f t="shared" si="109"/>
        <v/>
      </c>
      <c r="BV221" s="12" t="str">
        <f t="shared" si="110"/>
        <v/>
      </c>
      <c r="BW221" s="12" t="str">
        <f t="shared" si="129"/>
        <v/>
      </c>
      <c r="BX221" s="12" t="str">
        <f t="shared" si="112"/>
        <v/>
      </c>
      <c r="BY221" s="12" t="str">
        <f t="shared" si="125"/>
        <v/>
      </c>
      <c r="BZ221" s="12" t="str">
        <f t="shared" si="113"/>
        <v/>
      </c>
      <c r="CA221" s="47"/>
      <c r="CB221" s="310">
        <f t="shared" si="114"/>
        <v>0</v>
      </c>
      <c r="CC221" s="310">
        <f t="shared" si="115"/>
        <v>0</v>
      </c>
      <c r="CD221" s="310">
        <f t="shared" si="116"/>
        <v>0</v>
      </c>
      <c r="CE221" s="310">
        <f t="shared" si="116"/>
        <v>0</v>
      </c>
      <c r="CF221" s="310">
        <f t="shared" si="117"/>
        <v>0</v>
      </c>
      <c r="CG221" s="310">
        <f t="shared" si="118"/>
        <v>0</v>
      </c>
      <c r="CH221" s="310">
        <f t="shared" si="119"/>
        <v>0</v>
      </c>
      <c r="CI221" s="310">
        <f t="shared" si="119"/>
        <v>0</v>
      </c>
      <c r="CJ221" s="310">
        <f t="shared" si="120"/>
        <v>0</v>
      </c>
      <c r="CK221" s="310">
        <f t="shared" si="121"/>
        <v>0</v>
      </c>
    </row>
    <row r="222" spans="1:89" x14ac:dyDescent="0.25">
      <c r="A222" s="2937" t="s">
        <v>232</v>
      </c>
      <c r="B222" s="2938"/>
      <c r="C222" s="340">
        <f t="shared" si="126"/>
        <v>0</v>
      </c>
      <c r="D222" s="341">
        <f t="shared" si="131"/>
        <v>0</v>
      </c>
      <c r="E222" s="1830">
        <f t="shared" si="131"/>
        <v>0</v>
      </c>
      <c r="F222" s="16">
        <v>0</v>
      </c>
      <c r="G222" s="37">
        <v>0</v>
      </c>
      <c r="H222" s="16">
        <v>0</v>
      </c>
      <c r="I222" s="37">
        <v>0</v>
      </c>
      <c r="J222" s="16">
        <v>0</v>
      </c>
      <c r="K222" s="37">
        <v>0</v>
      </c>
      <c r="L222" s="16">
        <v>0</v>
      </c>
      <c r="M222" s="37">
        <v>0</v>
      </c>
      <c r="N222" s="16">
        <v>0</v>
      </c>
      <c r="O222" s="37">
        <v>0</v>
      </c>
      <c r="P222" s="16">
        <v>0</v>
      </c>
      <c r="Q222" s="37">
        <v>0</v>
      </c>
      <c r="R222" s="16">
        <v>0</v>
      </c>
      <c r="S222" s="37">
        <v>0</v>
      </c>
      <c r="T222" s="16">
        <v>0</v>
      </c>
      <c r="U222" s="37">
        <v>0</v>
      </c>
      <c r="V222" s="16">
        <v>0</v>
      </c>
      <c r="W222" s="37">
        <v>0</v>
      </c>
      <c r="X222" s="16">
        <v>0</v>
      </c>
      <c r="Y222" s="37">
        <v>0</v>
      </c>
      <c r="Z222" s="16">
        <v>0</v>
      </c>
      <c r="AA222" s="37">
        <v>0</v>
      </c>
      <c r="AB222" s="16">
        <v>0</v>
      </c>
      <c r="AC222" s="37">
        <v>0</v>
      </c>
      <c r="AD222" s="16">
        <v>0</v>
      </c>
      <c r="AE222" s="37">
        <v>0</v>
      </c>
      <c r="AF222" s="16">
        <v>0</v>
      </c>
      <c r="AG222" s="37">
        <v>0</v>
      </c>
      <c r="AH222" s="16">
        <v>0</v>
      </c>
      <c r="AI222" s="37">
        <v>0</v>
      </c>
      <c r="AJ222" s="16">
        <v>0</v>
      </c>
      <c r="AK222" s="37">
        <v>0</v>
      </c>
      <c r="AL222" s="16">
        <v>0</v>
      </c>
      <c r="AM222" s="134">
        <v>0</v>
      </c>
      <c r="AN222" s="195">
        <v>0</v>
      </c>
      <c r="AO222" s="137">
        <v>0</v>
      </c>
      <c r="AP222" s="16">
        <v>0</v>
      </c>
      <c r="AQ222" s="37">
        <v>0</v>
      </c>
      <c r="AR222" s="37">
        <v>0</v>
      </c>
      <c r="AS222" s="37">
        <v>0</v>
      </c>
      <c r="AT222" s="134">
        <v>0</v>
      </c>
      <c r="AU222" s="20">
        <v>0</v>
      </c>
      <c r="AV222" s="134">
        <v>0</v>
      </c>
      <c r="AW222" s="20">
        <v>0</v>
      </c>
      <c r="AX222" s="47" t="str">
        <f t="shared" si="107"/>
        <v/>
      </c>
      <c r="BQ222" s="12" t="str">
        <f t="shared" si="133"/>
        <v/>
      </c>
      <c r="BR222" s="12" t="str">
        <f t="shared" si="134"/>
        <v/>
      </c>
      <c r="BS222" s="12" t="str">
        <f t="shared" si="128"/>
        <v/>
      </c>
      <c r="BT222" s="12" t="str">
        <f t="shared" si="108"/>
        <v/>
      </c>
      <c r="BU222" s="12" t="str">
        <f t="shared" si="109"/>
        <v/>
      </c>
      <c r="BV222" s="12" t="str">
        <f t="shared" si="110"/>
        <v/>
      </c>
      <c r="BW222" s="12" t="str">
        <f t="shared" si="129"/>
        <v/>
      </c>
      <c r="BX222" s="12" t="str">
        <f t="shared" si="112"/>
        <v/>
      </c>
      <c r="BY222" s="12" t="str">
        <f t="shared" si="125"/>
        <v/>
      </c>
      <c r="BZ222" s="12" t="str">
        <f t="shared" si="113"/>
        <v/>
      </c>
      <c r="CA222" s="47"/>
      <c r="CB222" s="310">
        <f t="shared" si="114"/>
        <v>0</v>
      </c>
      <c r="CC222" s="310">
        <f t="shared" si="115"/>
        <v>0</v>
      </c>
      <c r="CD222" s="310">
        <f t="shared" si="116"/>
        <v>0</v>
      </c>
      <c r="CE222" s="310">
        <f t="shared" si="116"/>
        <v>0</v>
      </c>
      <c r="CF222" s="310">
        <f t="shared" si="117"/>
        <v>0</v>
      </c>
      <c r="CG222" s="310">
        <f t="shared" si="118"/>
        <v>0</v>
      </c>
      <c r="CH222" s="310">
        <f t="shared" si="119"/>
        <v>0</v>
      </c>
      <c r="CI222" s="310">
        <f t="shared" si="119"/>
        <v>0</v>
      </c>
      <c r="CJ222" s="310">
        <f t="shared" si="120"/>
        <v>0</v>
      </c>
      <c r="CK222" s="310">
        <f t="shared" si="121"/>
        <v>0</v>
      </c>
    </row>
    <row r="223" spans="1:89" x14ac:dyDescent="0.25">
      <c r="A223" s="2939" t="s">
        <v>233</v>
      </c>
      <c r="B223" s="2940"/>
      <c r="C223" s="350">
        <f t="shared" si="126"/>
        <v>1</v>
      </c>
      <c r="D223" s="343">
        <f t="shared" si="131"/>
        <v>0</v>
      </c>
      <c r="E223" s="351">
        <f t="shared" si="131"/>
        <v>1</v>
      </c>
      <c r="F223" s="22">
        <v>0</v>
      </c>
      <c r="G223" s="43">
        <v>0</v>
      </c>
      <c r="H223" s="22">
        <v>0</v>
      </c>
      <c r="I223" s="43">
        <v>0</v>
      </c>
      <c r="J223" s="22">
        <v>0</v>
      </c>
      <c r="K223" s="43">
        <v>0</v>
      </c>
      <c r="L223" s="22">
        <v>0</v>
      </c>
      <c r="M223" s="43">
        <v>0</v>
      </c>
      <c r="N223" s="22">
        <v>0</v>
      </c>
      <c r="O223" s="43">
        <v>1</v>
      </c>
      <c r="P223" s="22">
        <v>0</v>
      </c>
      <c r="Q223" s="43">
        <v>0</v>
      </c>
      <c r="R223" s="22">
        <v>0</v>
      </c>
      <c r="S223" s="43">
        <v>0</v>
      </c>
      <c r="T223" s="22">
        <v>0</v>
      </c>
      <c r="U223" s="43">
        <v>0</v>
      </c>
      <c r="V223" s="22">
        <v>0</v>
      </c>
      <c r="W223" s="43">
        <v>0</v>
      </c>
      <c r="X223" s="22">
        <v>0</v>
      </c>
      <c r="Y223" s="43">
        <v>0</v>
      </c>
      <c r="Z223" s="22">
        <v>0</v>
      </c>
      <c r="AA223" s="43">
        <v>0</v>
      </c>
      <c r="AB223" s="22">
        <v>0</v>
      </c>
      <c r="AC223" s="43">
        <v>0</v>
      </c>
      <c r="AD223" s="22">
        <v>0</v>
      </c>
      <c r="AE223" s="43">
        <v>0</v>
      </c>
      <c r="AF223" s="22">
        <v>0</v>
      </c>
      <c r="AG223" s="43">
        <v>0</v>
      </c>
      <c r="AH223" s="22">
        <v>0</v>
      </c>
      <c r="AI223" s="43">
        <v>0</v>
      </c>
      <c r="AJ223" s="22">
        <v>0</v>
      </c>
      <c r="AK223" s="43">
        <v>0</v>
      </c>
      <c r="AL223" s="22">
        <v>0</v>
      </c>
      <c r="AM223" s="141">
        <v>0</v>
      </c>
      <c r="AN223" s="200">
        <v>0</v>
      </c>
      <c r="AO223" s="186">
        <v>0</v>
      </c>
      <c r="AP223" s="22">
        <v>0</v>
      </c>
      <c r="AQ223" s="43">
        <v>0</v>
      </c>
      <c r="AR223" s="43">
        <v>0</v>
      </c>
      <c r="AS223" s="43">
        <v>0</v>
      </c>
      <c r="AT223" s="141">
        <v>0</v>
      </c>
      <c r="AU223" s="26">
        <v>0</v>
      </c>
      <c r="AV223" s="141">
        <v>0</v>
      </c>
      <c r="AW223" s="26">
        <v>0</v>
      </c>
      <c r="AX223" s="47" t="str">
        <f t="shared" si="107"/>
        <v/>
      </c>
      <c r="BQ223" s="12" t="str">
        <f t="shared" si="133"/>
        <v/>
      </c>
      <c r="BR223" s="12" t="str">
        <f t="shared" si="134"/>
        <v/>
      </c>
      <c r="BS223" s="12" t="str">
        <f t="shared" si="128"/>
        <v/>
      </c>
      <c r="BT223" s="12" t="str">
        <f t="shared" si="108"/>
        <v/>
      </c>
      <c r="BU223" s="12" t="str">
        <f t="shared" si="109"/>
        <v/>
      </c>
      <c r="BV223" s="12" t="str">
        <f t="shared" si="110"/>
        <v/>
      </c>
      <c r="BW223" s="12" t="str">
        <f t="shared" si="129"/>
        <v/>
      </c>
      <c r="BX223" s="12" t="str">
        <f t="shared" si="112"/>
        <v/>
      </c>
      <c r="BY223" s="12" t="str">
        <f t="shared" si="125"/>
        <v/>
      </c>
      <c r="BZ223" s="12" t="str">
        <f t="shared" si="113"/>
        <v/>
      </c>
      <c r="CA223" s="47"/>
      <c r="CB223" s="310">
        <f t="shared" si="114"/>
        <v>0</v>
      </c>
      <c r="CC223" s="310">
        <f t="shared" si="115"/>
        <v>0</v>
      </c>
      <c r="CD223" s="310">
        <f t="shared" si="116"/>
        <v>0</v>
      </c>
      <c r="CE223" s="310">
        <f t="shared" si="116"/>
        <v>0</v>
      </c>
      <c r="CF223" s="310">
        <f t="shared" si="117"/>
        <v>0</v>
      </c>
      <c r="CG223" s="310">
        <f t="shared" si="118"/>
        <v>0</v>
      </c>
      <c r="CH223" s="310">
        <f t="shared" si="119"/>
        <v>0</v>
      </c>
      <c r="CI223" s="310">
        <f t="shared" si="119"/>
        <v>0</v>
      </c>
      <c r="CJ223" s="310">
        <f t="shared" si="120"/>
        <v>0</v>
      </c>
      <c r="CK223" s="310">
        <f t="shared" si="121"/>
        <v>0</v>
      </c>
    </row>
    <row r="224" spans="1:89" ht="15" customHeight="1" x14ac:dyDescent="0.25">
      <c r="A224" s="3083" t="s">
        <v>234</v>
      </c>
      <c r="B224" s="2124" t="s">
        <v>235</v>
      </c>
      <c r="C224" s="2175">
        <f t="shared" si="126"/>
        <v>0</v>
      </c>
      <c r="D224" s="2176">
        <f t="shared" si="131"/>
        <v>0</v>
      </c>
      <c r="E224" s="2182">
        <f t="shared" si="131"/>
        <v>0</v>
      </c>
      <c r="F224" s="329"/>
      <c r="G224" s="75"/>
      <c r="H224" s="329"/>
      <c r="I224" s="75"/>
      <c r="J224" s="329"/>
      <c r="K224" s="75"/>
      <c r="L224" s="329"/>
      <c r="M224" s="75"/>
      <c r="N224" s="329"/>
      <c r="O224" s="75"/>
      <c r="P224" s="329"/>
      <c r="Q224" s="75"/>
      <c r="R224" s="329"/>
      <c r="S224" s="75"/>
      <c r="T224" s="329"/>
      <c r="U224" s="75"/>
      <c r="V224" s="329"/>
      <c r="W224" s="75"/>
      <c r="X224" s="329"/>
      <c r="Y224" s="75"/>
      <c r="Z224" s="329"/>
      <c r="AA224" s="75"/>
      <c r="AB224" s="329"/>
      <c r="AC224" s="75"/>
      <c r="AD224" s="329"/>
      <c r="AE224" s="75"/>
      <c r="AF224" s="329"/>
      <c r="AG224" s="75"/>
      <c r="AH224" s="329"/>
      <c r="AI224" s="75"/>
      <c r="AJ224" s="329"/>
      <c r="AK224" s="75"/>
      <c r="AL224" s="329"/>
      <c r="AM224" s="292"/>
      <c r="AN224" s="373"/>
      <c r="AO224" s="309"/>
      <c r="AP224" s="329"/>
      <c r="AQ224" s="75"/>
      <c r="AR224" s="75"/>
      <c r="AS224" s="75"/>
      <c r="AT224" s="292"/>
      <c r="AU224" s="338"/>
      <c r="AV224" s="292"/>
      <c r="AW224" s="338"/>
      <c r="AX224" s="47" t="str">
        <f t="shared" si="107"/>
        <v/>
      </c>
      <c r="BQ224" s="12" t="str">
        <f t="shared" si="133"/>
        <v/>
      </c>
      <c r="BR224" s="12" t="str">
        <f t="shared" si="134"/>
        <v/>
      </c>
      <c r="BS224" s="12" t="str">
        <f t="shared" si="128"/>
        <v/>
      </c>
      <c r="BT224" s="12" t="str">
        <f t="shared" si="108"/>
        <v/>
      </c>
      <c r="BU224" s="12" t="str">
        <f t="shared" si="109"/>
        <v/>
      </c>
      <c r="BV224" s="12" t="str">
        <f t="shared" si="110"/>
        <v/>
      </c>
      <c r="BW224" s="12" t="str">
        <f t="shared" si="129"/>
        <v/>
      </c>
      <c r="BX224" s="12" t="str">
        <f t="shared" si="112"/>
        <v/>
      </c>
      <c r="BY224" s="12" t="str">
        <f t="shared" si="125"/>
        <v/>
      </c>
      <c r="BZ224" s="12" t="str">
        <f t="shared" si="113"/>
        <v/>
      </c>
      <c r="CA224" s="47"/>
      <c r="CB224" s="310">
        <f t="shared" si="114"/>
        <v>0</v>
      </c>
      <c r="CC224" s="310">
        <f t="shared" si="115"/>
        <v>0</v>
      </c>
      <c r="CD224" s="310">
        <f t="shared" si="116"/>
        <v>0</v>
      </c>
      <c r="CE224" s="310">
        <f t="shared" si="116"/>
        <v>0</v>
      </c>
      <c r="CF224" s="310">
        <f t="shared" si="117"/>
        <v>0</v>
      </c>
      <c r="CG224" s="310">
        <f t="shared" si="118"/>
        <v>0</v>
      </c>
      <c r="CH224" s="310">
        <f t="shared" si="119"/>
        <v>0</v>
      </c>
      <c r="CI224" s="310">
        <f t="shared" si="119"/>
        <v>0</v>
      </c>
      <c r="CJ224" s="310">
        <f t="shared" si="120"/>
        <v>0</v>
      </c>
      <c r="CK224" s="310">
        <f t="shared" si="121"/>
        <v>0</v>
      </c>
    </row>
    <row r="225" spans="1:89" x14ac:dyDescent="0.25">
      <c r="A225" s="2860"/>
      <c r="B225" s="179" t="s">
        <v>236</v>
      </c>
      <c r="C225" s="340">
        <f t="shared" si="126"/>
        <v>0</v>
      </c>
      <c r="D225" s="341">
        <f t="shared" si="131"/>
        <v>0</v>
      </c>
      <c r="E225" s="374">
        <f t="shared" si="131"/>
        <v>0</v>
      </c>
      <c r="F225" s="38"/>
      <c r="G225" s="41"/>
      <c r="H225" s="38"/>
      <c r="I225" s="41"/>
      <c r="J225" s="38"/>
      <c r="K225" s="41"/>
      <c r="L225" s="38"/>
      <c r="M225" s="41"/>
      <c r="N225" s="38"/>
      <c r="O225" s="41"/>
      <c r="P225" s="38"/>
      <c r="Q225" s="41"/>
      <c r="R225" s="38"/>
      <c r="S225" s="41"/>
      <c r="T225" s="38"/>
      <c r="U225" s="41"/>
      <c r="V225" s="38"/>
      <c r="W225" s="41"/>
      <c r="X225" s="38"/>
      <c r="Y225" s="41"/>
      <c r="Z225" s="38"/>
      <c r="AA225" s="41"/>
      <c r="AB225" s="38"/>
      <c r="AC225" s="41"/>
      <c r="AD225" s="38"/>
      <c r="AE225" s="41"/>
      <c r="AF225" s="38"/>
      <c r="AG225" s="41"/>
      <c r="AH225" s="38"/>
      <c r="AI225" s="41"/>
      <c r="AJ225" s="38"/>
      <c r="AK225" s="41"/>
      <c r="AL225" s="38"/>
      <c r="AM225" s="180"/>
      <c r="AN225" s="198"/>
      <c r="AO225" s="181"/>
      <c r="AP225" s="38"/>
      <c r="AQ225" s="41"/>
      <c r="AR225" s="41"/>
      <c r="AS225" s="41"/>
      <c r="AT225" s="180"/>
      <c r="AU225" s="342"/>
      <c r="AV225" s="180"/>
      <c r="AW225" s="342"/>
      <c r="AX225" s="47" t="str">
        <f t="shared" si="107"/>
        <v/>
      </c>
      <c r="BQ225" s="12" t="str">
        <f t="shared" si="133"/>
        <v/>
      </c>
      <c r="BR225" s="12" t="str">
        <f t="shared" si="134"/>
        <v/>
      </c>
      <c r="BS225" s="12" t="str">
        <f t="shared" si="128"/>
        <v/>
      </c>
      <c r="BT225" s="12" t="str">
        <f t="shared" si="108"/>
        <v/>
      </c>
      <c r="BU225" s="12" t="str">
        <f t="shared" si="109"/>
        <v/>
      </c>
      <c r="BV225" s="12" t="str">
        <f t="shared" si="110"/>
        <v/>
      </c>
      <c r="BW225" s="12" t="str">
        <f t="shared" si="129"/>
        <v/>
      </c>
      <c r="BX225" s="12" t="str">
        <f t="shared" si="112"/>
        <v/>
      </c>
      <c r="BY225" s="12" t="str">
        <f t="shared" si="125"/>
        <v/>
      </c>
      <c r="BZ225" s="12" t="str">
        <f t="shared" si="113"/>
        <v/>
      </c>
      <c r="CA225" s="47"/>
      <c r="CB225" s="310">
        <f t="shared" si="114"/>
        <v>0</v>
      </c>
      <c r="CC225" s="310">
        <f t="shared" si="115"/>
        <v>0</v>
      </c>
      <c r="CD225" s="310">
        <f t="shared" si="116"/>
        <v>0</v>
      </c>
      <c r="CE225" s="310">
        <f t="shared" si="116"/>
        <v>0</v>
      </c>
      <c r="CF225" s="310">
        <f t="shared" si="117"/>
        <v>0</v>
      </c>
      <c r="CG225" s="310">
        <f t="shared" si="118"/>
        <v>0</v>
      </c>
      <c r="CH225" s="310">
        <f t="shared" si="119"/>
        <v>0</v>
      </c>
      <c r="CI225" s="310">
        <f t="shared" si="119"/>
        <v>0</v>
      </c>
      <c r="CJ225" s="310">
        <f t="shared" si="120"/>
        <v>0</v>
      </c>
      <c r="CK225" s="310">
        <f t="shared" si="121"/>
        <v>0</v>
      </c>
    </row>
    <row r="226" spans="1:89" x14ac:dyDescent="0.25">
      <c r="A226" s="2860"/>
      <c r="B226" s="179" t="s">
        <v>237</v>
      </c>
      <c r="C226" s="340">
        <f t="shared" si="126"/>
        <v>0</v>
      </c>
      <c r="D226" s="341">
        <f t="shared" si="131"/>
        <v>0</v>
      </c>
      <c r="E226" s="374">
        <f t="shared" si="131"/>
        <v>0</v>
      </c>
      <c r="F226" s="38"/>
      <c r="G226" s="41"/>
      <c r="H226" s="38"/>
      <c r="I226" s="41"/>
      <c r="J226" s="38"/>
      <c r="K226" s="41"/>
      <c r="L226" s="38"/>
      <c r="M226" s="41"/>
      <c r="N226" s="38"/>
      <c r="O226" s="41"/>
      <c r="P226" s="38"/>
      <c r="Q226" s="41"/>
      <c r="R226" s="38"/>
      <c r="S226" s="41"/>
      <c r="T226" s="38"/>
      <c r="U226" s="41"/>
      <c r="V226" s="38"/>
      <c r="W226" s="41"/>
      <c r="X226" s="38"/>
      <c r="Y226" s="41"/>
      <c r="Z226" s="38"/>
      <c r="AA226" s="41"/>
      <c r="AB226" s="38"/>
      <c r="AC226" s="41"/>
      <c r="AD226" s="38"/>
      <c r="AE226" s="41"/>
      <c r="AF226" s="38"/>
      <c r="AG226" s="41"/>
      <c r="AH226" s="38"/>
      <c r="AI226" s="41"/>
      <c r="AJ226" s="38"/>
      <c r="AK226" s="41"/>
      <c r="AL226" s="38"/>
      <c r="AM226" s="180"/>
      <c r="AN226" s="198"/>
      <c r="AO226" s="181"/>
      <c r="AP226" s="38"/>
      <c r="AQ226" s="41"/>
      <c r="AR226" s="41"/>
      <c r="AS226" s="41"/>
      <c r="AT226" s="180"/>
      <c r="AU226" s="342"/>
      <c r="AV226" s="180"/>
      <c r="AW226" s="342"/>
      <c r="AX226" s="47" t="str">
        <f t="shared" si="107"/>
        <v/>
      </c>
      <c r="BQ226" s="12" t="str">
        <f t="shared" si="133"/>
        <v/>
      </c>
      <c r="BR226" s="12" t="str">
        <f t="shared" si="134"/>
        <v/>
      </c>
      <c r="BS226" s="12" t="str">
        <f t="shared" si="128"/>
        <v/>
      </c>
      <c r="BT226" s="12" t="str">
        <f t="shared" si="108"/>
        <v/>
      </c>
      <c r="BU226" s="12" t="str">
        <f t="shared" si="109"/>
        <v/>
      </c>
      <c r="BV226" s="12" t="str">
        <f t="shared" si="110"/>
        <v/>
      </c>
      <c r="BW226" s="12" t="str">
        <f t="shared" si="129"/>
        <v/>
      </c>
      <c r="BX226" s="12" t="str">
        <f t="shared" si="112"/>
        <v/>
      </c>
      <c r="BY226" s="12" t="str">
        <f t="shared" si="125"/>
        <v/>
      </c>
      <c r="BZ226" s="12" t="str">
        <f t="shared" si="113"/>
        <v/>
      </c>
      <c r="CA226" s="47"/>
      <c r="CB226" s="310">
        <f t="shared" si="114"/>
        <v>0</v>
      </c>
      <c r="CC226" s="310">
        <f t="shared" si="115"/>
        <v>0</v>
      </c>
      <c r="CD226" s="310">
        <f t="shared" si="116"/>
        <v>0</v>
      </c>
      <c r="CE226" s="310">
        <f t="shared" si="116"/>
        <v>0</v>
      </c>
      <c r="CF226" s="310">
        <f t="shared" si="117"/>
        <v>0</v>
      </c>
      <c r="CG226" s="310">
        <f t="shared" si="118"/>
        <v>0</v>
      </c>
      <c r="CH226" s="310">
        <f t="shared" si="119"/>
        <v>0</v>
      </c>
      <c r="CI226" s="310">
        <f t="shared" si="119"/>
        <v>0</v>
      </c>
      <c r="CJ226" s="310">
        <f t="shared" si="120"/>
        <v>0</v>
      </c>
      <c r="CK226" s="310">
        <f t="shared" si="121"/>
        <v>0</v>
      </c>
    </row>
    <row r="227" spans="1:89" x14ac:dyDescent="0.25">
      <c r="A227" s="2860"/>
      <c r="B227" s="179" t="s">
        <v>238</v>
      </c>
      <c r="C227" s="340">
        <f t="shared" si="126"/>
        <v>0</v>
      </c>
      <c r="D227" s="341">
        <f t="shared" si="131"/>
        <v>0</v>
      </c>
      <c r="E227" s="374">
        <f t="shared" si="131"/>
        <v>0</v>
      </c>
      <c r="F227" s="38"/>
      <c r="G227" s="41"/>
      <c r="H227" s="38"/>
      <c r="I227" s="41"/>
      <c r="J227" s="38"/>
      <c r="K227" s="41"/>
      <c r="L227" s="38"/>
      <c r="M227" s="41"/>
      <c r="N227" s="38"/>
      <c r="O227" s="41"/>
      <c r="P227" s="38"/>
      <c r="Q227" s="41"/>
      <c r="R227" s="38"/>
      <c r="S227" s="41"/>
      <c r="T227" s="38"/>
      <c r="U227" s="41"/>
      <c r="V227" s="38"/>
      <c r="W227" s="41"/>
      <c r="X227" s="38"/>
      <c r="Y227" s="41"/>
      <c r="Z227" s="38"/>
      <c r="AA227" s="41"/>
      <c r="AB227" s="38"/>
      <c r="AC227" s="41"/>
      <c r="AD227" s="38"/>
      <c r="AE227" s="41"/>
      <c r="AF227" s="38"/>
      <c r="AG227" s="41"/>
      <c r="AH227" s="38"/>
      <c r="AI227" s="41"/>
      <c r="AJ227" s="38"/>
      <c r="AK227" s="41"/>
      <c r="AL227" s="38"/>
      <c r="AM227" s="180"/>
      <c r="AN227" s="198"/>
      <c r="AO227" s="181"/>
      <c r="AP227" s="38"/>
      <c r="AQ227" s="41"/>
      <c r="AR227" s="41"/>
      <c r="AS227" s="41"/>
      <c r="AT227" s="180"/>
      <c r="AU227" s="342"/>
      <c r="AV227" s="180"/>
      <c r="AW227" s="342"/>
      <c r="AX227" s="47" t="str">
        <f t="shared" si="107"/>
        <v/>
      </c>
      <c r="BQ227" s="12" t="str">
        <f t="shared" si="133"/>
        <v/>
      </c>
      <c r="BR227" s="12" t="str">
        <f t="shared" si="134"/>
        <v/>
      </c>
      <c r="BS227" s="12" t="str">
        <f t="shared" si="128"/>
        <v/>
      </c>
      <c r="BT227" s="12" t="str">
        <f t="shared" si="108"/>
        <v/>
      </c>
      <c r="BU227" s="12" t="str">
        <f t="shared" si="109"/>
        <v/>
      </c>
      <c r="BV227" s="12" t="str">
        <f t="shared" si="110"/>
        <v/>
      </c>
      <c r="BW227" s="12" t="str">
        <f t="shared" si="129"/>
        <v/>
      </c>
      <c r="BX227" s="12" t="str">
        <f t="shared" si="112"/>
        <v/>
      </c>
      <c r="BY227" s="12" t="str">
        <f t="shared" si="125"/>
        <v/>
      </c>
      <c r="BZ227" s="12" t="str">
        <f t="shared" si="113"/>
        <v/>
      </c>
      <c r="CA227" s="47"/>
      <c r="CB227" s="310">
        <f t="shared" si="114"/>
        <v>0</v>
      </c>
      <c r="CC227" s="310">
        <f t="shared" si="115"/>
        <v>0</v>
      </c>
      <c r="CD227" s="310">
        <f t="shared" si="116"/>
        <v>0</v>
      </c>
      <c r="CE227" s="310">
        <f t="shared" si="116"/>
        <v>0</v>
      </c>
      <c r="CF227" s="310">
        <f t="shared" si="117"/>
        <v>0</v>
      </c>
      <c r="CG227" s="310">
        <f t="shared" si="118"/>
        <v>0</v>
      </c>
      <c r="CH227" s="310">
        <f t="shared" si="119"/>
        <v>0</v>
      </c>
      <c r="CI227" s="310">
        <f t="shared" si="119"/>
        <v>0</v>
      </c>
      <c r="CJ227" s="310">
        <f t="shared" si="120"/>
        <v>0</v>
      </c>
      <c r="CK227" s="310">
        <f t="shared" si="121"/>
        <v>0</v>
      </c>
    </row>
    <row r="228" spans="1:89" ht="22.5" x14ac:dyDescent="0.25">
      <c r="A228" s="3638"/>
      <c r="B228" s="375" t="s">
        <v>239</v>
      </c>
      <c r="C228" s="355">
        <f t="shared" si="126"/>
        <v>0</v>
      </c>
      <c r="D228" s="356">
        <f t="shared" si="131"/>
        <v>0</v>
      </c>
      <c r="E228" s="376">
        <f t="shared" si="131"/>
        <v>0</v>
      </c>
      <c r="F228" s="22"/>
      <c r="G228" s="43"/>
      <c r="H228" s="22"/>
      <c r="I228" s="43"/>
      <c r="J228" s="22"/>
      <c r="K228" s="43"/>
      <c r="L228" s="22"/>
      <c r="M228" s="43"/>
      <c r="N228" s="22"/>
      <c r="O228" s="43"/>
      <c r="P228" s="22"/>
      <c r="Q228" s="43"/>
      <c r="R228" s="22"/>
      <c r="S228" s="43"/>
      <c r="T228" s="22"/>
      <c r="U228" s="43"/>
      <c r="V228" s="22"/>
      <c r="W228" s="43"/>
      <c r="X228" s="22"/>
      <c r="Y228" s="43"/>
      <c r="Z228" s="22"/>
      <c r="AA228" s="43"/>
      <c r="AB228" s="22"/>
      <c r="AC228" s="43"/>
      <c r="AD228" s="22"/>
      <c r="AE228" s="43"/>
      <c r="AF228" s="22"/>
      <c r="AG228" s="43"/>
      <c r="AH228" s="22"/>
      <c r="AI228" s="43"/>
      <c r="AJ228" s="22"/>
      <c r="AK228" s="43"/>
      <c r="AL228" s="22"/>
      <c r="AM228" s="141"/>
      <c r="AN228" s="200"/>
      <c r="AO228" s="186"/>
      <c r="AP228" s="22"/>
      <c r="AQ228" s="43"/>
      <c r="AR228" s="43"/>
      <c r="AS228" s="43"/>
      <c r="AT228" s="141"/>
      <c r="AU228" s="26"/>
      <c r="AV228" s="141"/>
      <c r="AW228" s="26"/>
      <c r="AX228" s="47" t="str">
        <f t="shared" si="107"/>
        <v/>
      </c>
      <c r="BQ228" s="12" t="str">
        <f t="shared" si="133"/>
        <v/>
      </c>
      <c r="BR228" s="12" t="str">
        <f t="shared" si="134"/>
        <v/>
      </c>
      <c r="BS228" s="12" t="str">
        <f t="shared" si="128"/>
        <v/>
      </c>
      <c r="BT228" s="12" t="str">
        <f t="shared" si="108"/>
        <v/>
      </c>
      <c r="BU228" s="12" t="str">
        <f t="shared" si="109"/>
        <v/>
      </c>
      <c r="BV228" s="12" t="str">
        <f t="shared" si="110"/>
        <v/>
      </c>
      <c r="BW228" s="12" t="str">
        <f t="shared" si="129"/>
        <v/>
      </c>
      <c r="BX228" s="12" t="str">
        <f t="shared" si="112"/>
        <v/>
      </c>
      <c r="BY228" s="12" t="str">
        <f t="shared" si="125"/>
        <v/>
      </c>
      <c r="BZ228" s="12" t="str">
        <f t="shared" si="113"/>
        <v/>
      </c>
      <c r="CA228" s="47"/>
      <c r="CB228" s="310">
        <f t="shared" si="114"/>
        <v>0</v>
      </c>
      <c r="CC228" s="310">
        <f t="shared" si="115"/>
        <v>0</v>
      </c>
      <c r="CD228" s="310">
        <f t="shared" si="116"/>
        <v>0</v>
      </c>
      <c r="CE228" s="310">
        <f t="shared" si="116"/>
        <v>0</v>
      </c>
      <c r="CF228" s="310">
        <f t="shared" si="117"/>
        <v>0</v>
      </c>
      <c r="CG228" s="310">
        <f t="shared" si="118"/>
        <v>0</v>
      </c>
      <c r="CH228" s="310">
        <f t="shared" si="119"/>
        <v>0</v>
      </c>
      <c r="CI228" s="310">
        <f t="shared" si="119"/>
        <v>0</v>
      </c>
      <c r="CJ228" s="310">
        <f t="shared" si="120"/>
        <v>0</v>
      </c>
      <c r="CK228" s="310">
        <f t="shared" si="121"/>
        <v>0</v>
      </c>
    </row>
    <row r="229" spans="1:89" x14ac:dyDescent="0.25">
      <c r="A229" s="2906" t="s">
        <v>240</v>
      </c>
      <c r="B229" s="2907"/>
      <c r="C229" s="325">
        <f t="shared" si="126"/>
        <v>0</v>
      </c>
      <c r="D229" s="326">
        <f t="shared" si="131"/>
        <v>0</v>
      </c>
      <c r="E229" s="308">
        <f t="shared" si="131"/>
        <v>0</v>
      </c>
      <c r="F229" s="329"/>
      <c r="G229" s="75"/>
      <c r="H229" s="329"/>
      <c r="I229" s="75"/>
      <c r="J229" s="329"/>
      <c r="K229" s="75"/>
      <c r="L229" s="329"/>
      <c r="M229" s="75"/>
      <c r="N229" s="329"/>
      <c r="O229" s="75"/>
      <c r="P229" s="329"/>
      <c r="Q229" s="75"/>
      <c r="R229" s="329"/>
      <c r="S229" s="75"/>
      <c r="T229" s="329"/>
      <c r="U229" s="75"/>
      <c r="V229" s="329"/>
      <c r="W229" s="75"/>
      <c r="X229" s="329"/>
      <c r="Y229" s="75"/>
      <c r="Z229" s="329"/>
      <c r="AA229" s="75"/>
      <c r="AB229" s="329"/>
      <c r="AC229" s="75"/>
      <c r="AD229" s="329"/>
      <c r="AE229" s="75"/>
      <c r="AF229" s="329"/>
      <c r="AG229" s="75"/>
      <c r="AH229" s="329"/>
      <c r="AI229" s="75"/>
      <c r="AJ229" s="329"/>
      <c r="AK229" s="75"/>
      <c r="AL229" s="329"/>
      <c r="AM229" s="292"/>
      <c r="AN229" s="373"/>
      <c r="AO229" s="309"/>
      <c r="AP229" s="329"/>
      <c r="AQ229" s="75"/>
      <c r="AR229" s="75"/>
      <c r="AS229" s="75"/>
      <c r="AT229" s="292"/>
      <c r="AU229" s="338"/>
      <c r="AV229" s="292"/>
      <c r="AW229" s="338"/>
      <c r="AX229" s="47" t="str">
        <f t="shared" si="107"/>
        <v/>
      </c>
      <c r="BQ229" s="12" t="str">
        <f t="shared" si="133"/>
        <v/>
      </c>
      <c r="BR229" s="12" t="str">
        <f t="shared" si="134"/>
        <v/>
      </c>
      <c r="BS229" s="12" t="str">
        <f t="shared" si="128"/>
        <v/>
      </c>
      <c r="BT229" s="12" t="str">
        <f t="shared" si="108"/>
        <v/>
      </c>
      <c r="BU229" s="12" t="str">
        <f t="shared" si="109"/>
        <v/>
      </c>
      <c r="BV229" s="12" t="str">
        <f t="shared" si="110"/>
        <v/>
      </c>
      <c r="BW229" s="12" t="str">
        <f t="shared" si="129"/>
        <v/>
      </c>
      <c r="BX229" s="12" t="str">
        <f t="shared" si="112"/>
        <v/>
      </c>
      <c r="BY229" s="12" t="str">
        <f t="shared" si="125"/>
        <v/>
      </c>
      <c r="BZ229" s="12" t="str">
        <f t="shared" si="113"/>
        <v/>
      </c>
      <c r="CA229" s="47"/>
      <c r="CB229" s="310">
        <f t="shared" si="114"/>
        <v>0</v>
      </c>
      <c r="CC229" s="310">
        <f t="shared" si="115"/>
        <v>0</v>
      </c>
      <c r="CD229" s="310">
        <f t="shared" si="116"/>
        <v>0</v>
      </c>
      <c r="CE229" s="310">
        <f t="shared" si="116"/>
        <v>0</v>
      </c>
      <c r="CF229" s="310">
        <f t="shared" si="117"/>
        <v>0</v>
      </c>
      <c r="CG229" s="310">
        <f t="shared" si="118"/>
        <v>0</v>
      </c>
      <c r="CH229" s="310">
        <f t="shared" si="119"/>
        <v>0</v>
      </c>
      <c r="CI229" s="310">
        <f t="shared" si="119"/>
        <v>0</v>
      </c>
      <c r="CJ229" s="310">
        <f t="shared" si="120"/>
        <v>0</v>
      </c>
      <c r="CK229" s="310">
        <f t="shared" si="121"/>
        <v>0</v>
      </c>
    </row>
    <row r="230" spans="1:89" x14ac:dyDescent="0.25">
      <c r="A230" s="2941" t="s">
        <v>241</v>
      </c>
      <c r="B230" s="2942"/>
      <c r="C230" s="355">
        <f t="shared" si="126"/>
        <v>0</v>
      </c>
      <c r="D230" s="356">
        <f t="shared" si="131"/>
        <v>0</v>
      </c>
      <c r="E230" s="1828">
        <f t="shared" si="131"/>
        <v>0</v>
      </c>
      <c r="F230" s="22"/>
      <c r="G230" s="43"/>
      <c r="H230" s="22"/>
      <c r="I230" s="43"/>
      <c r="J230" s="22"/>
      <c r="K230" s="43"/>
      <c r="L230" s="22"/>
      <c r="M230" s="43"/>
      <c r="N230" s="22"/>
      <c r="O230" s="43"/>
      <c r="P230" s="22"/>
      <c r="Q230" s="43"/>
      <c r="R230" s="22"/>
      <c r="S230" s="43"/>
      <c r="T230" s="22"/>
      <c r="U230" s="43"/>
      <c r="V230" s="22"/>
      <c r="W230" s="43"/>
      <c r="X230" s="22"/>
      <c r="Y230" s="43"/>
      <c r="Z230" s="22"/>
      <c r="AA230" s="43"/>
      <c r="AB230" s="22"/>
      <c r="AC230" s="43"/>
      <c r="AD230" s="22"/>
      <c r="AE230" s="43"/>
      <c r="AF230" s="22"/>
      <c r="AG230" s="43"/>
      <c r="AH230" s="22"/>
      <c r="AI230" s="43"/>
      <c r="AJ230" s="22"/>
      <c r="AK230" s="43"/>
      <c r="AL230" s="22"/>
      <c r="AM230" s="141"/>
      <c r="AN230" s="380"/>
      <c r="AO230" s="381"/>
      <c r="AP230" s="22"/>
      <c r="AQ230" s="43"/>
      <c r="AR230" s="43"/>
      <c r="AS230" s="43"/>
      <c r="AT230" s="141"/>
      <c r="AU230" s="26"/>
      <c r="AV230" s="141"/>
      <c r="AW230" s="26"/>
      <c r="AX230" s="47" t="str">
        <f t="shared" si="107"/>
        <v/>
      </c>
      <c r="BQ230" s="12" t="str">
        <f t="shared" si="133"/>
        <v/>
      </c>
      <c r="BR230" s="12" t="str">
        <f t="shared" si="134"/>
        <v/>
      </c>
      <c r="BS230" s="12" t="str">
        <f t="shared" si="128"/>
        <v/>
      </c>
      <c r="BT230" s="12" t="str">
        <f t="shared" si="108"/>
        <v/>
      </c>
      <c r="BU230" s="12" t="str">
        <f t="shared" si="109"/>
        <v/>
      </c>
      <c r="BV230" s="12" t="str">
        <f t="shared" si="110"/>
        <v/>
      </c>
      <c r="BW230" s="12" t="str">
        <f t="shared" si="129"/>
        <v/>
      </c>
      <c r="BX230" s="12" t="str">
        <f t="shared" si="112"/>
        <v/>
      </c>
      <c r="BY230" s="12" t="str">
        <f t="shared" si="125"/>
        <v/>
      </c>
      <c r="BZ230" s="12" t="str">
        <f t="shared" si="113"/>
        <v/>
      </c>
      <c r="CA230" s="47"/>
      <c r="CB230" s="310">
        <f t="shared" si="114"/>
        <v>0</v>
      </c>
      <c r="CC230" s="310">
        <f t="shared" si="115"/>
        <v>0</v>
      </c>
      <c r="CD230" s="310">
        <f t="shared" si="116"/>
        <v>0</v>
      </c>
      <c r="CE230" s="310">
        <f t="shared" si="116"/>
        <v>0</v>
      </c>
      <c r="CF230" s="310">
        <f t="shared" si="117"/>
        <v>0</v>
      </c>
      <c r="CG230" s="310">
        <f t="shared" si="118"/>
        <v>0</v>
      </c>
      <c r="CH230" s="310">
        <f t="shared" si="119"/>
        <v>0</v>
      </c>
      <c r="CI230" s="310">
        <f t="shared" si="119"/>
        <v>0</v>
      </c>
      <c r="CJ230" s="310">
        <f t="shared" si="120"/>
        <v>0</v>
      </c>
      <c r="CK230" s="310">
        <f t="shared" si="121"/>
        <v>0</v>
      </c>
    </row>
    <row r="231" spans="1:89" s="47" customFormat="1" ht="12" x14ac:dyDescent="0.2">
      <c r="A231" s="593" t="s">
        <v>242</v>
      </c>
      <c r="B231" s="593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</row>
    <row r="232" spans="1:89" ht="15" customHeight="1" x14ac:dyDescent="0.25">
      <c r="A232" s="3088" t="s">
        <v>243</v>
      </c>
      <c r="B232" s="2847"/>
      <c r="C232" s="3095" t="s">
        <v>76</v>
      </c>
      <c r="D232" s="3095"/>
      <c r="E232" s="3095"/>
      <c r="F232" s="3095" t="s">
        <v>178</v>
      </c>
      <c r="G232" s="3095"/>
      <c r="H232" s="3095" t="s">
        <v>179</v>
      </c>
      <c r="I232" s="3095"/>
      <c r="J232" s="3095" t="s">
        <v>180</v>
      </c>
      <c r="K232" s="3095"/>
      <c r="L232" s="3095" t="s">
        <v>12</v>
      </c>
      <c r="M232" s="3095"/>
      <c r="N232" s="3100" t="s">
        <v>13</v>
      </c>
      <c r="O232" s="3101"/>
      <c r="P232" s="3070" t="s">
        <v>14</v>
      </c>
      <c r="Q232" s="3070"/>
      <c r="R232" s="3070" t="s">
        <v>15</v>
      </c>
      <c r="S232" s="3070"/>
      <c r="T232" s="3070" t="s">
        <v>16</v>
      </c>
      <c r="U232" s="3070"/>
      <c r="V232" s="3070" t="s">
        <v>17</v>
      </c>
      <c r="W232" s="3070"/>
      <c r="X232" s="3070" t="s">
        <v>18</v>
      </c>
      <c r="Y232" s="3070"/>
      <c r="Z232" s="3070" t="s">
        <v>19</v>
      </c>
      <c r="AA232" s="3070"/>
      <c r="AB232" s="3070" t="s">
        <v>48</v>
      </c>
      <c r="AC232" s="3070"/>
      <c r="AD232" s="3070" t="s">
        <v>49</v>
      </c>
      <c r="AE232" s="3070"/>
      <c r="AF232" s="3070" t="s">
        <v>50</v>
      </c>
      <c r="AG232" s="3070"/>
      <c r="AH232" s="3070" t="s">
        <v>126</v>
      </c>
      <c r="AI232" s="3070"/>
      <c r="AJ232" s="3070" t="s">
        <v>127</v>
      </c>
      <c r="AK232" s="3070"/>
      <c r="AL232" s="3070" t="s">
        <v>128</v>
      </c>
      <c r="AM232" s="3076"/>
      <c r="AN232" s="3728" t="s">
        <v>244</v>
      </c>
      <c r="AO232" s="3078"/>
      <c r="AP232" s="3094"/>
      <c r="AQ232" s="3729" t="s">
        <v>181</v>
      </c>
      <c r="AR232" s="3730" t="s">
        <v>182</v>
      </c>
      <c r="AS232" s="3070" t="s">
        <v>7</v>
      </c>
      <c r="AT232" s="3070"/>
      <c r="AU232" s="3074" t="s">
        <v>183</v>
      </c>
      <c r="AV232" s="3074" t="s">
        <v>245</v>
      </c>
      <c r="AW232" s="3074" t="s">
        <v>8</v>
      </c>
      <c r="AX232" s="3074" t="s">
        <v>246</v>
      </c>
      <c r="BQ232"/>
      <c r="BR232"/>
      <c r="BS232"/>
      <c r="BT232"/>
      <c r="BU232"/>
      <c r="BV232"/>
      <c r="BW232"/>
      <c r="BX232"/>
      <c r="BZ232"/>
      <c r="CA232"/>
      <c r="CB232"/>
    </row>
    <row r="233" spans="1:89" ht="21" x14ac:dyDescent="0.25">
      <c r="A233" s="3641"/>
      <c r="B233" s="3636"/>
      <c r="C233" s="2110" t="s">
        <v>96</v>
      </c>
      <c r="D233" s="705" t="s">
        <v>65</v>
      </c>
      <c r="E233" s="1997" t="s">
        <v>97</v>
      </c>
      <c r="F233" s="2126" t="s">
        <v>65</v>
      </c>
      <c r="G233" s="1997" t="s">
        <v>97</v>
      </c>
      <c r="H233" s="2126" t="s">
        <v>65</v>
      </c>
      <c r="I233" s="1997" t="s">
        <v>97</v>
      </c>
      <c r="J233" s="2126" t="s">
        <v>65</v>
      </c>
      <c r="K233" s="1997" t="s">
        <v>97</v>
      </c>
      <c r="L233" s="2126" t="s">
        <v>65</v>
      </c>
      <c r="M233" s="1997" t="s">
        <v>97</v>
      </c>
      <c r="N233" s="2126" t="s">
        <v>65</v>
      </c>
      <c r="O233" s="1997" t="s">
        <v>97</v>
      </c>
      <c r="P233" s="2126" t="s">
        <v>65</v>
      </c>
      <c r="Q233" s="1997" t="s">
        <v>97</v>
      </c>
      <c r="R233" s="2126" t="s">
        <v>65</v>
      </c>
      <c r="S233" s="1997" t="s">
        <v>97</v>
      </c>
      <c r="T233" s="2126" t="s">
        <v>65</v>
      </c>
      <c r="U233" s="1997" t="s">
        <v>97</v>
      </c>
      <c r="V233" s="2126" t="s">
        <v>65</v>
      </c>
      <c r="W233" s="1997" t="s">
        <v>97</v>
      </c>
      <c r="X233" s="2126" t="s">
        <v>65</v>
      </c>
      <c r="Y233" s="1997" t="s">
        <v>97</v>
      </c>
      <c r="Z233" s="2126" t="s">
        <v>65</v>
      </c>
      <c r="AA233" s="1997" t="s">
        <v>97</v>
      </c>
      <c r="AB233" s="2126" t="s">
        <v>65</v>
      </c>
      <c r="AC233" s="1997" t="s">
        <v>97</v>
      </c>
      <c r="AD233" s="2126" t="s">
        <v>65</v>
      </c>
      <c r="AE233" s="1997" t="s">
        <v>97</v>
      </c>
      <c r="AF233" s="2126" t="s">
        <v>65</v>
      </c>
      <c r="AG233" s="1997" t="s">
        <v>97</v>
      </c>
      <c r="AH233" s="2126" t="s">
        <v>65</v>
      </c>
      <c r="AI233" s="1997" t="s">
        <v>97</v>
      </c>
      <c r="AJ233" s="2126" t="s">
        <v>65</v>
      </c>
      <c r="AK233" s="1997" t="s">
        <v>97</v>
      </c>
      <c r="AL233" s="2126" t="s">
        <v>65</v>
      </c>
      <c r="AM233" s="1859" t="s">
        <v>97</v>
      </c>
      <c r="AN233" s="2117" t="s">
        <v>141</v>
      </c>
      <c r="AO233" s="706" t="s">
        <v>143</v>
      </c>
      <c r="AP233" s="1842" t="s">
        <v>247</v>
      </c>
      <c r="AQ233" s="2964"/>
      <c r="AR233" s="2966"/>
      <c r="AS233" s="2126" t="s">
        <v>65</v>
      </c>
      <c r="AT233" s="1997" t="s">
        <v>97</v>
      </c>
      <c r="AU233" s="3637"/>
      <c r="AV233" s="3637"/>
      <c r="AW233" s="3637"/>
      <c r="AX233" s="3637"/>
      <c r="BQ233"/>
      <c r="BR233"/>
      <c r="BS233"/>
      <c r="BT233"/>
      <c r="BU233"/>
      <c r="BV233"/>
      <c r="BW233"/>
      <c r="BX233"/>
      <c r="BZ233"/>
      <c r="CA233"/>
      <c r="CB233"/>
    </row>
    <row r="234" spans="1:89" s="47" customFormat="1" x14ac:dyDescent="0.25">
      <c r="A234" s="3126" t="s">
        <v>248</v>
      </c>
      <c r="B234" s="3127"/>
      <c r="C234" s="2113">
        <f>SUM(D234+E234)</f>
        <v>18</v>
      </c>
      <c r="D234" s="674">
        <f>SUM(F234+H234+J234+L234+N234+P234+R234+T234+V234+X234+Z234+AB234+AD234+AF234+AH234+AJ234+AL234)</f>
        <v>10</v>
      </c>
      <c r="E234" s="308">
        <f>SUM(G234+I234+K234+M234+O234+Q234+S234+U234+W234+Y234+AA234+AC234+AE234+AG234+AI234+AK234+AM234)</f>
        <v>8</v>
      </c>
      <c r="F234" s="2121">
        <v>0</v>
      </c>
      <c r="G234" s="677">
        <v>0</v>
      </c>
      <c r="H234" s="2121">
        <v>0</v>
      </c>
      <c r="I234" s="677">
        <v>0</v>
      </c>
      <c r="J234" s="2121">
        <v>1</v>
      </c>
      <c r="K234" s="677">
        <v>0</v>
      </c>
      <c r="L234" s="2121">
        <v>6</v>
      </c>
      <c r="M234" s="677">
        <v>2</v>
      </c>
      <c r="N234" s="2121">
        <v>1</v>
      </c>
      <c r="O234" s="677">
        <v>0</v>
      </c>
      <c r="P234" s="2121">
        <v>0</v>
      </c>
      <c r="Q234" s="677">
        <v>1</v>
      </c>
      <c r="R234" s="2121">
        <v>0</v>
      </c>
      <c r="S234" s="677">
        <v>0</v>
      </c>
      <c r="T234" s="2121">
        <v>0</v>
      </c>
      <c r="U234" s="677">
        <v>0</v>
      </c>
      <c r="V234" s="2121">
        <v>0</v>
      </c>
      <c r="W234" s="677">
        <v>1</v>
      </c>
      <c r="X234" s="2121">
        <v>0</v>
      </c>
      <c r="Y234" s="677">
        <v>1</v>
      </c>
      <c r="Z234" s="2121">
        <v>0</v>
      </c>
      <c r="AA234" s="677">
        <v>1</v>
      </c>
      <c r="AB234" s="2121">
        <v>0</v>
      </c>
      <c r="AC234" s="677">
        <v>0</v>
      </c>
      <c r="AD234" s="2121">
        <v>1</v>
      </c>
      <c r="AE234" s="677">
        <v>0</v>
      </c>
      <c r="AF234" s="2121">
        <v>0</v>
      </c>
      <c r="AG234" s="677">
        <v>0</v>
      </c>
      <c r="AH234" s="2121">
        <v>1</v>
      </c>
      <c r="AI234" s="677">
        <v>2</v>
      </c>
      <c r="AJ234" s="2121">
        <v>0</v>
      </c>
      <c r="AK234" s="677">
        <v>0</v>
      </c>
      <c r="AL234" s="2121">
        <v>0</v>
      </c>
      <c r="AM234" s="678">
        <v>0</v>
      </c>
      <c r="AN234" s="384">
        <v>0</v>
      </c>
      <c r="AO234" s="2014">
        <v>1</v>
      </c>
      <c r="AP234" s="142">
        <v>8</v>
      </c>
      <c r="AQ234" s="677">
        <v>0</v>
      </c>
      <c r="AR234" s="688">
        <v>0</v>
      </c>
      <c r="AS234" s="2121">
        <v>0</v>
      </c>
      <c r="AT234" s="677">
        <v>0</v>
      </c>
      <c r="AU234" s="677">
        <v>0</v>
      </c>
      <c r="AV234" s="677">
        <v>2</v>
      </c>
      <c r="AW234" s="677">
        <v>0</v>
      </c>
      <c r="AX234" s="677">
        <v>0</v>
      </c>
      <c r="AY234" s="47" t="str">
        <f>BQ234&amp;BR234&amp;BS234&amp;BT234&amp;BU234&amp;BV234&amp;BW234&amp;BX234&amp;BY234</f>
        <v/>
      </c>
      <c r="BQ234" s="13"/>
      <c r="BR234" s="12" t="str">
        <f>IF(AND(E234&gt;0,AQ234=""), "* No olvide digitar la variable Gestantes. Digite Cero si no tiene.",IF(AQ234&gt;E234,"  * La variable Gestantes No puede ser mayor al Total Mujeres.",""))</f>
        <v/>
      </c>
      <c r="BS234" s="12" t="str">
        <f>IF(AND(E234&gt;0,AR234=""), "* No olvide digitar la variable Madre de hijo menor de 5 años. Digite Cero si no tiene.",IF(AR234&gt;E234,"  * La variable Madre de hijo menor de 5 años No puede ser mayor al Total Mujeres.",""))</f>
        <v/>
      </c>
      <c r="BT234" s="12" t="str">
        <f>IF(AND(D234&gt;0,OR(AS234="")), "* No olvide digitar la variable Pueblos originarios Hombres. Digite Cero si no tiene.",IF(AS234&gt;D234,"  * La variable Pueblos originarios Hombres No puede ser mayor al Total Hombres.",""))</f>
        <v/>
      </c>
      <c r="BU234" s="12" t="str">
        <f>IF(AND(E234&gt;0,OR(AT234="")), "* No olvide digitar la variable Pueblos originarios Mujeres. Digite Cero si no tiene.",IF(AT234&gt;E234,"  * La variable Pueblos originarios Mujeres No puede ser mayor al Total Mujeres.",""))</f>
        <v/>
      </c>
      <c r="BV234" s="12" t="str">
        <f>IF(AND(C234&gt;0,AU234=""), "* No olvide digitar la variable Niños, niñas, adolescentes y jóvenes SENAME. Digite Cero si no tiene.",IF(AU234&gt;C234,"  * La variable Niños, niñas, adolescentes y jóvenes SENAME No puede ser mayor al Total.",""))</f>
        <v/>
      </c>
      <c r="BW234" s="12" t="str">
        <f>IF(AND(C234&gt;0,AV234=""), "* No olvide digitar la variable Niños, niñas, adolescentes y jóvenes Mejor Niñez. Digite Cero si no tiene.",IF(AV234&gt;C234,"  * La variable Niños, niñas, adolescentes y jóvenes Mejor Niñez No puede ser mayor al Total.",""))</f>
        <v/>
      </c>
      <c r="BX234" s="12" t="str">
        <f>IF(AND(C234&gt;0,AW234=""), "* No olvide digitar la variable Migrantes. Digite Cero si no tiene.",IF(AW234&gt;C234,"  * La variable Migrantes No puede ser mayor al Total.",""))</f>
        <v/>
      </c>
      <c r="BY234" s="12" t="str">
        <f>IF(AND(C234&gt;0,AX234=""), "* No olvide digitar la variable Trans (Masculino/ Femenino). Digite Cero si no tiene.",IF(AX234&gt;C234,"  * La variable Trans (Masculino/Femenino) No puede ser mayor al Total Ambos Sexos.",""))</f>
        <v/>
      </c>
      <c r="CA234"/>
      <c r="CB234" s="310">
        <f>IF(AND(E234&gt;0,AQ234=""),1,IF(AQ234&gt;E234,1,0))</f>
        <v>0</v>
      </c>
      <c r="CC234" s="310">
        <f>IF(AND(E234&gt;0,AR234=""),1,IF(AR234&gt;E234,1,0))</f>
        <v>0</v>
      </c>
      <c r="CD234" s="310">
        <f>IF(AND(D234&gt;0,OR(AS234="")),1,IF(AS234&gt;D234,1,0))</f>
        <v>0</v>
      </c>
      <c r="CE234" s="310">
        <f>IF(AND(E234&gt;0,OR(AT234="")),1,IF(AT234&gt;E234,1,0))</f>
        <v>0</v>
      </c>
      <c r="CF234" s="310">
        <f>IF(AND(C234&gt;0,AU234=""),1,IF(AU234&gt;C234,1,0))</f>
        <v>0</v>
      </c>
      <c r="CG234" s="310">
        <f>IF(AND(C234&gt;0,AV234=""),1,IF(AV234&gt;C234,1,0))</f>
        <v>0</v>
      </c>
      <c r="CH234" s="310">
        <f>IF(AND(C234&gt;0,AW234=""),1,IF(AW234&gt;C234,1,0))</f>
        <v>0</v>
      </c>
      <c r="CI234" s="310">
        <f>IF(AND(C234&gt;0,AX234=""),1,IF(AX234&gt;C234,1,0))</f>
        <v>0</v>
      </c>
    </row>
    <row r="235" spans="1:89" s="47" customFormat="1" ht="12" customHeight="1" x14ac:dyDescent="0.2">
      <c r="A235" s="3122" t="s">
        <v>190</v>
      </c>
      <c r="B235" s="3123"/>
      <c r="C235" s="708"/>
      <c r="D235" s="386"/>
      <c r="E235" s="386"/>
      <c r="F235" s="387"/>
      <c r="G235" s="387"/>
      <c r="H235" s="387"/>
      <c r="I235" s="387"/>
      <c r="J235" s="387"/>
      <c r="K235" s="387"/>
      <c r="L235" s="387"/>
      <c r="M235" s="387"/>
      <c r="N235" s="387"/>
      <c r="O235" s="387"/>
      <c r="P235" s="387"/>
      <c r="Q235" s="387"/>
      <c r="R235" s="387"/>
      <c r="S235" s="387"/>
      <c r="T235" s="387"/>
      <c r="U235" s="387"/>
      <c r="V235" s="387"/>
      <c r="W235" s="387"/>
      <c r="X235" s="387"/>
      <c r="Y235" s="387"/>
      <c r="Z235" s="387"/>
      <c r="AA235" s="387"/>
      <c r="AB235" s="387"/>
      <c r="AC235" s="387"/>
      <c r="AD235" s="387"/>
      <c r="AE235" s="387"/>
      <c r="AF235" s="387"/>
      <c r="AG235" s="387"/>
      <c r="AH235" s="387"/>
      <c r="AI235" s="387"/>
      <c r="AJ235" s="387"/>
      <c r="AK235" s="387"/>
      <c r="AL235" s="387"/>
      <c r="AM235" s="709"/>
      <c r="AN235" s="709"/>
      <c r="AO235" s="709"/>
      <c r="AP235" s="710"/>
      <c r="AQ235" s="709"/>
      <c r="AR235" s="709"/>
      <c r="AS235" s="709"/>
      <c r="AT235" s="709"/>
      <c r="AU235" s="709"/>
      <c r="AV235" s="709"/>
      <c r="AW235" s="709"/>
      <c r="AX235" s="711"/>
    </row>
    <row r="236" spans="1:89" x14ac:dyDescent="0.25">
      <c r="A236" s="3083" t="s">
        <v>191</v>
      </c>
      <c r="B236" s="1187" t="s">
        <v>192</v>
      </c>
      <c r="C236" s="2175">
        <f>SUM(D236+E236)</f>
        <v>3</v>
      </c>
      <c r="D236" s="2176">
        <f t="shared" ref="D236:E244" si="135">SUM(F236+H236+J236+L236+N236+P236+R236+T236+V236+X236+Z236+AB236+AD236+AF236+AH236+AJ236+AL236)</f>
        <v>3</v>
      </c>
      <c r="E236" s="1187">
        <f t="shared" si="135"/>
        <v>0</v>
      </c>
      <c r="F236" s="2155"/>
      <c r="G236" s="864"/>
      <c r="H236" s="2155">
        <v>0</v>
      </c>
      <c r="I236" s="864">
        <v>0</v>
      </c>
      <c r="J236" s="2155">
        <v>1</v>
      </c>
      <c r="K236" s="864">
        <v>0</v>
      </c>
      <c r="L236" s="2155">
        <v>2</v>
      </c>
      <c r="M236" s="864">
        <v>0</v>
      </c>
      <c r="N236" s="2155">
        <v>0</v>
      </c>
      <c r="O236" s="864">
        <v>0</v>
      </c>
      <c r="P236" s="2155">
        <v>0</v>
      </c>
      <c r="Q236" s="864">
        <v>0</v>
      </c>
      <c r="R236" s="2155">
        <v>0</v>
      </c>
      <c r="S236" s="864">
        <v>0</v>
      </c>
      <c r="T236" s="2155">
        <v>0</v>
      </c>
      <c r="U236" s="864">
        <v>0</v>
      </c>
      <c r="V236" s="2155">
        <v>0</v>
      </c>
      <c r="W236" s="864">
        <v>0</v>
      </c>
      <c r="X236" s="2155">
        <v>0</v>
      </c>
      <c r="Y236" s="864">
        <v>0</v>
      </c>
      <c r="Z236" s="2155">
        <v>0</v>
      </c>
      <c r="AA236" s="864">
        <v>0</v>
      </c>
      <c r="AB236" s="2155">
        <v>0</v>
      </c>
      <c r="AC236" s="864">
        <v>0</v>
      </c>
      <c r="AD236" s="2155">
        <v>0</v>
      </c>
      <c r="AE236" s="864">
        <v>0</v>
      </c>
      <c r="AF236" s="2155">
        <v>0</v>
      </c>
      <c r="AG236" s="864">
        <v>0</v>
      </c>
      <c r="AH236" s="2155">
        <v>0</v>
      </c>
      <c r="AI236" s="864">
        <v>0</v>
      </c>
      <c r="AJ236" s="2155">
        <v>0</v>
      </c>
      <c r="AK236" s="864">
        <v>0</v>
      </c>
      <c r="AL236" s="2155">
        <v>0</v>
      </c>
      <c r="AM236" s="850">
        <v>0</v>
      </c>
      <c r="AN236" s="2183">
        <v>0</v>
      </c>
      <c r="AO236" s="840">
        <v>0</v>
      </c>
      <c r="AP236" s="851">
        <v>3</v>
      </c>
      <c r="AQ236" s="677">
        <v>0</v>
      </c>
      <c r="AR236" s="688">
        <v>0</v>
      </c>
      <c r="AS236" s="2121">
        <v>0</v>
      </c>
      <c r="AT236" s="677">
        <v>0</v>
      </c>
      <c r="AU236" s="677">
        <v>0</v>
      </c>
      <c r="AV236" s="677">
        <v>2</v>
      </c>
      <c r="AW236" s="677">
        <v>0</v>
      </c>
      <c r="AX236" s="677">
        <v>0</v>
      </c>
      <c r="AY236" s="47" t="str">
        <f>BQ236&amp;BR236&amp;BS236&amp;BT236&amp;BU236&amp;BV236&amp;BW236&amp;BX236&amp;BY236</f>
        <v/>
      </c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Q236" s="13"/>
      <c r="BR236" s="12" t="str">
        <f>IF(AND(E236&gt;0,AQ236=""), "* No olvide digitar la variable Gestantes. Digite Cero si no tiene.",IF(AQ236&gt;E236,"  * La variable Gestantes No puede ser mayor al Total.",""))</f>
        <v/>
      </c>
      <c r="BS236" s="12" t="str">
        <f t="shared" ref="BS236:BS278" si="136">IF(AND(E236&gt;0,AR236=""), "* No olvide digitar la variable Madre de hijo menor de 5 años. Digite Cero si no tiene.",IF(AR236&gt;E236,"  * La variable Madre de hijo menor de 5 años No puede ser mayor al Total.",""))</f>
        <v/>
      </c>
      <c r="BT236" s="12" t="str">
        <f t="shared" ref="BT236:BT278" si="137">IF(AND(D236&gt;0,OR(AS236="")), "* No olvide digitar la variable Pueblos originarios Hombres. Digite Cero si no tiene.",IF(AS236&gt;D236,"  * La variable Pueblos originarios Hombres No puede ser mayor al Total Hombres.",""))</f>
        <v/>
      </c>
      <c r="BU236" s="12" t="str">
        <f t="shared" ref="BU236:BU278" si="138">IF(AND(E236&gt;0,OR(AT236="")), "* No olvide digitar la variable Pueblos originarios Mujeres. Digite Cero si no tiene.",IF(AT236&gt;E236,"  * La variable Pueblos originarios Mujeres No puede ser mayor al Total Mujeres.",""))</f>
        <v/>
      </c>
      <c r="BV236" s="12" t="str">
        <f t="shared" ref="BV236:BV278" si="139">IF(AND(C236&gt;0,AU236=""), "* No olvide digitar la variable Niños, niñas, adolescentes y jóvenes SENAME. Digite Cero si no tiene.",IF(AU236&gt;C236,"  * La variable Niños, niñas, adolescentes y jóvenes SENAME No puede ser mayor al Total.",""))</f>
        <v/>
      </c>
      <c r="BW236" s="12" t="str">
        <f t="shared" ref="BW236:BW278" si="140">IF(AND(C236&gt;0,AV236=""), "* No olvide digitar la variable Niños, niñas, adolescentes y jóvenes Mejor Niñez. Digite Cero si no tiene.",IF(AV236&gt;C236,"  * La variable Niños, niñas, adolescentes y jóvenes Mejor Niñez No puede ser mayor al Total.",""))</f>
        <v/>
      </c>
      <c r="BX236" s="12" t="str">
        <f t="shared" ref="BX236:BX278" si="141">IF(AND(C236&gt;0,AW236=""), "* No olvide digitar la variable Migrantes. Digite Cero si no tiene.",IF(AW236&gt;C236,"  * La variable Migrantes No puede ser mayor al Total.",""))</f>
        <v/>
      </c>
      <c r="BY236" s="12" t="str">
        <f t="shared" ref="BY236:BY278" si="142">IF(AND(C236&gt;0,AX236=""), "* No olvide digitar la variable Trans (Masculino/ Femenino). Digite Cero si no tiene.",IF(AX236&gt;C236,"  * La variable Trans (Masculino/Femenino) No puede ser mayor al Total Ambos Sexos.",""))</f>
        <v/>
      </c>
      <c r="BZ236"/>
      <c r="CA236"/>
      <c r="CB236" s="310">
        <f t="shared" ref="CB236:CB278" si="143">IF(AND(E236&gt;0,AQ236=""),1,IF(AQ236&gt;E236,1,0))</f>
        <v>0</v>
      </c>
      <c r="CC236" s="310">
        <f t="shared" ref="CC236:CC278" si="144">IF(AND(E236&gt;0,AR236=""),1,IF(AR236&gt;E236,1,0))</f>
        <v>0</v>
      </c>
      <c r="CD236" s="310">
        <f t="shared" ref="CD236:CE278" si="145">IF(AND(D236&gt;0,OR(AS236="")),1,IF(AS236&gt;D236,1,0))</f>
        <v>0</v>
      </c>
      <c r="CE236" s="310">
        <f t="shared" si="145"/>
        <v>0</v>
      </c>
      <c r="CF236" s="310">
        <f t="shared" ref="CF236:CF278" si="146">IF(AND(C236&gt;0,AU236=""),1,IF(AU236&gt;C236,1,0))</f>
        <v>0</v>
      </c>
      <c r="CG236" s="310">
        <f t="shared" ref="CG236:CG278" si="147">IF(AND(C236&gt;0,AV236=""),1,IF(AV236&gt;C236,1,0))</f>
        <v>0</v>
      </c>
      <c r="CH236" s="310">
        <f t="shared" ref="CH236:CH278" si="148">IF(AND(C236&gt;0,AW236=""),1,IF(AW236&gt;C236,1,0))</f>
        <v>0</v>
      </c>
      <c r="CI236" s="310">
        <f t="shared" ref="CI236:CI278" si="149">IF(AND(C236&gt;0,AX236=""),1,IF(AX236&gt;C236,1,0))</f>
        <v>0</v>
      </c>
    </row>
    <row r="237" spans="1:89" x14ac:dyDescent="0.25">
      <c r="A237" s="3638"/>
      <c r="B237" s="1828" t="s">
        <v>193</v>
      </c>
      <c r="C237" s="355">
        <f>SUM(D237+E237)</f>
        <v>0</v>
      </c>
      <c r="D237" s="356">
        <f t="shared" si="135"/>
        <v>0</v>
      </c>
      <c r="E237" s="1828">
        <f t="shared" si="135"/>
        <v>0</v>
      </c>
      <c r="F237" s="22"/>
      <c r="G237" s="43"/>
      <c r="H237" s="22">
        <v>0</v>
      </c>
      <c r="I237" s="43">
        <v>0</v>
      </c>
      <c r="J237" s="22">
        <v>0</v>
      </c>
      <c r="K237" s="43">
        <v>0</v>
      </c>
      <c r="L237" s="22">
        <v>0</v>
      </c>
      <c r="M237" s="43">
        <v>0</v>
      </c>
      <c r="N237" s="22">
        <v>0</v>
      </c>
      <c r="O237" s="43">
        <v>0</v>
      </c>
      <c r="P237" s="22">
        <v>0</v>
      </c>
      <c r="Q237" s="43">
        <v>0</v>
      </c>
      <c r="R237" s="22">
        <v>0</v>
      </c>
      <c r="S237" s="43">
        <v>0</v>
      </c>
      <c r="T237" s="22">
        <v>0</v>
      </c>
      <c r="U237" s="43">
        <v>0</v>
      </c>
      <c r="V237" s="22">
        <v>0</v>
      </c>
      <c r="W237" s="43">
        <v>0</v>
      </c>
      <c r="X237" s="22">
        <v>0</v>
      </c>
      <c r="Y237" s="43">
        <v>0</v>
      </c>
      <c r="Z237" s="22">
        <v>0</v>
      </c>
      <c r="AA237" s="43">
        <v>0</v>
      </c>
      <c r="AB237" s="22">
        <v>0</v>
      </c>
      <c r="AC237" s="43">
        <v>0</v>
      </c>
      <c r="AD237" s="22">
        <v>0</v>
      </c>
      <c r="AE237" s="43">
        <v>0</v>
      </c>
      <c r="AF237" s="22">
        <v>0</v>
      </c>
      <c r="AG237" s="43">
        <v>0</v>
      </c>
      <c r="AH237" s="22">
        <v>0</v>
      </c>
      <c r="AI237" s="43">
        <v>0</v>
      </c>
      <c r="AJ237" s="38">
        <v>0</v>
      </c>
      <c r="AK237" s="41">
        <v>0</v>
      </c>
      <c r="AL237" s="2155">
        <v>0</v>
      </c>
      <c r="AM237" s="850">
        <v>0</v>
      </c>
      <c r="AN237" s="2183">
        <v>0</v>
      </c>
      <c r="AO237" s="840">
        <v>0</v>
      </c>
      <c r="AP237" s="851">
        <v>0</v>
      </c>
      <c r="AQ237" s="677">
        <v>0</v>
      </c>
      <c r="AR237" s="688">
        <v>0</v>
      </c>
      <c r="AS237" s="2121">
        <v>0</v>
      </c>
      <c r="AT237" s="677">
        <v>0</v>
      </c>
      <c r="AU237" s="677">
        <v>0</v>
      </c>
      <c r="AV237" s="677">
        <v>0</v>
      </c>
      <c r="AW237" s="677">
        <v>0</v>
      </c>
      <c r="AX237" s="677">
        <v>0</v>
      </c>
      <c r="AY237" s="47" t="str">
        <f t="shared" ref="AY237:AY278" si="150">BQ237&amp;BR237&amp;BS237&amp;BT237&amp;BU237&amp;BV237&amp;BW237&amp;BX237&amp;BY237</f>
        <v/>
      </c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Q237" s="13"/>
      <c r="BR237" s="12" t="str">
        <f t="shared" ref="BR237:BR278" si="151">IF(AND(E237&gt;0,AQ237=""), "* No olvide digitar la variable Gestantes. Digite Cero si no tiene.",IF(AQ237&gt;E237,"  * La variable Gestantes No puede ser mayor al Total.",""))</f>
        <v/>
      </c>
      <c r="BS237" s="12" t="str">
        <f t="shared" si="136"/>
        <v/>
      </c>
      <c r="BT237" s="12" t="str">
        <f t="shared" si="137"/>
        <v/>
      </c>
      <c r="BU237" s="12" t="str">
        <f t="shared" si="138"/>
        <v/>
      </c>
      <c r="BV237" s="12" t="str">
        <f t="shared" si="139"/>
        <v/>
      </c>
      <c r="BW237" s="12" t="str">
        <f t="shared" si="140"/>
        <v/>
      </c>
      <c r="BX237" s="12" t="str">
        <f t="shared" si="141"/>
        <v/>
      </c>
      <c r="BY237" s="12" t="str">
        <f t="shared" si="142"/>
        <v/>
      </c>
      <c r="BZ237"/>
      <c r="CA237"/>
      <c r="CB237" s="310">
        <f t="shared" si="143"/>
        <v>0</v>
      </c>
      <c r="CC237" s="310">
        <f t="shared" si="144"/>
        <v>0</v>
      </c>
      <c r="CD237" s="310">
        <f t="shared" si="145"/>
        <v>0</v>
      </c>
      <c r="CE237" s="310">
        <f t="shared" si="145"/>
        <v>0</v>
      </c>
      <c r="CF237" s="310">
        <f t="shared" si="146"/>
        <v>0</v>
      </c>
      <c r="CG237" s="310">
        <f t="shared" si="147"/>
        <v>0</v>
      </c>
      <c r="CH237" s="310">
        <f t="shared" si="148"/>
        <v>0</v>
      </c>
      <c r="CI237" s="310">
        <f t="shared" si="149"/>
        <v>0</v>
      </c>
    </row>
    <row r="238" spans="1:89" x14ac:dyDescent="0.25">
      <c r="A238" s="3124" t="s">
        <v>194</v>
      </c>
      <c r="B238" s="3125"/>
      <c r="C238" s="713">
        <f t="shared" ref="C238:C277" si="152">SUM(D238+E238)</f>
        <v>1</v>
      </c>
      <c r="D238" s="674">
        <f t="shared" si="135"/>
        <v>1</v>
      </c>
      <c r="E238" s="1850">
        <f t="shared" si="135"/>
        <v>0</v>
      </c>
      <c r="F238" s="2121"/>
      <c r="G238" s="677"/>
      <c r="H238" s="2121">
        <v>0</v>
      </c>
      <c r="I238" s="677">
        <v>0</v>
      </c>
      <c r="J238" s="2121">
        <v>1</v>
      </c>
      <c r="K238" s="677">
        <v>0</v>
      </c>
      <c r="L238" s="2121">
        <v>0</v>
      </c>
      <c r="M238" s="677">
        <v>0</v>
      </c>
      <c r="N238" s="2121">
        <v>0</v>
      </c>
      <c r="O238" s="677">
        <v>0</v>
      </c>
      <c r="P238" s="2121">
        <v>0</v>
      </c>
      <c r="Q238" s="677">
        <v>0</v>
      </c>
      <c r="R238" s="2121">
        <v>0</v>
      </c>
      <c r="S238" s="677">
        <v>0</v>
      </c>
      <c r="T238" s="2121">
        <v>0</v>
      </c>
      <c r="U238" s="677">
        <v>0</v>
      </c>
      <c r="V238" s="2121">
        <v>0</v>
      </c>
      <c r="W238" s="677">
        <v>0</v>
      </c>
      <c r="X238" s="2121">
        <v>0</v>
      </c>
      <c r="Y238" s="677">
        <v>0</v>
      </c>
      <c r="Z238" s="2121">
        <v>0</v>
      </c>
      <c r="AA238" s="677">
        <v>0</v>
      </c>
      <c r="AB238" s="2121">
        <v>0</v>
      </c>
      <c r="AC238" s="677">
        <v>0</v>
      </c>
      <c r="AD238" s="2121">
        <v>0</v>
      </c>
      <c r="AE238" s="677">
        <v>0</v>
      </c>
      <c r="AF238" s="2121">
        <v>0</v>
      </c>
      <c r="AG238" s="677">
        <v>0</v>
      </c>
      <c r="AH238" s="2121">
        <v>0</v>
      </c>
      <c r="AI238" s="677">
        <v>0</v>
      </c>
      <c r="AJ238" s="2121">
        <v>0</v>
      </c>
      <c r="AK238" s="677">
        <v>0</v>
      </c>
      <c r="AL238" s="2155">
        <v>0</v>
      </c>
      <c r="AM238" s="850">
        <v>0</v>
      </c>
      <c r="AN238" s="2183">
        <v>0</v>
      </c>
      <c r="AO238" s="840">
        <v>0</v>
      </c>
      <c r="AP238" s="851">
        <v>1</v>
      </c>
      <c r="AQ238" s="677">
        <v>0</v>
      </c>
      <c r="AR238" s="688">
        <v>0</v>
      </c>
      <c r="AS238" s="2121">
        <v>0</v>
      </c>
      <c r="AT238" s="677">
        <v>0</v>
      </c>
      <c r="AU238" s="677">
        <v>0</v>
      </c>
      <c r="AV238" s="677">
        <v>1</v>
      </c>
      <c r="AW238" s="677">
        <v>0</v>
      </c>
      <c r="AX238" s="677">
        <v>0</v>
      </c>
      <c r="AY238" s="47" t="str">
        <f t="shared" si="150"/>
        <v/>
      </c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Q238" s="13"/>
      <c r="BR238" s="12" t="str">
        <f t="shared" si="151"/>
        <v/>
      </c>
      <c r="BS238" s="12" t="str">
        <f t="shared" si="136"/>
        <v/>
      </c>
      <c r="BT238" s="12" t="str">
        <f t="shared" si="137"/>
        <v/>
      </c>
      <c r="BU238" s="12" t="str">
        <f t="shared" si="138"/>
        <v/>
      </c>
      <c r="BV238" s="12" t="str">
        <f t="shared" si="139"/>
        <v/>
      </c>
      <c r="BW238" s="12" t="str">
        <f t="shared" si="140"/>
        <v/>
      </c>
      <c r="BX238" s="12" t="str">
        <f t="shared" si="141"/>
        <v/>
      </c>
      <c r="BY238" s="12" t="str">
        <f t="shared" si="142"/>
        <v/>
      </c>
      <c r="BZ238"/>
      <c r="CA238"/>
      <c r="CB238" s="310">
        <f t="shared" si="143"/>
        <v>0</v>
      </c>
      <c r="CC238" s="310">
        <f t="shared" si="144"/>
        <v>0</v>
      </c>
      <c r="CD238" s="310">
        <f t="shared" si="145"/>
        <v>0</v>
      </c>
      <c r="CE238" s="310">
        <f t="shared" si="145"/>
        <v>0</v>
      </c>
      <c r="CF238" s="310">
        <f t="shared" si="146"/>
        <v>0</v>
      </c>
      <c r="CG238" s="310">
        <f t="shared" si="147"/>
        <v>0</v>
      </c>
      <c r="CH238" s="310">
        <f t="shared" si="148"/>
        <v>0</v>
      </c>
      <c r="CI238" s="310">
        <f t="shared" si="149"/>
        <v>0</v>
      </c>
    </row>
    <row r="239" spans="1:89" x14ac:dyDescent="0.25">
      <c r="A239" s="3083" t="s">
        <v>195</v>
      </c>
      <c r="B239" s="1187" t="s">
        <v>196</v>
      </c>
      <c r="C239" s="2175">
        <f t="shared" si="152"/>
        <v>2</v>
      </c>
      <c r="D239" s="2176">
        <f>SUM(H239+J239+L239+N239+P239+R239+T239+V239+X239+Z239+AB239+AD239+AF239+AH239+AJ239+AL239)</f>
        <v>2</v>
      </c>
      <c r="E239" s="1187">
        <f>SUM(I239+K239+M239+O239+Q239+S239+U239+W239+Y239+AA239+AC239+AE239+AG239+AI239+AK239+AM239)</f>
        <v>0</v>
      </c>
      <c r="F239" s="2178"/>
      <c r="G239" s="2179"/>
      <c r="H239" s="2155">
        <v>0</v>
      </c>
      <c r="I239" s="864">
        <v>0</v>
      </c>
      <c r="J239" s="2155">
        <v>0</v>
      </c>
      <c r="K239" s="864">
        <v>0</v>
      </c>
      <c r="L239" s="2155">
        <v>2</v>
      </c>
      <c r="M239" s="864">
        <v>0</v>
      </c>
      <c r="N239" s="2155">
        <v>0</v>
      </c>
      <c r="O239" s="864">
        <v>0</v>
      </c>
      <c r="P239" s="2155">
        <v>0</v>
      </c>
      <c r="Q239" s="864">
        <v>0</v>
      </c>
      <c r="R239" s="2155">
        <v>0</v>
      </c>
      <c r="S239" s="864">
        <v>0</v>
      </c>
      <c r="T239" s="2155">
        <v>0</v>
      </c>
      <c r="U239" s="864">
        <v>0</v>
      </c>
      <c r="V239" s="2155">
        <v>0</v>
      </c>
      <c r="W239" s="864">
        <v>0</v>
      </c>
      <c r="X239" s="2155">
        <v>0</v>
      </c>
      <c r="Y239" s="864">
        <v>0</v>
      </c>
      <c r="Z239" s="2155">
        <v>0</v>
      </c>
      <c r="AA239" s="864">
        <v>0</v>
      </c>
      <c r="AB239" s="2155">
        <v>0</v>
      </c>
      <c r="AC239" s="864">
        <v>0</v>
      </c>
      <c r="AD239" s="2155">
        <v>0</v>
      </c>
      <c r="AE239" s="864">
        <v>0</v>
      </c>
      <c r="AF239" s="2155">
        <v>0</v>
      </c>
      <c r="AG239" s="864">
        <v>0</v>
      </c>
      <c r="AH239" s="2155">
        <v>0</v>
      </c>
      <c r="AI239" s="864">
        <v>0</v>
      </c>
      <c r="AJ239" s="2155">
        <v>0</v>
      </c>
      <c r="AK239" s="864">
        <v>0</v>
      </c>
      <c r="AL239" s="2155">
        <v>0</v>
      </c>
      <c r="AM239" s="850">
        <v>0</v>
      </c>
      <c r="AN239" s="2183">
        <v>0</v>
      </c>
      <c r="AO239" s="840">
        <v>0</v>
      </c>
      <c r="AP239" s="851">
        <v>2</v>
      </c>
      <c r="AQ239" s="677">
        <v>0</v>
      </c>
      <c r="AR239" s="688">
        <v>0</v>
      </c>
      <c r="AS239" s="2121">
        <v>0</v>
      </c>
      <c r="AT239" s="677">
        <v>0</v>
      </c>
      <c r="AU239" s="677">
        <v>0</v>
      </c>
      <c r="AV239" s="677">
        <v>1</v>
      </c>
      <c r="AW239" s="677">
        <v>0</v>
      </c>
      <c r="AX239" s="677">
        <v>0</v>
      </c>
      <c r="AY239" s="47" t="str">
        <f t="shared" si="150"/>
        <v/>
      </c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Q239" s="13"/>
      <c r="BR239" s="12" t="str">
        <f t="shared" si="151"/>
        <v/>
      </c>
      <c r="BS239" s="12" t="str">
        <f t="shared" si="136"/>
        <v/>
      </c>
      <c r="BT239" s="12" t="str">
        <f t="shared" si="137"/>
        <v/>
      </c>
      <c r="BU239" s="12" t="str">
        <f t="shared" si="138"/>
        <v/>
      </c>
      <c r="BV239" s="12" t="str">
        <f t="shared" si="139"/>
        <v/>
      </c>
      <c r="BW239" s="12" t="str">
        <f t="shared" si="140"/>
        <v/>
      </c>
      <c r="BX239" s="12" t="str">
        <f t="shared" si="141"/>
        <v/>
      </c>
      <c r="BY239" s="12" t="str">
        <f t="shared" si="142"/>
        <v/>
      </c>
      <c r="BZ239"/>
      <c r="CA239"/>
      <c r="CB239" s="310">
        <f t="shared" si="143"/>
        <v>0</v>
      </c>
      <c r="CC239" s="310">
        <f t="shared" si="144"/>
        <v>0</v>
      </c>
      <c r="CD239" s="310">
        <f t="shared" si="145"/>
        <v>0</v>
      </c>
      <c r="CE239" s="310">
        <f t="shared" si="145"/>
        <v>0</v>
      </c>
      <c r="CF239" s="310">
        <f t="shared" si="146"/>
        <v>0</v>
      </c>
      <c r="CG239" s="310">
        <f t="shared" si="147"/>
        <v>0</v>
      </c>
      <c r="CH239" s="310">
        <f t="shared" si="148"/>
        <v>0</v>
      </c>
      <c r="CI239" s="310">
        <f t="shared" si="149"/>
        <v>0</v>
      </c>
    </row>
    <row r="240" spans="1:89" x14ac:dyDescent="0.25">
      <c r="A240" s="3638"/>
      <c r="B240" s="1828" t="s">
        <v>197</v>
      </c>
      <c r="C240" s="325">
        <f t="shared" si="152"/>
        <v>3</v>
      </c>
      <c r="D240" s="326">
        <f>SUM(H240+J240+L240+N240+P240+R240+T240+V240+X240+Z240+AB240+AD240+AF240+AH240+AJ240+AL240)</f>
        <v>3</v>
      </c>
      <c r="E240" s="308">
        <f>SUM(I240+K240+M240+O240+Q240+S240+U240+W240+Y240+AA240+AC240+AE240+AG240+AI240+AK240+AM240)</f>
        <v>0</v>
      </c>
      <c r="F240" s="327"/>
      <c r="G240" s="328"/>
      <c r="H240" s="329">
        <v>0</v>
      </c>
      <c r="I240" s="75">
        <v>0</v>
      </c>
      <c r="J240" s="329">
        <v>0</v>
      </c>
      <c r="K240" s="75">
        <v>0</v>
      </c>
      <c r="L240" s="329">
        <v>3</v>
      </c>
      <c r="M240" s="75">
        <v>0</v>
      </c>
      <c r="N240" s="329">
        <v>0</v>
      </c>
      <c r="O240" s="75">
        <v>0</v>
      </c>
      <c r="P240" s="329">
        <v>0</v>
      </c>
      <c r="Q240" s="75">
        <v>0</v>
      </c>
      <c r="R240" s="329">
        <v>0</v>
      </c>
      <c r="S240" s="75">
        <v>0</v>
      </c>
      <c r="T240" s="329">
        <v>0</v>
      </c>
      <c r="U240" s="75">
        <v>0</v>
      </c>
      <c r="V240" s="329">
        <v>0</v>
      </c>
      <c r="W240" s="75">
        <v>0</v>
      </c>
      <c r="X240" s="329">
        <v>0</v>
      </c>
      <c r="Y240" s="75">
        <v>0</v>
      </c>
      <c r="Z240" s="329">
        <v>0</v>
      </c>
      <c r="AA240" s="75">
        <v>0</v>
      </c>
      <c r="AB240" s="329">
        <v>0</v>
      </c>
      <c r="AC240" s="75">
        <v>0</v>
      </c>
      <c r="AD240" s="329">
        <v>0</v>
      </c>
      <c r="AE240" s="75">
        <v>0</v>
      </c>
      <c r="AF240" s="329">
        <v>0</v>
      </c>
      <c r="AG240" s="75">
        <v>0</v>
      </c>
      <c r="AH240" s="329">
        <v>0</v>
      </c>
      <c r="AI240" s="75">
        <v>0</v>
      </c>
      <c r="AJ240" s="1915">
        <v>0</v>
      </c>
      <c r="AK240" s="2015">
        <v>0</v>
      </c>
      <c r="AL240" s="2155">
        <v>0</v>
      </c>
      <c r="AM240" s="850">
        <v>0</v>
      </c>
      <c r="AN240" s="2183">
        <v>0</v>
      </c>
      <c r="AO240" s="840">
        <v>0</v>
      </c>
      <c r="AP240" s="851">
        <v>3</v>
      </c>
      <c r="AQ240" s="677">
        <v>0</v>
      </c>
      <c r="AR240" s="688">
        <v>0</v>
      </c>
      <c r="AS240" s="2121">
        <v>0</v>
      </c>
      <c r="AT240" s="677">
        <v>0</v>
      </c>
      <c r="AU240" s="677">
        <v>0</v>
      </c>
      <c r="AV240" s="677">
        <v>1</v>
      </c>
      <c r="AW240" s="677">
        <v>0</v>
      </c>
      <c r="AX240" s="677">
        <v>0</v>
      </c>
      <c r="AY240" s="47" t="str">
        <f t="shared" si="150"/>
        <v/>
      </c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Q240" s="13"/>
      <c r="BR240" s="12" t="str">
        <f t="shared" si="151"/>
        <v/>
      </c>
      <c r="BS240" s="12" t="str">
        <f t="shared" si="136"/>
        <v/>
      </c>
      <c r="BT240" s="12" t="str">
        <f t="shared" si="137"/>
        <v/>
      </c>
      <c r="BU240" s="12" t="str">
        <f t="shared" si="138"/>
        <v/>
      </c>
      <c r="BV240" s="12" t="str">
        <f t="shared" si="139"/>
        <v/>
      </c>
      <c r="BW240" s="12" t="str">
        <f t="shared" si="140"/>
        <v/>
      </c>
      <c r="BX240" s="12" t="str">
        <f t="shared" si="141"/>
        <v/>
      </c>
      <c r="BY240" s="12" t="str">
        <f t="shared" si="142"/>
        <v/>
      </c>
      <c r="BZ240"/>
      <c r="CA240"/>
      <c r="CB240" s="310">
        <f t="shared" si="143"/>
        <v>0</v>
      </c>
      <c r="CC240" s="310">
        <f t="shared" si="144"/>
        <v>0</v>
      </c>
      <c r="CD240" s="310">
        <f t="shared" si="145"/>
        <v>0</v>
      </c>
      <c r="CE240" s="310">
        <f t="shared" si="145"/>
        <v>0</v>
      </c>
      <c r="CF240" s="310">
        <f t="shared" si="146"/>
        <v>0</v>
      </c>
      <c r="CG240" s="310">
        <f t="shared" si="147"/>
        <v>0</v>
      </c>
      <c r="CH240" s="310">
        <f t="shared" si="148"/>
        <v>0</v>
      </c>
      <c r="CI240" s="310">
        <f t="shared" si="149"/>
        <v>0</v>
      </c>
    </row>
    <row r="241" spans="1:87" s="47" customFormat="1" x14ac:dyDescent="0.25">
      <c r="A241" s="1851" t="s">
        <v>198</v>
      </c>
      <c r="B241" s="1852"/>
      <c r="C241" s="2120">
        <f t="shared" si="152"/>
        <v>18</v>
      </c>
      <c r="D241" s="644">
        <f t="shared" si="135"/>
        <v>10</v>
      </c>
      <c r="E241" s="1854">
        <f t="shared" si="135"/>
        <v>8</v>
      </c>
      <c r="F241" s="2184"/>
      <c r="G241" s="718"/>
      <c r="H241" s="2184">
        <v>0</v>
      </c>
      <c r="I241" s="718">
        <v>0</v>
      </c>
      <c r="J241" s="2184">
        <v>1</v>
      </c>
      <c r="K241" s="718">
        <v>0</v>
      </c>
      <c r="L241" s="2184">
        <v>6</v>
      </c>
      <c r="M241" s="718">
        <v>2</v>
      </c>
      <c r="N241" s="2184">
        <v>1</v>
      </c>
      <c r="O241" s="718">
        <v>0</v>
      </c>
      <c r="P241" s="2184">
        <v>0</v>
      </c>
      <c r="Q241" s="718">
        <v>1</v>
      </c>
      <c r="R241" s="2184">
        <v>0</v>
      </c>
      <c r="S241" s="718">
        <v>0</v>
      </c>
      <c r="T241" s="2184">
        <v>0</v>
      </c>
      <c r="U241" s="718">
        <v>0</v>
      </c>
      <c r="V241" s="2184">
        <v>0</v>
      </c>
      <c r="W241" s="718">
        <v>1</v>
      </c>
      <c r="X241" s="2184">
        <v>0</v>
      </c>
      <c r="Y241" s="718">
        <v>1</v>
      </c>
      <c r="Z241" s="2184">
        <v>0</v>
      </c>
      <c r="AA241" s="718">
        <v>1</v>
      </c>
      <c r="AB241" s="2184">
        <v>0</v>
      </c>
      <c r="AC241" s="718">
        <v>0</v>
      </c>
      <c r="AD241" s="2184">
        <v>1</v>
      </c>
      <c r="AE241" s="718">
        <v>0</v>
      </c>
      <c r="AF241" s="2184">
        <v>0</v>
      </c>
      <c r="AG241" s="718">
        <v>0</v>
      </c>
      <c r="AH241" s="2184">
        <v>1</v>
      </c>
      <c r="AI241" s="718">
        <v>2</v>
      </c>
      <c r="AJ241" s="2184">
        <v>0</v>
      </c>
      <c r="AK241" s="718">
        <v>0</v>
      </c>
      <c r="AL241" s="2155">
        <v>0</v>
      </c>
      <c r="AM241" s="850">
        <v>0</v>
      </c>
      <c r="AN241" s="2183">
        <v>0</v>
      </c>
      <c r="AO241" s="840">
        <v>1</v>
      </c>
      <c r="AP241" s="851">
        <v>8</v>
      </c>
      <c r="AQ241" s="677">
        <v>0</v>
      </c>
      <c r="AR241" s="688">
        <v>0</v>
      </c>
      <c r="AS241" s="2121">
        <v>0</v>
      </c>
      <c r="AT241" s="677">
        <v>0</v>
      </c>
      <c r="AU241" s="677">
        <v>0</v>
      </c>
      <c r="AV241" s="677">
        <v>2</v>
      </c>
      <c r="AW241" s="677">
        <v>0</v>
      </c>
      <c r="AX241" s="677">
        <v>0</v>
      </c>
      <c r="AY241" s="47" t="str">
        <f t="shared" si="150"/>
        <v/>
      </c>
      <c r="BQ241" s="13"/>
      <c r="BR241" s="12" t="str">
        <f t="shared" si="151"/>
        <v/>
      </c>
      <c r="BS241" s="12" t="str">
        <f t="shared" si="136"/>
        <v/>
      </c>
      <c r="BT241" s="12" t="str">
        <f t="shared" si="137"/>
        <v/>
      </c>
      <c r="BU241" s="12" t="str">
        <f t="shared" si="138"/>
        <v/>
      </c>
      <c r="BV241" s="12" t="str">
        <f t="shared" si="139"/>
        <v/>
      </c>
      <c r="BW241" s="12" t="str">
        <f t="shared" si="140"/>
        <v/>
      </c>
      <c r="BX241" s="12" t="str">
        <f t="shared" si="141"/>
        <v/>
      </c>
      <c r="BY241" s="12" t="str">
        <f t="shared" si="142"/>
        <v/>
      </c>
      <c r="CA241"/>
      <c r="CB241" s="310">
        <f t="shared" si="143"/>
        <v>0</v>
      </c>
      <c r="CC241" s="310">
        <f t="shared" si="144"/>
        <v>0</v>
      </c>
      <c r="CD241" s="310">
        <f t="shared" si="145"/>
        <v>0</v>
      </c>
      <c r="CE241" s="310">
        <f t="shared" si="145"/>
        <v>0</v>
      </c>
      <c r="CF241" s="310">
        <f t="shared" si="146"/>
        <v>0</v>
      </c>
      <c r="CG241" s="310">
        <f t="shared" si="147"/>
        <v>0</v>
      </c>
      <c r="CH241" s="310">
        <f t="shared" si="148"/>
        <v>0</v>
      </c>
      <c r="CI241" s="310">
        <f t="shared" si="149"/>
        <v>0</v>
      </c>
    </row>
    <row r="242" spans="1:87" ht="15" customHeight="1" x14ac:dyDescent="0.25">
      <c r="A242" s="3083" t="s">
        <v>199</v>
      </c>
      <c r="B242" s="1827" t="s">
        <v>200</v>
      </c>
      <c r="C242" s="335">
        <f t="shared" si="152"/>
        <v>2</v>
      </c>
      <c r="D242" s="336">
        <f t="shared" si="135"/>
        <v>0</v>
      </c>
      <c r="E242" s="1827">
        <f t="shared" si="135"/>
        <v>2</v>
      </c>
      <c r="F242" s="32">
        <v>0</v>
      </c>
      <c r="G242" s="35">
        <v>0</v>
      </c>
      <c r="H242" s="32">
        <v>0</v>
      </c>
      <c r="I242" s="35">
        <v>0</v>
      </c>
      <c r="J242" s="32">
        <v>0</v>
      </c>
      <c r="K242" s="35">
        <v>0</v>
      </c>
      <c r="L242" s="32">
        <v>0</v>
      </c>
      <c r="M242" s="35">
        <v>0</v>
      </c>
      <c r="N242" s="32">
        <v>0</v>
      </c>
      <c r="O242" s="35">
        <v>0</v>
      </c>
      <c r="P242" s="32">
        <v>0</v>
      </c>
      <c r="Q242" s="35">
        <v>0</v>
      </c>
      <c r="R242" s="32">
        <v>0</v>
      </c>
      <c r="S242" s="35">
        <v>0</v>
      </c>
      <c r="T242" s="32">
        <v>0</v>
      </c>
      <c r="U242" s="35">
        <v>0</v>
      </c>
      <c r="V242" s="32">
        <v>0</v>
      </c>
      <c r="W242" s="35">
        <v>0</v>
      </c>
      <c r="X242" s="32">
        <v>0</v>
      </c>
      <c r="Y242" s="35">
        <v>1</v>
      </c>
      <c r="Z242" s="32">
        <v>0</v>
      </c>
      <c r="AA242" s="35">
        <v>0</v>
      </c>
      <c r="AB242" s="32">
        <v>0</v>
      </c>
      <c r="AC242" s="35">
        <v>0</v>
      </c>
      <c r="AD242" s="32">
        <v>0</v>
      </c>
      <c r="AE242" s="35">
        <v>0</v>
      </c>
      <c r="AF242" s="32">
        <v>0</v>
      </c>
      <c r="AG242" s="35">
        <v>0</v>
      </c>
      <c r="AH242" s="32">
        <v>0</v>
      </c>
      <c r="AI242" s="35">
        <v>1</v>
      </c>
      <c r="AJ242" s="32">
        <v>0</v>
      </c>
      <c r="AK242" s="35">
        <v>0</v>
      </c>
      <c r="AL242" s="2155">
        <v>0</v>
      </c>
      <c r="AM242" s="850">
        <v>0</v>
      </c>
      <c r="AN242" s="2183">
        <v>0</v>
      </c>
      <c r="AO242" s="840">
        <v>0</v>
      </c>
      <c r="AP242" s="851">
        <v>0</v>
      </c>
      <c r="AQ242" s="677">
        <v>0</v>
      </c>
      <c r="AR242" s="688">
        <v>0</v>
      </c>
      <c r="AS242" s="2121">
        <v>0</v>
      </c>
      <c r="AT242" s="677">
        <v>0</v>
      </c>
      <c r="AU242" s="677">
        <v>0</v>
      </c>
      <c r="AV242" s="677">
        <v>0</v>
      </c>
      <c r="AW242" s="677">
        <v>0</v>
      </c>
      <c r="AX242" s="677">
        <v>0</v>
      </c>
      <c r="AY242" s="47" t="str">
        <f t="shared" si="150"/>
        <v/>
      </c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Q242" s="13"/>
      <c r="BR242" s="12" t="str">
        <f t="shared" si="151"/>
        <v/>
      </c>
      <c r="BS242" s="12" t="str">
        <f t="shared" si="136"/>
        <v/>
      </c>
      <c r="BT242" s="12" t="str">
        <f t="shared" si="137"/>
        <v/>
      </c>
      <c r="BU242" s="12" t="str">
        <f t="shared" si="138"/>
        <v/>
      </c>
      <c r="BV242" s="12" t="str">
        <f t="shared" si="139"/>
        <v/>
      </c>
      <c r="BW242" s="12" t="str">
        <f t="shared" si="140"/>
        <v/>
      </c>
      <c r="BX242" s="12" t="str">
        <f t="shared" si="141"/>
        <v/>
      </c>
      <c r="BY242" s="12" t="str">
        <f t="shared" si="142"/>
        <v/>
      </c>
      <c r="BZ242"/>
      <c r="CA242"/>
      <c r="CB242" s="310">
        <f t="shared" si="143"/>
        <v>0</v>
      </c>
      <c r="CC242" s="310">
        <f t="shared" si="144"/>
        <v>0</v>
      </c>
      <c r="CD242" s="310">
        <f t="shared" si="145"/>
        <v>0</v>
      </c>
      <c r="CE242" s="310">
        <f t="shared" si="145"/>
        <v>0</v>
      </c>
      <c r="CF242" s="310">
        <f t="shared" si="146"/>
        <v>0</v>
      </c>
      <c r="CG242" s="310">
        <f t="shared" si="147"/>
        <v>0</v>
      </c>
      <c r="CH242" s="310">
        <f t="shared" si="148"/>
        <v>0</v>
      </c>
      <c r="CI242" s="310">
        <f t="shared" si="149"/>
        <v>0</v>
      </c>
    </row>
    <row r="243" spans="1:87" x14ac:dyDescent="0.25">
      <c r="A243" s="2860"/>
      <c r="B243" s="1830" t="s">
        <v>201</v>
      </c>
      <c r="C243" s="340">
        <f t="shared" si="152"/>
        <v>3</v>
      </c>
      <c r="D243" s="341">
        <f t="shared" si="135"/>
        <v>2</v>
      </c>
      <c r="E243" s="1830">
        <f t="shared" si="135"/>
        <v>1</v>
      </c>
      <c r="F243" s="16">
        <v>0</v>
      </c>
      <c r="G243" s="37">
        <v>0</v>
      </c>
      <c r="H243" s="16">
        <v>0</v>
      </c>
      <c r="I243" s="37">
        <v>0</v>
      </c>
      <c r="J243" s="16">
        <v>0</v>
      </c>
      <c r="K243" s="37">
        <v>0</v>
      </c>
      <c r="L243" s="16">
        <v>2</v>
      </c>
      <c r="M243" s="37">
        <v>1</v>
      </c>
      <c r="N243" s="16">
        <v>0</v>
      </c>
      <c r="O243" s="37">
        <v>0</v>
      </c>
      <c r="P243" s="16">
        <v>0</v>
      </c>
      <c r="Q243" s="37">
        <v>0</v>
      </c>
      <c r="R243" s="16">
        <v>0</v>
      </c>
      <c r="S243" s="37">
        <v>0</v>
      </c>
      <c r="T243" s="16">
        <v>0</v>
      </c>
      <c r="U243" s="37">
        <v>0</v>
      </c>
      <c r="V243" s="16">
        <v>0</v>
      </c>
      <c r="W243" s="37">
        <v>0</v>
      </c>
      <c r="X243" s="16">
        <v>0</v>
      </c>
      <c r="Y243" s="37">
        <v>0</v>
      </c>
      <c r="Z243" s="16">
        <v>0</v>
      </c>
      <c r="AA243" s="37">
        <v>0</v>
      </c>
      <c r="AB243" s="16">
        <v>0</v>
      </c>
      <c r="AC243" s="37">
        <v>0</v>
      </c>
      <c r="AD243" s="16">
        <v>0</v>
      </c>
      <c r="AE243" s="37">
        <v>0</v>
      </c>
      <c r="AF243" s="16">
        <v>0</v>
      </c>
      <c r="AG243" s="37">
        <v>0</v>
      </c>
      <c r="AH243" s="16">
        <v>0</v>
      </c>
      <c r="AI243" s="37">
        <v>0</v>
      </c>
      <c r="AJ243" s="16">
        <v>0</v>
      </c>
      <c r="AK243" s="37">
        <v>0</v>
      </c>
      <c r="AL243" s="2155">
        <v>0</v>
      </c>
      <c r="AM243" s="850">
        <v>0</v>
      </c>
      <c r="AN243" s="2183">
        <v>0</v>
      </c>
      <c r="AO243" s="840">
        <v>0</v>
      </c>
      <c r="AP243" s="851">
        <v>3</v>
      </c>
      <c r="AQ243" s="677">
        <v>0</v>
      </c>
      <c r="AR243" s="688">
        <v>0</v>
      </c>
      <c r="AS243" s="2121">
        <v>0</v>
      </c>
      <c r="AT243" s="677">
        <v>0</v>
      </c>
      <c r="AU243" s="677">
        <v>0</v>
      </c>
      <c r="AV243" s="677">
        <v>1</v>
      </c>
      <c r="AW243" s="677">
        <v>0</v>
      </c>
      <c r="AX243" s="677">
        <v>0</v>
      </c>
      <c r="AY243" s="47" t="str">
        <f t="shared" si="150"/>
        <v/>
      </c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Q243" s="13"/>
      <c r="BR243" s="12" t="str">
        <f t="shared" si="151"/>
        <v/>
      </c>
      <c r="BS243" s="12" t="str">
        <f t="shared" si="136"/>
        <v/>
      </c>
      <c r="BT243" s="12" t="str">
        <f t="shared" si="137"/>
        <v/>
      </c>
      <c r="BU243" s="12" t="str">
        <f t="shared" si="138"/>
        <v/>
      </c>
      <c r="BV243" s="12" t="str">
        <f t="shared" si="139"/>
        <v/>
      </c>
      <c r="BW243" s="12" t="str">
        <f t="shared" si="140"/>
        <v/>
      </c>
      <c r="BX243" s="12" t="str">
        <f t="shared" si="141"/>
        <v/>
      </c>
      <c r="BY243" s="12" t="str">
        <f t="shared" si="142"/>
        <v/>
      </c>
      <c r="BZ243"/>
      <c r="CA243"/>
      <c r="CB243" s="310">
        <f t="shared" si="143"/>
        <v>0</v>
      </c>
      <c r="CC243" s="310">
        <f t="shared" si="144"/>
        <v>0</v>
      </c>
      <c r="CD243" s="310">
        <f t="shared" si="145"/>
        <v>0</v>
      </c>
      <c r="CE243" s="310">
        <f t="shared" si="145"/>
        <v>0</v>
      </c>
      <c r="CF243" s="310">
        <f t="shared" si="146"/>
        <v>0</v>
      </c>
      <c r="CG243" s="310">
        <f t="shared" si="147"/>
        <v>0</v>
      </c>
      <c r="CH243" s="310">
        <f t="shared" si="148"/>
        <v>0</v>
      </c>
      <c r="CI243" s="310">
        <f t="shared" si="149"/>
        <v>0</v>
      </c>
    </row>
    <row r="244" spans="1:87" x14ac:dyDescent="0.25">
      <c r="A244" s="2860"/>
      <c r="B244" s="1830" t="s">
        <v>202</v>
      </c>
      <c r="C244" s="340">
        <f t="shared" si="152"/>
        <v>0</v>
      </c>
      <c r="D244" s="341">
        <f t="shared" si="135"/>
        <v>0</v>
      </c>
      <c r="E244" s="1830">
        <f>SUM(G244+I244+K244+M244+O244+Q244+S244+U244+W244+Y244+AA244+AC244+AE244+AG244+AI244+AK244+AM244)</f>
        <v>0</v>
      </c>
      <c r="F244" s="16"/>
      <c r="G244" s="37"/>
      <c r="H244" s="16"/>
      <c r="I244" s="37"/>
      <c r="J244" s="16"/>
      <c r="K244" s="37"/>
      <c r="L244" s="16"/>
      <c r="M244" s="37"/>
      <c r="N244" s="16"/>
      <c r="O244" s="37"/>
      <c r="P244" s="16"/>
      <c r="Q244" s="37"/>
      <c r="R244" s="16"/>
      <c r="S244" s="37"/>
      <c r="T244" s="16"/>
      <c r="U244" s="37"/>
      <c r="V244" s="16"/>
      <c r="W244" s="37"/>
      <c r="X244" s="16"/>
      <c r="Y244" s="37"/>
      <c r="Z244" s="16"/>
      <c r="AA244" s="37"/>
      <c r="AB244" s="16"/>
      <c r="AC244" s="37"/>
      <c r="AD244" s="16"/>
      <c r="AE244" s="37"/>
      <c r="AF244" s="16"/>
      <c r="AG244" s="37"/>
      <c r="AH244" s="16"/>
      <c r="AI244" s="37"/>
      <c r="AJ244" s="16"/>
      <c r="AK244" s="37"/>
      <c r="AL244" s="2155"/>
      <c r="AM244" s="850"/>
      <c r="AN244" s="2183"/>
      <c r="AO244" s="840"/>
      <c r="AP244" s="851"/>
      <c r="AQ244" s="677"/>
      <c r="AR244" s="688"/>
      <c r="AS244" s="2121"/>
      <c r="AT244" s="677"/>
      <c r="AU244" s="677"/>
      <c r="AV244" s="677"/>
      <c r="AW244" s="677"/>
      <c r="AX244" s="677"/>
      <c r="AY244" s="47" t="str">
        <f t="shared" si="150"/>
        <v/>
      </c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Q244" s="13"/>
      <c r="BR244" s="12" t="str">
        <f t="shared" si="151"/>
        <v/>
      </c>
      <c r="BS244" s="12" t="str">
        <f t="shared" si="136"/>
        <v/>
      </c>
      <c r="BT244" s="12" t="str">
        <f t="shared" si="137"/>
        <v/>
      </c>
      <c r="BU244" s="12" t="str">
        <f t="shared" si="138"/>
        <v/>
      </c>
      <c r="BV244" s="12" t="str">
        <f t="shared" si="139"/>
        <v/>
      </c>
      <c r="BW244" s="12" t="str">
        <f t="shared" si="140"/>
        <v/>
      </c>
      <c r="BX244" s="12" t="str">
        <f t="shared" si="141"/>
        <v/>
      </c>
      <c r="BY244" s="12" t="str">
        <f>IF(AND(C244&gt;0,AX244=""), "* No olvide digitar la variable Trans (Masculino/ Femenino). Digite Cero si no tiene.",IF(AX244&gt;C244,"  * La variable Trans (Masculino/Femenino) No puede ser mayor al Total Ambos Sexos.",""))</f>
        <v/>
      </c>
      <c r="BZ244"/>
      <c r="CA244"/>
      <c r="CB244" s="310">
        <f t="shared" si="143"/>
        <v>0</v>
      </c>
      <c r="CC244" s="310">
        <f t="shared" si="144"/>
        <v>0</v>
      </c>
      <c r="CD244" s="310">
        <f t="shared" si="145"/>
        <v>0</v>
      </c>
      <c r="CE244" s="310">
        <f t="shared" si="145"/>
        <v>0</v>
      </c>
      <c r="CF244" s="310">
        <f t="shared" si="146"/>
        <v>0</v>
      </c>
      <c r="CG244" s="310">
        <f t="shared" si="147"/>
        <v>0</v>
      </c>
      <c r="CH244" s="310">
        <f t="shared" si="148"/>
        <v>0</v>
      </c>
      <c r="CI244" s="310">
        <f t="shared" si="149"/>
        <v>0</v>
      </c>
    </row>
    <row r="245" spans="1:87" x14ac:dyDescent="0.25">
      <c r="A245" s="2860"/>
      <c r="B245" s="344" t="s">
        <v>203</v>
      </c>
      <c r="C245" s="340">
        <f t="shared" si="152"/>
        <v>0</v>
      </c>
      <c r="D245" s="389"/>
      <c r="E245" s="1830">
        <f>SUM(K245+M245+O245+Q245+S245+U245+W245+Y245+AA245+AC245+AE245+AG245+AI245+AK245+AM245)</f>
        <v>0</v>
      </c>
      <c r="F245" s="284"/>
      <c r="G245" s="285"/>
      <c r="H245" s="284"/>
      <c r="I245" s="285"/>
      <c r="J245" s="284"/>
      <c r="K245" s="37"/>
      <c r="L245" s="284"/>
      <c r="M245" s="37"/>
      <c r="N245" s="284"/>
      <c r="O245" s="37"/>
      <c r="P245" s="284"/>
      <c r="Q245" s="37"/>
      <c r="R245" s="284"/>
      <c r="S245" s="37"/>
      <c r="T245" s="284"/>
      <c r="U245" s="37"/>
      <c r="V245" s="284"/>
      <c r="W245" s="37"/>
      <c r="X245" s="284"/>
      <c r="Y245" s="37"/>
      <c r="Z245" s="284"/>
      <c r="AA245" s="37"/>
      <c r="AB245" s="284"/>
      <c r="AC245" s="37"/>
      <c r="AD245" s="284"/>
      <c r="AE245" s="37"/>
      <c r="AF245" s="284"/>
      <c r="AG245" s="37"/>
      <c r="AH245" s="284"/>
      <c r="AI245" s="37"/>
      <c r="AJ245" s="284"/>
      <c r="AK245" s="37"/>
      <c r="AL245" s="284"/>
      <c r="AM245" s="134"/>
      <c r="AN245" s="272"/>
      <c r="AO245" s="34"/>
      <c r="AP245" s="226"/>
      <c r="AQ245" s="37"/>
      <c r="AR245" s="137"/>
      <c r="AS245" s="390"/>
      <c r="AT245" s="37"/>
      <c r="AU245" s="37"/>
      <c r="AV245" s="37"/>
      <c r="AW245" s="37"/>
      <c r="AX245" s="37"/>
      <c r="AY245" s="47" t="str">
        <f t="shared" si="150"/>
        <v/>
      </c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Q245" s="13"/>
      <c r="BR245" s="12" t="str">
        <f t="shared" si="151"/>
        <v/>
      </c>
      <c r="BS245" s="12" t="str">
        <f t="shared" si="136"/>
        <v/>
      </c>
      <c r="BT245" s="346"/>
      <c r="BU245" s="12" t="str">
        <f t="shared" si="138"/>
        <v/>
      </c>
      <c r="BV245" s="12" t="str">
        <f t="shared" si="139"/>
        <v/>
      </c>
      <c r="BW245" s="12" t="str">
        <f t="shared" si="140"/>
        <v/>
      </c>
      <c r="BX245" s="12" t="str">
        <f t="shared" si="141"/>
        <v/>
      </c>
      <c r="BY245" s="12" t="str">
        <f t="shared" si="142"/>
        <v/>
      </c>
      <c r="BZ245"/>
      <c r="CA245"/>
      <c r="CB245" s="310">
        <f t="shared" si="143"/>
        <v>0</v>
      </c>
      <c r="CC245" s="310">
        <f t="shared" si="144"/>
        <v>0</v>
      </c>
      <c r="CD245" s="310">
        <f t="shared" si="145"/>
        <v>0</v>
      </c>
      <c r="CE245" s="310">
        <f t="shared" si="145"/>
        <v>0</v>
      </c>
      <c r="CF245" s="310">
        <f t="shared" si="146"/>
        <v>0</v>
      </c>
      <c r="CG245" s="310">
        <f t="shared" si="147"/>
        <v>0</v>
      </c>
      <c r="CH245" s="310">
        <f t="shared" si="148"/>
        <v>0</v>
      </c>
      <c r="CI245" s="310">
        <f t="shared" si="149"/>
        <v>0</v>
      </c>
    </row>
    <row r="246" spans="1:87" x14ac:dyDescent="0.25">
      <c r="A246" s="2860"/>
      <c r="B246" s="1830" t="s">
        <v>204</v>
      </c>
      <c r="C246" s="340">
        <f t="shared" si="152"/>
        <v>1</v>
      </c>
      <c r="D246" s="341">
        <f t="shared" ref="D246:E254" si="153">SUM(F246+H246+J246+L246+N246+P246+R246+T246+V246+X246+Z246+AB246+AD246+AF246+AH246+AJ246+AL246)</f>
        <v>0</v>
      </c>
      <c r="E246" s="1830">
        <f t="shared" si="153"/>
        <v>1</v>
      </c>
      <c r="F246" s="16">
        <v>0</v>
      </c>
      <c r="G246" s="37">
        <v>0</v>
      </c>
      <c r="H246" s="16">
        <v>0</v>
      </c>
      <c r="I246" s="37">
        <v>0</v>
      </c>
      <c r="J246" s="16">
        <v>0</v>
      </c>
      <c r="K246" s="37">
        <v>0</v>
      </c>
      <c r="L246" s="16">
        <v>0</v>
      </c>
      <c r="M246" s="37">
        <v>0</v>
      </c>
      <c r="N246" s="16">
        <v>0</v>
      </c>
      <c r="O246" s="37">
        <v>0</v>
      </c>
      <c r="P246" s="16">
        <v>0</v>
      </c>
      <c r="Q246" s="37">
        <v>1</v>
      </c>
      <c r="R246" s="16">
        <v>0</v>
      </c>
      <c r="S246" s="37">
        <v>0</v>
      </c>
      <c r="T246" s="16">
        <v>0</v>
      </c>
      <c r="U246" s="37">
        <v>0</v>
      </c>
      <c r="V246" s="16">
        <v>0</v>
      </c>
      <c r="W246" s="37">
        <v>0</v>
      </c>
      <c r="X246" s="16">
        <v>0</v>
      </c>
      <c r="Y246" s="37">
        <v>0</v>
      </c>
      <c r="Z246" s="16">
        <v>0</v>
      </c>
      <c r="AA246" s="37">
        <v>0</v>
      </c>
      <c r="AB246" s="16">
        <v>0</v>
      </c>
      <c r="AC246" s="37">
        <v>0</v>
      </c>
      <c r="AD246" s="16">
        <v>0</v>
      </c>
      <c r="AE246" s="37">
        <v>0</v>
      </c>
      <c r="AF246" s="16">
        <v>0</v>
      </c>
      <c r="AG246" s="37">
        <v>0</v>
      </c>
      <c r="AH246" s="16">
        <v>0</v>
      </c>
      <c r="AI246" s="37">
        <v>0</v>
      </c>
      <c r="AJ246" s="16">
        <v>0</v>
      </c>
      <c r="AK246" s="37">
        <v>0</v>
      </c>
      <c r="AL246" s="16">
        <v>0</v>
      </c>
      <c r="AM246" s="134">
        <v>0</v>
      </c>
      <c r="AN246" s="272">
        <v>0</v>
      </c>
      <c r="AO246" s="34">
        <v>0</v>
      </c>
      <c r="AP246" s="226">
        <v>0</v>
      </c>
      <c r="AQ246" s="37">
        <v>0</v>
      </c>
      <c r="AR246" s="137">
        <v>0</v>
      </c>
      <c r="AS246" s="16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47" t="str">
        <f t="shared" si="150"/>
        <v/>
      </c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Q246" s="13"/>
      <c r="BR246" s="12" t="str">
        <f t="shared" si="151"/>
        <v/>
      </c>
      <c r="BS246" s="12" t="str">
        <f t="shared" si="136"/>
        <v/>
      </c>
      <c r="BT246" s="12" t="str">
        <f t="shared" si="137"/>
        <v/>
      </c>
      <c r="BU246" s="12" t="str">
        <f t="shared" si="138"/>
        <v/>
      </c>
      <c r="BV246" s="12" t="str">
        <f t="shared" si="139"/>
        <v/>
      </c>
      <c r="BW246" s="12" t="str">
        <f t="shared" si="140"/>
        <v/>
      </c>
      <c r="BX246" s="12" t="str">
        <f t="shared" si="141"/>
        <v/>
      </c>
      <c r="BY246" s="12" t="str">
        <f t="shared" si="142"/>
        <v/>
      </c>
      <c r="BZ246"/>
      <c r="CA246"/>
      <c r="CB246" s="310">
        <f t="shared" si="143"/>
        <v>0</v>
      </c>
      <c r="CC246" s="310">
        <f t="shared" si="144"/>
        <v>0</v>
      </c>
      <c r="CD246" s="310">
        <f t="shared" si="145"/>
        <v>0</v>
      </c>
      <c r="CE246" s="310">
        <f t="shared" si="145"/>
        <v>0</v>
      </c>
      <c r="CF246" s="310">
        <f t="shared" si="146"/>
        <v>0</v>
      </c>
      <c r="CG246" s="310">
        <f t="shared" si="147"/>
        <v>0</v>
      </c>
      <c r="CH246" s="310">
        <f t="shared" si="148"/>
        <v>0</v>
      </c>
      <c r="CI246" s="310">
        <f t="shared" si="149"/>
        <v>0</v>
      </c>
    </row>
    <row r="247" spans="1:87" x14ac:dyDescent="0.25">
      <c r="A247" s="2860"/>
      <c r="B247" s="347" t="s">
        <v>205</v>
      </c>
      <c r="C247" s="340">
        <f t="shared" si="152"/>
        <v>0</v>
      </c>
      <c r="D247" s="341">
        <f t="shared" si="153"/>
        <v>0</v>
      </c>
      <c r="E247" s="1830">
        <f t="shared" si="153"/>
        <v>0</v>
      </c>
      <c r="F247" s="16"/>
      <c r="G247" s="37"/>
      <c r="H247" s="16"/>
      <c r="I247" s="37"/>
      <c r="J247" s="16"/>
      <c r="K247" s="37"/>
      <c r="L247" s="16"/>
      <c r="M247" s="37"/>
      <c r="N247" s="16"/>
      <c r="O247" s="37"/>
      <c r="P247" s="16"/>
      <c r="Q247" s="37"/>
      <c r="R247" s="16"/>
      <c r="S247" s="37"/>
      <c r="T247" s="16"/>
      <c r="U247" s="37"/>
      <c r="V247" s="16"/>
      <c r="W247" s="37"/>
      <c r="X247" s="16"/>
      <c r="Y247" s="37"/>
      <c r="Z247" s="16"/>
      <c r="AA247" s="37"/>
      <c r="AB247" s="16"/>
      <c r="AC247" s="37"/>
      <c r="AD247" s="16"/>
      <c r="AE247" s="37"/>
      <c r="AF247" s="16"/>
      <c r="AG247" s="37"/>
      <c r="AH247" s="16"/>
      <c r="AI247" s="37"/>
      <c r="AJ247" s="16"/>
      <c r="AK247" s="37"/>
      <c r="AL247" s="16"/>
      <c r="AM247" s="134"/>
      <c r="AN247" s="272"/>
      <c r="AO247" s="34"/>
      <c r="AP247" s="226"/>
      <c r="AQ247" s="37"/>
      <c r="AR247" s="137"/>
      <c r="AS247" s="16"/>
      <c r="AT247" s="37"/>
      <c r="AU247" s="37"/>
      <c r="AV247" s="37"/>
      <c r="AW247" s="37"/>
      <c r="AX247" s="37"/>
      <c r="AY247" s="47" t="str">
        <f t="shared" si="150"/>
        <v/>
      </c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Q247" s="13"/>
      <c r="BR247" s="12" t="str">
        <f t="shared" si="151"/>
        <v/>
      </c>
      <c r="BS247" s="12" t="str">
        <f t="shared" si="136"/>
        <v/>
      </c>
      <c r="BT247" s="12" t="str">
        <f t="shared" si="137"/>
        <v/>
      </c>
      <c r="BU247" s="12" t="str">
        <f t="shared" si="138"/>
        <v/>
      </c>
      <c r="BV247" s="12" t="str">
        <f t="shared" si="139"/>
        <v/>
      </c>
      <c r="BW247" s="12" t="str">
        <f t="shared" si="140"/>
        <v/>
      </c>
      <c r="BX247" s="12" t="str">
        <f t="shared" si="141"/>
        <v/>
      </c>
      <c r="BY247" s="12" t="str">
        <f t="shared" si="142"/>
        <v/>
      </c>
      <c r="BZ247"/>
      <c r="CA247"/>
      <c r="CB247" s="310">
        <f t="shared" si="143"/>
        <v>0</v>
      </c>
      <c r="CC247" s="310">
        <f t="shared" si="144"/>
        <v>0</v>
      </c>
      <c r="CD247" s="310">
        <f t="shared" si="145"/>
        <v>0</v>
      </c>
      <c r="CE247" s="310">
        <f t="shared" si="145"/>
        <v>0</v>
      </c>
      <c r="CF247" s="310">
        <f t="shared" si="146"/>
        <v>0</v>
      </c>
      <c r="CG247" s="310">
        <f t="shared" si="147"/>
        <v>0</v>
      </c>
      <c r="CH247" s="310">
        <f t="shared" si="148"/>
        <v>0</v>
      </c>
      <c r="CI247" s="310">
        <f t="shared" si="149"/>
        <v>0</v>
      </c>
    </row>
    <row r="248" spans="1:87" x14ac:dyDescent="0.25">
      <c r="A248" s="2860"/>
      <c r="B248" s="348" t="s">
        <v>249</v>
      </c>
      <c r="C248" s="340">
        <f t="shared" si="152"/>
        <v>0</v>
      </c>
      <c r="D248" s="341">
        <f t="shared" si="153"/>
        <v>0</v>
      </c>
      <c r="E248" s="1830">
        <f t="shared" si="153"/>
        <v>0</v>
      </c>
      <c r="F248" s="16"/>
      <c r="G248" s="37"/>
      <c r="H248" s="16"/>
      <c r="I248" s="37"/>
      <c r="J248" s="16"/>
      <c r="K248" s="37"/>
      <c r="L248" s="16"/>
      <c r="M248" s="37"/>
      <c r="N248" s="16"/>
      <c r="O248" s="37"/>
      <c r="P248" s="16"/>
      <c r="Q248" s="37"/>
      <c r="R248" s="16"/>
      <c r="S248" s="37"/>
      <c r="T248" s="16"/>
      <c r="U248" s="37"/>
      <c r="V248" s="16"/>
      <c r="W248" s="37"/>
      <c r="X248" s="16"/>
      <c r="Y248" s="37"/>
      <c r="Z248" s="16"/>
      <c r="AA248" s="37"/>
      <c r="AB248" s="16"/>
      <c r="AC248" s="37"/>
      <c r="AD248" s="16"/>
      <c r="AE248" s="37"/>
      <c r="AF248" s="16"/>
      <c r="AG248" s="37"/>
      <c r="AH248" s="16"/>
      <c r="AI248" s="37"/>
      <c r="AJ248" s="16"/>
      <c r="AK248" s="37"/>
      <c r="AL248" s="16"/>
      <c r="AM248" s="134"/>
      <c r="AN248" s="272"/>
      <c r="AO248" s="34"/>
      <c r="AP248" s="226"/>
      <c r="AQ248" s="37"/>
      <c r="AR248" s="137"/>
      <c r="AS248" s="16"/>
      <c r="AT248" s="37"/>
      <c r="AU248" s="37"/>
      <c r="AV248" s="37"/>
      <c r="AW248" s="37"/>
      <c r="AX248" s="37"/>
      <c r="AY248" s="47" t="str">
        <f t="shared" si="150"/>
        <v/>
      </c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Q248" s="13"/>
      <c r="BR248" s="12" t="str">
        <f t="shared" si="151"/>
        <v/>
      </c>
      <c r="BS248" s="12" t="str">
        <f t="shared" si="136"/>
        <v/>
      </c>
      <c r="BT248" s="12" t="str">
        <f t="shared" si="137"/>
        <v/>
      </c>
      <c r="BU248" s="12" t="str">
        <f t="shared" si="138"/>
        <v/>
      </c>
      <c r="BV248" s="12" t="str">
        <f t="shared" si="139"/>
        <v/>
      </c>
      <c r="BW248" s="12" t="str">
        <f t="shared" si="140"/>
        <v/>
      </c>
      <c r="BX248" s="12" t="str">
        <f t="shared" si="141"/>
        <v/>
      </c>
      <c r="BY248" s="12" t="str">
        <f t="shared" si="142"/>
        <v/>
      </c>
      <c r="BZ248"/>
      <c r="CA248"/>
      <c r="CB248" s="310">
        <f t="shared" si="143"/>
        <v>0</v>
      </c>
      <c r="CC248" s="310">
        <f t="shared" si="144"/>
        <v>0</v>
      </c>
      <c r="CD248" s="310">
        <f t="shared" si="145"/>
        <v>0</v>
      </c>
      <c r="CE248" s="310">
        <f t="shared" si="145"/>
        <v>0</v>
      </c>
      <c r="CF248" s="310">
        <f t="shared" si="146"/>
        <v>0</v>
      </c>
      <c r="CG248" s="310">
        <f t="shared" si="147"/>
        <v>0</v>
      </c>
      <c r="CH248" s="310">
        <f t="shared" si="148"/>
        <v>0</v>
      </c>
      <c r="CI248" s="310">
        <f t="shared" si="149"/>
        <v>0</v>
      </c>
    </row>
    <row r="249" spans="1:87" x14ac:dyDescent="0.25">
      <c r="A249" s="3638"/>
      <c r="B249" s="349" t="s">
        <v>207</v>
      </c>
      <c r="C249" s="350">
        <f t="shared" si="152"/>
        <v>0</v>
      </c>
      <c r="D249" s="343">
        <f t="shared" si="153"/>
        <v>0</v>
      </c>
      <c r="E249" s="351">
        <f t="shared" si="153"/>
        <v>0</v>
      </c>
      <c r="F249" s="38"/>
      <c r="G249" s="41"/>
      <c r="H249" s="38"/>
      <c r="I249" s="41"/>
      <c r="J249" s="38"/>
      <c r="K249" s="41"/>
      <c r="L249" s="38"/>
      <c r="M249" s="41"/>
      <c r="N249" s="38"/>
      <c r="O249" s="41"/>
      <c r="P249" s="38"/>
      <c r="Q249" s="41"/>
      <c r="R249" s="38"/>
      <c r="S249" s="41"/>
      <c r="T249" s="38"/>
      <c r="U249" s="41"/>
      <c r="V249" s="38"/>
      <c r="W249" s="41"/>
      <c r="X249" s="38"/>
      <c r="Y249" s="41"/>
      <c r="Z249" s="38"/>
      <c r="AA249" s="41"/>
      <c r="AB249" s="38"/>
      <c r="AC249" s="41"/>
      <c r="AD249" s="38"/>
      <c r="AE249" s="41"/>
      <c r="AF249" s="38"/>
      <c r="AG249" s="41"/>
      <c r="AH249" s="38"/>
      <c r="AI249" s="41"/>
      <c r="AJ249" s="38"/>
      <c r="AK249" s="41"/>
      <c r="AL249" s="38"/>
      <c r="AM249" s="180"/>
      <c r="AN249" s="391"/>
      <c r="AO249" s="42"/>
      <c r="AP249" s="142"/>
      <c r="AQ249" s="41"/>
      <c r="AR249" s="181"/>
      <c r="AS249" s="38"/>
      <c r="AT249" s="41"/>
      <c r="AU249" s="41"/>
      <c r="AV249" s="41"/>
      <c r="AW249" s="41"/>
      <c r="AX249" s="41"/>
      <c r="AY249" s="47" t="str">
        <f t="shared" si="150"/>
        <v/>
      </c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Q249" s="13"/>
      <c r="BR249" s="12" t="str">
        <f t="shared" si="151"/>
        <v/>
      </c>
      <c r="BS249" s="12" t="str">
        <f t="shared" si="136"/>
        <v/>
      </c>
      <c r="BT249" s="12" t="str">
        <f t="shared" si="137"/>
        <v/>
      </c>
      <c r="BU249" s="12" t="str">
        <f t="shared" si="138"/>
        <v/>
      </c>
      <c r="BV249" s="12" t="str">
        <f t="shared" si="139"/>
        <v/>
      </c>
      <c r="BW249" s="12" t="str">
        <f t="shared" si="140"/>
        <v/>
      </c>
      <c r="BX249" s="12" t="str">
        <f t="shared" si="141"/>
        <v/>
      </c>
      <c r="BY249" s="12" t="str">
        <f t="shared" si="142"/>
        <v/>
      </c>
      <c r="BZ249"/>
      <c r="CA249"/>
      <c r="CB249" s="310">
        <f t="shared" si="143"/>
        <v>0</v>
      </c>
      <c r="CC249" s="310">
        <f t="shared" si="144"/>
        <v>0</v>
      </c>
      <c r="CD249" s="310">
        <f t="shared" si="145"/>
        <v>0</v>
      </c>
      <c r="CE249" s="310">
        <f t="shared" si="145"/>
        <v>0</v>
      </c>
      <c r="CF249" s="310">
        <f t="shared" si="146"/>
        <v>0</v>
      </c>
      <c r="CG249" s="310">
        <f t="shared" si="147"/>
        <v>0</v>
      </c>
      <c r="CH249" s="310">
        <f t="shared" si="148"/>
        <v>0</v>
      </c>
      <c r="CI249" s="310">
        <f t="shared" si="149"/>
        <v>0</v>
      </c>
    </row>
    <row r="250" spans="1:87" ht="15" customHeight="1" x14ac:dyDescent="0.25">
      <c r="A250" s="3083" t="s">
        <v>208</v>
      </c>
      <c r="B250" s="2180" t="s">
        <v>209</v>
      </c>
      <c r="C250" s="2175">
        <f t="shared" si="152"/>
        <v>0</v>
      </c>
      <c r="D250" s="2176">
        <f t="shared" si="153"/>
        <v>0</v>
      </c>
      <c r="E250" s="1187">
        <f t="shared" si="153"/>
        <v>0</v>
      </c>
      <c r="F250" s="2155"/>
      <c r="G250" s="864"/>
      <c r="H250" s="2155"/>
      <c r="I250" s="864"/>
      <c r="J250" s="2155"/>
      <c r="K250" s="864"/>
      <c r="L250" s="2155"/>
      <c r="M250" s="864"/>
      <c r="N250" s="2155"/>
      <c r="O250" s="864"/>
      <c r="P250" s="2155"/>
      <c r="Q250" s="864"/>
      <c r="R250" s="2155"/>
      <c r="S250" s="864"/>
      <c r="T250" s="2155"/>
      <c r="U250" s="864"/>
      <c r="V250" s="2155"/>
      <c r="W250" s="864"/>
      <c r="X250" s="2155"/>
      <c r="Y250" s="864"/>
      <c r="Z250" s="2155"/>
      <c r="AA250" s="864"/>
      <c r="AB250" s="2155"/>
      <c r="AC250" s="864"/>
      <c r="AD250" s="2155"/>
      <c r="AE250" s="864"/>
      <c r="AF250" s="2155"/>
      <c r="AG250" s="864"/>
      <c r="AH250" s="2155"/>
      <c r="AI250" s="864"/>
      <c r="AJ250" s="724"/>
      <c r="AK250" s="353"/>
      <c r="AL250" s="2155"/>
      <c r="AM250" s="850"/>
      <c r="AN250" s="272"/>
      <c r="AO250" s="34"/>
      <c r="AP250" s="226"/>
      <c r="AQ250" s="864"/>
      <c r="AR250" s="2119"/>
      <c r="AS250" s="2155"/>
      <c r="AT250" s="864"/>
      <c r="AU250" s="864"/>
      <c r="AV250" s="864"/>
      <c r="AW250" s="864"/>
      <c r="AX250" s="864"/>
      <c r="AY250" s="47" t="str">
        <f>BQ250&amp;BR250&amp;BS250&amp;BT250&amp;BU250&amp;BV250&amp;BW250&amp;BX250&amp;BY250</f>
        <v/>
      </c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Q250" s="13"/>
      <c r="BR250" s="12" t="str">
        <f t="shared" si="151"/>
        <v/>
      </c>
      <c r="BS250" s="12" t="str">
        <f t="shared" si="136"/>
        <v/>
      </c>
      <c r="BT250" s="12" t="str">
        <f t="shared" si="137"/>
        <v/>
      </c>
      <c r="BU250" s="12" t="str">
        <f t="shared" si="138"/>
        <v/>
      </c>
      <c r="BV250" s="12" t="str">
        <f t="shared" si="139"/>
        <v/>
      </c>
      <c r="BW250" s="12" t="str">
        <f t="shared" si="140"/>
        <v/>
      </c>
      <c r="BX250" s="12" t="str">
        <f t="shared" si="141"/>
        <v/>
      </c>
      <c r="BY250" s="12" t="str">
        <f t="shared" si="142"/>
        <v/>
      </c>
      <c r="BZ250"/>
      <c r="CA250"/>
      <c r="CB250" s="310">
        <f t="shared" si="143"/>
        <v>0</v>
      </c>
      <c r="CC250" s="310">
        <f t="shared" si="144"/>
        <v>0</v>
      </c>
      <c r="CD250" s="310">
        <f t="shared" si="145"/>
        <v>0</v>
      </c>
      <c r="CE250" s="310">
        <f t="shared" si="145"/>
        <v>0</v>
      </c>
      <c r="CF250" s="310">
        <f t="shared" si="146"/>
        <v>0</v>
      </c>
      <c r="CG250" s="310">
        <f t="shared" si="147"/>
        <v>0</v>
      </c>
      <c r="CH250" s="310">
        <f t="shared" si="148"/>
        <v>0</v>
      </c>
      <c r="CI250" s="310">
        <f t="shared" si="149"/>
        <v>0</v>
      </c>
    </row>
    <row r="251" spans="1:87" x14ac:dyDescent="0.25">
      <c r="A251" s="2860"/>
      <c r="B251" s="1830" t="s">
        <v>210</v>
      </c>
      <c r="C251" s="340">
        <f t="shared" si="152"/>
        <v>0</v>
      </c>
      <c r="D251" s="341">
        <f t="shared" si="153"/>
        <v>0</v>
      </c>
      <c r="E251" s="1830">
        <f>SUM(G251+I251+K251+M251+O251+Q251+S251+U251+W251+Y251+AA251+AC251+AE251+AG251+AI251+AK251+AM251)</f>
        <v>0</v>
      </c>
      <c r="F251" s="16"/>
      <c r="G251" s="37"/>
      <c r="H251" s="16"/>
      <c r="I251" s="37"/>
      <c r="J251" s="16"/>
      <c r="K251" s="37"/>
      <c r="L251" s="16"/>
      <c r="M251" s="37"/>
      <c r="N251" s="16"/>
      <c r="O251" s="37"/>
      <c r="P251" s="16"/>
      <c r="Q251" s="37"/>
      <c r="R251" s="16"/>
      <c r="S251" s="37"/>
      <c r="T251" s="16"/>
      <c r="U251" s="37"/>
      <c r="V251" s="16"/>
      <c r="W251" s="37"/>
      <c r="X251" s="16"/>
      <c r="Y251" s="37"/>
      <c r="Z251" s="16"/>
      <c r="AA251" s="37"/>
      <c r="AB251" s="16"/>
      <c r="AC251" s="37"/>
      <c r="AD251" s="16"/>
      <c r="AE251" s="37"/>
      <c r="AF251" s="16"/>
      <c r="AG251" s="37"/>
      <c r="AH251" s="16"/>
      <c r="AI251" s="37"/>
      <c r="AJ251" s="38"/>
      <c r="AK251" s="41"/>
      <c r="AL251" s="16"/>
      <c r="AM251" s="134"/>
      <c r="AN251" s="272"/>
      <c r="AO251" s="34"/>
      <c r="AP251" s="226"/>
      <c r="AQ251" s="37"/>
      <c r="AR251" s="137"/>
      <c r="AS251" s="16"/>
      <c r="AT251" s="37"/>
      <c r="AU251" s="37"/>
      <c r="AV251" s="37"/>
      <c r="AW251" s="37"/>
      <c r="AX251" s="37"/>
      <c r="AY251" s="47" t="str">
        <f t="shared" si="150"/>
        <v/>
      </c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Q251" s="13"/>
      <c r="BR251" s="12" t="str">
        <f t="shared" si="151"/>
        <v/>
      </c>
      <c r="BS251" s="12" t="str">
        <f t="shared" si="136"/>
        <v/>
      </c>
      <c r="BT251" s="12" t="str">
        <f t="shared" si="137"/>
        <v/>
      </c>
      <c r="BU251" s="12" t="str">
        <f t="shared" si="138"/>
        <v/>
      </c>
      <c r="BV251" s="12" t="str">
        <f t="shared" si="139"/>
        <v/>
      </c>
      <c r="BW251" s="12" t="str">
        <f t="shared" si="140"/>
        <v/>
      </c>
      <c r="BX251" s="12" t="str">
        <f t="shared" si="141"/>
        <v/>
      </c>
      <c r="BY251" s="12" t="str">
        <f t="shared" si="142"/>
        <v/>
      </c>
      <c r="BZ251"/>
      <c r="CA251"/>
      <c r="CB251" s="310">
        <f t="shared" si="143"/>
        <v>0</v>
      </c>
      <c r="CC251" s="310">
        <f t="shared" si="144"/>
        <v>0</v>
      </c>
      <c r="CD251" s="310">
        <f t="shared" si="145"/>
        <v>0</v>
      </c>
      <c r="CE251" s="310">
        <f t="shared" si="145"/>
        <v>0</v>
      </c>
      <c r="CF251" s="310">
        <f t="shared" si="146"/>
        <v>0</v>
      </c>
      <c r="CG251" s="310">
        <f t="shared" si="147"/>
        <v>0</v>
      </c>
      <c r="CH251" s="310">
        <f t="shared" si="148"/>
        <v>0</v>
      </c>
      <c r="CI251" s="310">
        <f t="shared" si="149"/>
        <v>0</v>
      </c>
    </row>
    <row r="252" spans="1:87" x14ac:dyDescent="0.25">
      <c r="A252" s="2860"/>
      <c r="B252" s="351" t="s">
        <v>211</v>
      </c>
      <c r="C252" s="350">
        <f>SUM(D252+E252)</f>
        <v>0</v>
      </c>
      <c r="D252" s="343">
        <f>SUM(F252+H252+J252+L252+N252+P252+R252+T252+V252+X252+Z252+AB252+AD252+AF252+AH252+AJ252+AL252)</f>
        <v>0</v>
      </c>
      <c r="E252" s="351">
        <f>SUM(G252+I252+K252+M252+O252+Q252+S252+U252+W252+Y252+AA252+AC252+AE252+AG252+AI252+AK252+AM252)</f>
        <v>0</v>
      </c>
      <c r="F252" s="38"/>
      <c r="G252" s="41"/>
      <c r="H252" s="38"/>
      <c r="I252" s="41"/>
      <c r="J252" s="38"/>
      <c r="K252" s="41"/>
      <c r="L252" s="38"/>
      <c r="M252" s="41"/>
      <c r="N252" s="38"/>
      <c r="O252" s="41"/>
      <c r="P252" s="38"/>
      <c r="Q252" s="41"/>
      <c r="R252" s="38"/>
      <c r="S252" s="41"/>
      <c r="T252" s="38"/>
      <c r="U252" s="41"/>
      <c r="V252" s="38"/>
      <c r="W252" s="41"/>
      <c r="X252" s="38"/>
      <c r="Y252" s="41"/>
      <c r="Z252" s="38"/>
      <c r="AA252" s="41"/>
      <c r="AB252" s="38"/>
      <c r="AC252" s="41"/>
      <c r="AD252" s="38"/>
      <c r="AE252" s="41"/>
      <c r="AF252" s="38"/>
      <c r="AG252" s="41"/>
      <c r="AH252" s="38"/>
      <c r="AI252" s="41"/>
      <c r="AJ252" s="38"/>
      <c r="AK252" s="41"/>
      <c r="AL252" s="38"/>
      <c r="AM252" s="180"/>
      <c r="AN252" s="256"/>
      <c r="AO252" s="36"/>
      <c r="AP252" s="135"/>
      <c r="AQ252" s="41"/>
      <c r="AR252" s="181"/>
      <c r="AS252" s="38"/>
      <c r="AT252" s="41"/>
      <c r="AU252" s="41"/>
      <c r="AV252" s="41"/>
      <c r="AW252" s="41"/>
      <c r="AX252" s="41"/>
      <c r="AY252" s="47" t="str">
        <f t="shared" si="150"/>
        <v/>
      </c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Q252" s="13"/>
      <c r="BR252" s="12" t="str">
        <f t="shared" si="151"/>
        <v/>
      </c>
      <c r="BS252" s="12" t="str">
        <f t="shared" si="136"/>
        <v/>
      </c>
      <c r="BT252" s="12" t="str">
        <f t="shared" si="137"/>
        <v/>
      </c>
      <c r="BU252" s="12" t="str">
        <f t="shared" si="138"/>
        <v/>
      </c>
      <c r="BV252" s="12" t="str">
        <f t="shared" si="139"/>
        <v/>
      </c>
      <c r="BW252" s="12" t="str">
        <f t="shared" si="140"/>
        <v/>
      </c>
      <c r="BX252" s="12" t="str">
        <f t="shared" si="141"/>
        <v/>
      </c>
      <c r="BY252" s="12" t="str">
        <f t="shared" si="142"/>
        <v/>
      </c>
      <c r="BZ252"/>
      <c r="CA252"/>
      <c r="CB252" s="310">
        <f t="shared" si="143"/>
        <v>0</v>
      </c>
      <c r="CC252" s="310">
        <f t="shared" si="144"/>
        <v>0</v>
      </c>
      <c r="CD252" s="310">
        <f t="shared" si="145"/>
        <v>0</v>
      </c>
      <c r="CE252" s="310">
        <f t="shared" si="145"/>
        <v>0</v>
      </c>
      <c r="CF252" s="310">
        <f t="shared" si="146"/>
        <v>0</v>
      </c>
      <c r="CG252" s="310">
        <f t="shared" si="147"/>
        <v>0</v>
      </c>
      <c r="CH252" s="310">
        <f t="shared" si="148"/>
        <v>0</v>
      </c>
      <c r="CI252" s="310">
        <f t="shared" si="149"/>
        <v>0</v>
      </c>
    </row>
    <row r="253" spans="1:87" x14ac:dyDescent="0.25">
      <c r="A253" s="2860"/>
      <c r="B253" s="351" t="s">
        <v>212</v>
      </c>
      <c r="C253" s="350">
        <f>SUM(D253+E253)</f>
        <v>1</v>
      </c>
      <c r="D253" s="343">
        <f>SUM(F253+H253+J253+L253+N253+P253+R253+T253+V253+X253+Z253+AB253+AD253+AF253+AH253+AJ253+AL253)</f>
        <v>0</v>
      </c>
      <c r="E253" s="351">
        <f>SUM(G253+I253+K253+M253+O253+Q253+S253+U253+W253+Y253+AA253+AC253+AE253+AG253+AI253+AK253+AM253)</f>
        <v>1</v>
      </c>
      <c r="F253" s="38">
        <v>0</v>
      </c>
      <c r="G253" s="41">
        <v>0</v>
      </c>
      <c r="H253" s="38">
        <v>0</v>
      </c>
      <c r="I253" s="41">
        <v>0</v>
      </c>
      <c r="J253" s="38">
        <v>0</v>
      </c>
      <c r="K253" s="41">
        <v>0</v>
      </c>
      <c r="L253" s="38">
        <v>0</v>
      </c>
      <c r="M253" s="41">
        <v>1</v>
      </c>
      <c r="N253" s="38">
        <v>0</v>
      </c>
      <c r="O253" s="41">
        <v>0</v>
      </c>
      <c r="P253" s="38">
        <v>0</v>
      </c>
      <c r="Q253" s="41">
        <v>0</v>
      </c>
      <c r="R253" s="38">
        <v>0</v>
      </c>
      <c r="S253" s="41">
        <v>0</v>
      </c>
      <c r="T253" s="38">
        <v>0</v>
      </c>
      <c r="U253" s="41">
        <v>0</v>
      </c>
      <c r="V253" s="38">
        <v>0</v>
      </c>
      <c r="W253" s="41">
        <v>0</v>
      </c>
      <c r="X253" s="38">
        <v>0</v>
      </c>
      <c r="Y253" s="41">
        <v>0</v>
      </c>
      <c r="Z253" s="38">
        <v>0</v>
      </c>
      <c r="AA253" s="41">
        <v>0</v>
      </c>
      <c r="AB253" s="38">
        <v>0</v>
      </c>
      <c r="AC253" s="41">
        <v>0</v>
      </c>
      <c r="AD253" s="38">
        <v>0</v>
      </c>
      <c r="AE253" s="41">
        <v>0</v>
      </c>
      <c r="AF253" s="38">
        <v>0</v>
      </c>
      <c r="AG253" s="41">
        <v>0</v>
      </c>
      <c r="AH253" s="38">
        <v>0</v>
      </c>
      <c r="AI253" s="41">
        <v>0</v>
      </c>
      <c r="AJ253" s="38">
        <v>0</v>
      </c>
      <c r="AK253" s="41">
        <v>0</v>
      </c>
      <c r="AL253" s="38">
        <v>0</v>
      </c>
      <c r="AM253" s="180">
        <v>0</v>
      </c>
      <c r="AN253" s="392">
        <v>0</v>
      </c>
      <c r="AO253" s="393">
        <v>0</v>
      </c>
      <c r="AP253" s="394">
        <v>0</v>
      </c>
      <c r="AQ253" s="41">
        <v>0</v>
      </c>
      <c r="AR253" s="181">
        <v>0</v>
      </c>
      <c r="AS253" s="38">
        <v>0</v>
      </c>
      <c r="AT253" s="41">
        <v>0</v>
      </c>
      <c r="AU253" s="41">
        <v>0</v>
      </c>
      <c r="AV253" s="41">
        <v>0</v>
      </c>
      <c r="AW253" s="41">
        <v>0</v>
      </c>
      <c r="AX253" s="41">
        <v>0</v>
      </c>
      <c r="AY253" s="47" t="str">
        <f t="shared" si="150"/>
        <v/>
      </c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Q253" s="13"/>
      <c r="BR253" s="12" t="str">
        <f t="shared" si="151"/>
        <v/>
      </c>
      <c r="BS253" s="12" t="str">
        <f t="shared" si="136"/>
        <v/>
      </c>
      <c r="BT253" s="12" t="str">
        <f t="shared" si="137"/>
        <v/>
      </c>
      <c r="BU253" s="12" t="str">
        <f t="shared" si="138"/>
        <v/>
      </c>
      <c r="BV253" s="12" t="str">
        <f t="shared" si="139"/>
        <v/>
      </c>
      <c r="BW253" s="12" t="str">
        <f t="shared" si="140"/>
        <v/>
      </c>
      <c r="BX253" s="12" t="str">
        <f t="shared" si="141"/>
        <v/>
      </c>
      <c r="BY253" s="12" t="str">
        <f t="shared" si="142"/>
        <v/>
      </c>
      <c r="BZ253"/>
      <c r="CA253"/>
      <c r="CB253" s="310">
        <f t="shared" si="143"/>
        <v>0</v>
      </c>
      <c r="CC253" s="310">
        <f t="shared" si="144"/>
        <v>0</v>
      </c>
      <c r="CD253" s="310">
        <f t="shared" si="145"/>
        <v>0</v>
      </c>
      <c r="CE253" s="310">
        <f t="shared" si="145"/>
        <v>0</v>
      </c>
      <c r="CF253" s="310">
        <f t="shared" si="146"/>
        <v>0</v>
      </c>
      <c r="CG253" s="310">
        <f t="shared" si="147"/>
        <v>0</v>
      </c>
      <c r="CH253" s="310">
        <f t="shared" si="148"/>
        <v>0</v>
      </c>
      <c r="CI253" s="310">
        <f t="shared" si="149"/>
        <v>0</v>
      </c>
    </row>
    <row r="254" spans="1:87" x14ac:dyDescent="0.25">
      <c r="A254" s="3638"/>
      <c r="B254" s="1828" t="s">
        <v>213</v>
      </c>
      <c r="C254" s="355">
        <f t="shared" si="152"/>
        <v>1</v>
      </c>
      <c r="D254" s="356">
        <f t="shared" si="153"/>
        <v>1</v>
      </c>
      <c r="E254" s="1828">
        <f t="shared" si="153"/>
        <v>0</v>
      </c>
      <c r="F254" s="22">
        <v>0</v>
      </c>
      <c r="G254" s="43">
        <v>0</v>
      </c>
      <c r="H254" s="22">
        <v>0</v>
      </c>
      <c r="I254" s="43">
        <v>0</v>
      </c>
      <c r="J254" s="22">
        <v>0</v>
      </c>
      <c r="K254" s="43">
        <v>0</v>
      </c>
      <c r="L254" s="22">
        <v>1</v>
      </c>
      <c r="M254" s="43">
        <v>0</v>
      </c>
      <c r="N254" s="22">
        <v>0</v>
      </c>
      <c r="O254" s="43">
        <v>0</v>
      </c>
      <c r="P254" s="22">
        <v>0</v>
      </c>
      <c r="Q254" s="43">
        <v>0</v>
      </c>
      <c r="R254" s="22">
        <v>0</v>
      </c>
      <c r="S254" s="43">
        <v>0</v>
      </c>
      <c r="T254" s="22">
        <v>0</v>
      </c>
      <c r="U254" s="43">
        <v>0</v>
      </c>
      <c r="V254" s="22">
        <v>0</v>
      </c>
      <c r="W254" s="43">
        <v>0</v>
      </c>
      <c r="X254" s="22">
        <v>0</v>
      </c>
      <c r="Y254" s="43">
        <v>0</v>
      </c>
      <c r="Z254" s="22">
        <v>0</v>
      </c>
      <c r="AA254" s="43">
        <v>0</v>
      </c>
      <c r="AB254" s="22">
        <v>0</v>
      </c>
      <c r="AC254" s="43">
        <v>0</v>
      </c>
      <c r="AD254" s="22">
        <v>0</v>
      </c>
      <c r="AE254" s="43">
        <v>0</v>
      </c>
      <c r="AF254" s="22">
        <v>0</v>
      </c>
      <c r="AG254" s="43">
        <v>0</v>
      </c>
      <c r="AH254" s="22">
        <v>0</v>
      </c>
      <c r="AI254" s="43">
        <v>0</v>
      </c>
      <c r="AJ254" s="22">
        <v>0</v>
      </c>
      <c r="AK254" s="43">
        <v>0</v>
      </c>
      <c r="AL254" s="22">
        <v>0</v>
      </c>
      <c r="AM254" s="141">
        <v>0</v>
      </c>
      <c r="AN254" s="391">
        <v>0</v>
      </c>
      <c r="AO254" s="42">
        <v>0</v>
      </c>
      <c r="AP254" s="142">
        <v>1</v>
      </c>
      <c r="AQ254" s="43">
        <v>0</v>
      </c>
      <c r="AR254" s="186">
        <v>0</v>
      </c>
      <c r="AS254" s="22">
        <v>0</v>
      </c>
      <c r="AT254" s="43">
        <v>0</v>
      </c>
      <c r="AU254" s="43">
        <v>0</v>
      </c>
      <c r="AV254" s="43">
        <v>0</v>
      </c>
      <c r="AW254" s="43">
        <v>0</v>
      </c>
      <c r="AX254" s="43">
        <v>0</v>
      </c>
      <c r="AY254" s="47" t="str">
        <f t="shared" si="150"/>
        <v/>
      </c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Q254" s="13"/>
      <c r="BR254" s="12" t="str">
        <f t="shared" si="151"/>
        <v/>
      </c>
      <c r="BS254" s="12" t="str">
        <f t="shared" si="136"/>
        <v/>
      </c>
      <c r="BT254" s="12" t="str">
        <f t="shared" si="137"/>
        <v/>
      </c>
      <c r="BU254" s="12" t="str">
        <f t="shared" si="138"/>
        <v/>
      </c>
      <c r="BV254" s="12" t="str">
        <f t="shared" si="139"/>
        <v/>
      </c>
      <c r="BW254" s="12" t="str">
        <f t="shared" si="140"/>
        <v/>
      </c>
      <c r="BX254" s="12" t="str">
        <f t="shared" si="141"/>
        <v/>
      </c>
      <c r="BY254" s="12" t="str">
        <f t="shared" si="142"/>
        <v/>
      </c>
      <c r="BZ254"/>
      <c r="CA254"/>
      <c r="CB254" s="310">
        <f t="shared" si="143"/>
        <v>0</v>
      </c>
      <c r="CC254" s="310">
        <f t="shared" si="144"/>
        <v>0</v>
      </c>
      <c r="CD254" s="310">
        <f t="shared" si="145"/>
        <v>0</v>
      </c>
      <c r="CE254" s="310">
        <f t="shared" si="145"/>
        <v>0</v>
      </c>
      <c r="CF254" s="310">
        <f t="shared" si="146"/>
        <v>0</v>
      </c>
      <c r="CG254" s="310">
        <f t="shared" si="147"/>
        <v>0</v>
      </c>
      <c r="CH254" s="310">
        <f t="shared" si="148"/>
        <v>0</v>
      </c>
      <c r="CI254" s="310">
        <f t="shared" si="149"/>
        <v>0</v>
      </c>
    </row>
    <row r="255" spans="1:87" ht="15" customHeight="1" x14ac:dyDescent="0.25">
      <c r="A255" s="3083" t="s">
        <v>250</v>
      </c>
      <c r="B255" s="1187" t="s">
        <v>215</v>
      </c>
      <c r="C255" s="2175">
        <f t="shared" si="152"/>
        <v>0</v>
      </c>
      <c r="D255" s="2176">
        <f>SUM(F255+H255+J255+L255+N255)</f>
        <v>0</v>
      </c>
      <c r="E255" s="1187">
        <f>SUM(G255+I255+K255+M255+O255)</f>
        <v>0</v>
      </c>
      <c r="F255" s="2155"/>
      <c r="G255" s="864"/>
      <c r="H255" s="2155"/>
      <c r="I255" s="864"/>
      <c r="J255" s="2155"/>
      <c r="K255" s="864"/>
      <c r="L255" s="2155"/>
      <c r="M255" s="864"/>
      <c r="N255" s="2155"/>
      <c r="O255" s="864"/>
      <c r="P255" s="695"/>
      <c r="Q255" s="357"/>
      <c r="R255" s="357"/>
      <c r="S255" s="357"/>
      <c r="T255" s="357"/>
      <c r="U255" s="357"/>
      <c r="V255" s="357"/>
      <c r="W255" s="357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57"/>
      <c r="AI255" s="357"/>
      <c r="AJ255" s="357"/>
      <c r="AK255" s="357"/>
      <c r="AL255" s="357"/>
      <c r="AM255" s="696"/>
      <c r="AN255" s="2183"/>
      <c r="AO255" s="840"/>
      <c r="AP255" s="851"/>
      <c r="AQ255" s="864"/>
      <c r="AR255" s="697"/>
      <c r="AS255" s="2155"/>
      <c r="AT255" s="864"/>
      <c r="AU255" s="864"/>
      <c r="AV255" s="864"/>
      <c r="AW255" s="864"/>
      <c r="AX255" s="864"/>
      <c r="AY255" s="47" t="str">
        <f t="shared" si="150"/>
        <v/>
      </c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Q255" s="13"/>
      <c r="BR255" s="12" t="str">
        <f>IF(AND(E255&gt;0,AQ255=""), "* No olvide digitar la variable Gestantes. Digite Cero si no tiene.",IF(AQ255&gt;E255,"  * La variable Gestantes No puede ser mayor al Total.",""))</f>
        <v/>
      </c>
      <c r="BS255" s="346"/>
      <c r="BT255" s="12" t="str">
        <f t="shared" si="137"/>
        <v/>
      </c>
      <c r="BU255" s="12" t="str">
        <f t="shared" si="138"/>
        <v/>
      </c>
      <c r="BV255" s="12" t="str">
        <f t="shared" si="139"/>
        <v/>
      </c>
      <c r="BW255" s="12" t="str">
        <f t="shared" si="140"/>
        <v/>
      </c>
      <c r="BX255" s="12" t="str">
        <f t="shared" si="141"/>
        <v/>
      </c>
      <c r="BY255" s="12" t="str">
        <f t="shared" si="142"/>
        <v/>
      </c>
      <c r="BZ255"/>
      <c r="CA255"/>
      <c r="CB255" s="310">
        <f t="shared" si="143"/>
        <v>0</v>
      </c>
      <c r="CC255" s="130"/>
      <c r="CD255" s="310">
        <f t="shared" si="145"/>
        <v>0</v>
      </c>
      <c r="CE255" s="310">
        <f t="shared" si="145"/>
        <v>0</v>
      </c>
      <c r="CF255" s="310">
        <f t="shared" si="146"/>
        <v>0</v>
      </c>
      <c r="CG255" s="310">
        <f t="shared" si="147"/>
        <v>0</v>
      </c>
      <c r="CH255" s="310">
        <f t="shared" si="148"/>
        <v>0</v>
      </c>
      <c r="CI255" s="310">
        <f t="shared" si="149"/>
        <v>0</v>
      </c>
    </row>
    <row r="256" spans="1:87" ht="22.5" x14ac:dyDescent="0.25">
      <c r="A256" s="2860"/>
      <c r="B256" s="1830" t="s">
        <v>216</v>
      </c>
      <c r="C256" s="340">
        <f t="shared" si="152"/>
        <v>0</v>
      </c>
      <c r="D256" s="341">
        <f t="shared" ref="D256:E258" si="154">SUM(F256+H256+J256+L256+N256)</f>
        <v>0</v>
      </c>
      <c r="E256" s="1830">
        <f t="shared" si="154"/>
        <v>0</v>
      </c>
      <c r="F256" s="16"/>
      <c r="G256" s="37"/>
      <c r="H256" s="16"/>
      <c r="I256" s="37"/>
      <c r="J256" s="16"/>
      <c r="K256" s="37"/>
      <c r="L256" s="16"/>
      <c r="M256" s="37"/>
      <c r="N256" s="16"/>
      <c r="O256" s="37"/>
      <c r="P256" s="358"/>
      <c r="Q256" s="359"/>
      <c r="R256" s="359"/>
      <c r="S256" s="359"/>
      <c r="T256" s="359"/>
      <c r="U256" s="359"/>
      <c r="V256" s="359"/>
      <c r="W256" s="359"/>
      <c r="X256" s="359"/>
      <c r="Y256" s="359"/>
      <c r="Z256" s="359"/>
      <c r="AA256" s="359"/>
      <c r="AB256" s="359"/>
      <c r="AC256" s="359"/>
      <c r="AD256" s="359"/>
      <c r="AE256" s="359"/>
      <c r="AF256" s="359"/>
      <c r="AG256" s="359"/>
      <c r="AH256" s="359"/>
      <c r="AI256" s="359"/>
      <c r="AJ256" s="359"/>
      <c r="AK256" s="359"/>
      <c r="AL256" s="359"/>
      <c r="AM256" s="360"/>
      <c r="AN256" s="272"/>
      <c r="AO256" s="34"/>
      <c r="AP256" s="226"/>
      <c r="AQ256" s="37"/>
      <c r="AR256" s="361"/>
      <c r="AS256" s="16"/>
      <c r="AT256" s="37"/>
      <c r="AU256" s="37"/>
      <c r="AV256" s="37"/>
      <c r="AW256" s="37"/>
      <c r="AX256" s="37"/>
      <c r="AY256" s="47" t="str">
        <f t="shared" si="150"/>
        <v/>
      </c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Q256" s="13"/>
      <c r="BR256" s="12" t="str">
        <f t="shared" si="151"/>
        <v/>
      </c>
      <c r="BS256" s="346"/>
      <c r="BT256" s="12" t="str">
        <f t="shared" si="137"/>
        <v/>
      </c>
      <c r="BU256" s="12" t="str">
        <f t="shared" si="138"/>
        <v/>
      </c>
      <c r="BV256" s="12" t="str">
        <f t="shared" si="139"/>
        <v/>
      </c>
      <c r="BW256" s="12" t="str">
        <f t="shared" si="140"/>
        <v/>
      </c>
      <c r="BX256" s="12" t="str">
        <f t="shared" si="141"/>
        <v/>
      </c>
      <c r="BY256" s="12" t="str">
        <f t="shared" si="142"/>
        <v/>
      </c>
      <c r="BZ256"/>
      <c r="CA256"/>
      <c r="CB256" s="310">
        <f t="shared" si="143"/>
        <v>0</v>
      </c>
      <c r="CC256" s="130"/>
      <c r="CD256" s="310">
        <f t="shared" si="145"/>
        <v>0</v>
      </c>
      <c r="CE256" s="310">
        <f t="shared" si="145"/>
        <v>0</v>
      </c>
      <c r="CF256" s="310">
        <f t="shared" si="146"/>
        <v>0</v>
      </c>
      <c r="CG256" s="310">
        <f t="shared" si="147"/>
        <v>0</v>
      </c>
      <c r="CH256" s="310">
        <f t="shared" si="148"/>
        <v>0</v>
      </c>
      <c r="CI256" s="310">
        <f t="shared" si="149"/>
        <v>0</v>
      </c>
    </row>
    <row r="257" spans="1:87" ht="22.5" x14ac:dyDescent="0.25">
      <c r="A257" s="2860"/>
      <c r="B257" s="1830" t="s">
        <v>217</v>
      </c>
      <c r="C257" s="340">
        <f t="shared" si="152"/>
        <v>0</v>
      </c>
      <c r="D257" s="341">
        <f t="shared" si="154"/>
        <v>0</v>
      </c>
      <c r="E257" s="1830">
        <f t="shared" si="154"/>
        <v>0</v>
      </c>
      <c r="F257" s="16"/>
      <c r="G257" s="37"/>
      <c r="H257" s="16"/>
      <c r="I257" s="37"/>
      <c r="J257" s="16"/>
      <c r="K257" s="37"/>
      <c r="L257" s="16"/>
      <c r="M257" s="37"/>
      <c r="N257" s="16"/>
      <c r="O257" s="37"/>
      <c r="P257" s="358"/>
      <c r="Q257" s="359"/>
      <c r="R257" s="359"/>
      <c r="S257" s="359"/>
      <c r="T257" s="359"/>
      <c r="U257" s="359"/>
      <c r="V257" s="359"/>
      <c r="W257" s="359"/>
      <c r="X257" s="359"/>
      <c r="Y257" s="359"/>
      <c r="Z257" s="359"/>
      <c r="AA257" s="359"/>
      <c r="AB257" s="359"/>
      <c r="AC257" s="359"/>
      <c r="AD257" s="359"/>
      <c r="AE257" s="359"/>
      <c r="AF257" s="359"/>
      <c r="AG257" s="359"/>
      <c r="AH257" s="359"/>
      <c r="AI257" s="359"/>
      <c r="AJ257" s="359"/>
      <c r="AK257" s="359"/>
      <c r="AL257" s="359"/>
      <c r="AM257" s="360"/>
      <c r="AN257" s="272"/>
      <c r="AO257" s="34"/>
      <c r="AP257" s="226"/>
      <c r="AQ257" s="37"/>
      <c r="AR257" s="361"/>
      <c r="AS257" s="16"/>
      <c r="AT257" s="37"/>
      <c r="AU257" s="37"/>
      <c r="AV257" s="37"/>
      <c r="AW257" s="37"/>
      <c r="AX257" s="37"/>
      <c r="AY257" s="47" t="str">
        <f t="shared" si="150"/>
        <v/>
      </c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Q257" s="13"/>
      <c r="BR257" s="12" t="str">
        <f t="shared" si="151"/>
        <v/>
      </c>
      <c r="BS257" s="346"/>
      <c r="BT257" s="12" t="str">
        <f t="shared" si="137"/>
        <v/>
      </c>
      <c r="BU257" s="12" t="str">
        <f t="shared" si="138"/>
        <v/>
      </c>
      <c r="BV257" s="12" t="str">
        <f t="shared" si="139"/>
        <v/>
      </c>
      <c r="BW257" s="12" t="str">
        <f t="shared" si="140"/>
        <v/>
      </c>
      <c r="BX257" s="12" t="str">
        <f t="shared" si="141"/>
        <v/>
      </c>
      <c r="BY257" s="12" t="str">
        <f t="shared" si="142"/>
        <v/>
      </c>
      <c r="BZ257"/>
      <c r="CA257"/>
      <c r="CB257" s="310">
        <f t="shared" si="143"/>
        <v>0</v>
      </c>
      <c r="CC257" s="130"/>
      <c r="CD257" s="310">
        <f t="shared" si="145"/>
        <v>0</v>
      </c>
      <c r="CE257" s="310">
        <f t="shared" si="145"/>
        <v>0</v>
      </c>
      <c r="CF257" s="310">
        <f t="shared" si="146"/>
        <v>0</v>
      </c>
      <c r="CG257" s="310">
        <f t="shared" si="147"/>
        <v>0</v>
      </c>
      <c r="CH257" s="310">
        <f t="shared" si="148"/>
        <v>0</v>
      </c>
      <c r="CI257" s="310">
        <f t="shared" si="149"/>
        <v>0</v>
      </c>
    </row>
    <row r="258" spans="1:87" ht="33" x14ac:dyDescent="0.25">
      <c r="A258" s="3638"/>
      <c r="B258" s="1828" t="s">
        <v>218</v>
      </c>
      <c r="C258" s="355">
        <f t="shared" si="152"/>
        <v>1</v>
      </c>
      <c r="D258" s="356">
        <f t="shared" si="154"/>
        <v>1</v>
      </c>
      <c r="E258" s="1828">
        <f t="shared" si="154"/>
        <v>0</v>
      </c>
      <c r="F258" s="22">
        <v>0</v>
      </c>
      <c r="G258" s="43">
        <v>0</v>
      </c>
      <c r="H258" s="22">
        <v>0</v>
      </c>
      <c r="I258" s="43">
        <v>0</v>
      </c>
      <c r="J258" s="22">
        <v>1</v>
      </c>
      <c r="K258" s="43">
        <v>0</v>
      </c>
      <c r="L258" s="22">
        <v>0</v>
      </c>
      <c r="M258" s="43">
        <v>0</v>
      </c>
      <c r="N258" s="22">
        <v>0</v>
      </c>
      <c r="O258" s="43">
        <v>0</v>
      </c>
      <c r="P258" s="2105"/>
      <c r="Q258" s="2106"/>
      <c r="R258" s="2106"/>
      <c r="S258" s="2106"/>
      <c r="T258" s="2106"/>
      <c r="U258" s="2106"/>
      <c r="V258" s="2106"/>
      <c r="W258" s="2106"/>
      <c r="X258" s="2106"/>
      <c r="Y258" s="2106"/>
      <c r="Z258" s="2106"/>
      <c r="AA258" s="2106"/>
      <c r="AB258" s="2106"/>
      <c r="AC258" s="2106"/>
      <c r="AD258" s="2106"/>
      <c r="AE258" s="2106"/>
      <c r="AF258" s="2106"/>
      <c r="AG258" s="2106"/>
      <c r="AH258" s="2106"/>
      <c r="AI258" s="2106"/>
      <c r="AJ258" s="2106"/>
      <c r="AK258" s="2106"/>
      <c r="AL258" s="2106"/>
      <c r="AM258" s="2107"/>
      <c r="AN258" s="272">
        <v>0</v>
      </c>
      <c r="AO258" s="34">
        <v>0</v>
      </c>
      <c r="AP258" s="25">
        <v>1</v>
      </c>
      <c r="AQ258" s="42">
        <v>0</v>
      </c>
      <c r="AR258" s="1970"/>
      <c r="AS258" s="22">
        <v>0</v>
      </c>
      <c r="AT258" s="43">
        <v>0</v>
      </c>
      <c r="AU258" s="43">
        <v>0</v>
      </c>
      <c r="AV258" s="43">
        <v>1</v>
      </c>
      <c r="AW258" s="43">
        <v>0</v>
      </c>
      <c r="AX258" s="43">
        <v>0</v>
      </c>
      <c r="AY258" s="47" t="str">
        <f t="shared" si="150"/>
        <v/>
      </c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Q258" s="13"/>
      <c r="BR258" s="12" t="str">
        <f t="shared" si="151"/>
        <v/>
      </c>
      <c r="BS258" s="346"/>
      <c r="BT258" s="12" t="str">
        <f t="shared" si="137"/>
        <v/>
      </c>
      <c r="BU258" s="12" t="str">
        <f t="shared" si="138"/>
        <v/>
      </c>
      <c r="BV258" s="12" t="str">
        <f t="shared" si="139"/>
        <v/>
      </c>
      <c r="BW258" s="12" t="str">
        <f t="shared" si="140"/>
        <v/>
      </c>
      <c r="BX258" s="12" t="str">
        <f t="shared" si="141"/>
        <v/>
      </c>
      <c r="BY258" s="12" t="str">
        <f t="shared" si="142"/>
        <v/>
      </c>
      <c r="BZ258"/>
      <c r="CA258"/>
      <c r="CB258" s="310">
        <f t="shared" si="143"/>
        <v>0</v>
      </c>
      <c r="CC258" s="130"/>
      <c r="CD258" s="310">
        <f t="shared" si="145"/>
        <v>0</v>
      </c>
      <c r="CE258" s="310">
        <f t="shared" si="145"/>
        <v>0</v>
      </c>
      <c r="CF258" s="310">
        <f t="shared" si="146"/>
        <v>0</v>
      </c>
      <c r="CG258" s="310">
        <f t="shared" si="147"/>
        <v>0</v>
      </c>
      <c r="CH258" s="310">
        <f t="shared" si="148"/>
        <v>0</v>
      </c>
      <c r="CI258" s="310">
        <f t="shared" si="149"/>
        <v>0</v>
      </c>
    </row>
    <row r="259" spans="1:87" ht="15" customHeight="1" x14ac:dyDescent="0.25">
      <c r="A259" s="3222" t="s">
        <v>251</v>
      </c>
      <c r="B259" s="2124" t="s">
        <v>220</v>
      </c>
      <c r="C259" s="335">
        <f t="shared" si="152"/>
        <v>0</v>
      </c>
      <c r="D259" s="336">
        <f t="shared" ref="D259:E277" si="155">SUM(F259+H259+J259+L259+N259+P259+R259+T259+V259+X259+Z259+AB259+AD259+AF259+AH259+AJ259+AL259)</f>
        <v>0</v>
      </c>
      <c r="E259" s="1827">
        <f>SUM(G259+I259+K259+M259+O259+Q259+S259+U259+W259+Y259+AA259+AC259+AE259+AG259+AI259+AK259+AM259)</f>
        <v>0</v>
      </c>
      <c r="F259" s="32"/>
      <c r="G259" s="35"/>
      <c r="H259" s="32"/>
      <c r="I259" s="35"/>
      <c r="J259" s="32"/>
      <c r="K259" s="35"/>
      <c r="L259" s="32"/>
      <c r="M259" s="35"/>
      <c r="N259" s="32"/>
      <c r="O259" s="35"/>
      <c r="P259" s="32"/>
      <c r="Q259" s="35"/>
      <c r="R259" s="32"/>
      <c r="S259" s="35"/>
      <c r="T259" s="32"/>
      <c r="U259" s="35"/>
      <c r="V259" s="32"/>
      <c r="W259" s="35"/>
      <c r="X259" s="32"/>
      <c r="Y259" s="35"/>
      <c r="Z259" s="32"/>
      <c r="AA259" s="35"/>
      <c r="AB259" s="32"/>
      <c r="AC259" s="35"/>
      <c r="AD259" s="32"/>
      <c r="AE259" s="35"/>
      <c r="AF259" s="32"/>
      <c r="AG259" s="35"/>
      <c r="AH259" s="32"/>
      <c r="AI259" s="35"/>
      <c r="AJ259" s="32"/>
      <c r="AK259" s="35"/>
      <c r="AL259" s="32"/>
      <c r="AM259" s="2086"/>
      <c r="AN259" s="840"/>
      <c r="AO259" s="2084"/>
      <c r="AP259" s="2086"/>
      <c r="AQ259" s="35"/>
      <c r="AR259" s="35"/>
      <c r="AS259" s="2155"/>
      <c r="AT259" s="37"/>
      <c r="AU259" s="37"/>
      <c r="AV259" s="37"/>
      <c r="AW259" s="37"/>
      <c r="AX259" s="37"/>
      <c r="AY259" s="47" t="str">
        <f t="shared" si="150"/>
        <v/>
      </c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Q259" s="13"/>
      <c r="BR259" s="12" t="str">
        <f t="shared" si="151"/>
        <v/>
      </c>
      <c r="BS259" s="12" t="str">
        <f t="shared" si="136"/>
        <v/>
      </c>
      <c r="BT259" s="12" t="str">
        <f t="shared" si="137"/>
        <v/>
      </c>
      <c r="BU259" s="12" t="str">
        <f t="shared" si="138"/>
        <v/>
      </c>
      <c r="BV259" s="12" t="str">
        <f t="shared" si="139"/>
        <v/>
      </c>
      <c r="BW259" s="12" t="str">
        <f t="shared" si="140"/>
        <v/>
      </c>
      <c r="BX259" s="12" t="str">
        <f t="shared" si="141"/>
        <v/>
      </c>
      <c r="BY259" s="12" t="str">
        <f t="shared" si="142"/>
        <v/>
      </c>
      <c r="BZ259"/>
      <c r="CA259"/>
      <c r="CB259" s="310">
        <f t="shared" si="143"/>
        <v>0</v>
      </c>
      <c r="CC259" s="310">
        <f t="shared" si="144"/>
        <v>0</v>
      </c>
      <c r="CD259" s="310">
        <f t="shared" si="145"/>
        <v>0</v>
      </c>
      <c r="CE259" s="310">
        <f t="shared" si="145"/>
        <v>0</v>
      </c>
      <c r="CF259" s="310">
        <f t="shared" si="146"/>
        <v>0</v>
      </c>
      <c r="CG259" s="310">
        <f t="shared" si="147"/>
        <v>0</v>
      </c>
      <c r="CH259" s="310">
        <f t="shared" si="148"/>
        <v>0</v>
      </c>
      <c r="CI259" s="310">
        <f t="shared" si="149"/>
        <v>0</v>
      </c>
    </row>
    <row r="260" spans="1:87" x14ac:dyDescent="0.25">
      <c r="A260" s="2950"/>
      <c r="B260" s="1826" t="s">
        <v>221</v>
      </c>
      <c r="C260" s="340">
        <f t="shared" si="152"/>
        <v>0</v>
      </c>
      <c r="D260" s="341">
        <f t="shared" si="155"/>
        <v>0</v>
      </c>
      <c r="E260" s="1830">
        <f t="shared" si="155"/>
        <v>0</v>
      </c>
      <c r="F260" s="16"/>
      <c r="G260" s="37"/>
      <c r="H260" s="16"/>
      <c r="I260" s="37"/>
      <c r="J260" s="16"/>
      <c r="K260" s="37"/>
      <c r="L260" s="16"/>
      <c r="M260" s="37"/>
      <c r="N260" s="16"/>
      <c r="O260" s="37"/>
      <c r="P260" s="16"/>
      <c r="Q260" s="37"/>
      <c r="R260" s="16"/>
      <c r="S260" s="37"/>
      <c r="T260" s="16"/>
      <c r="U260" s="37"/>
      <c r="V260" s="16"/>
      <c r="W260" s="37"/>
      <c r="X260" s="16"/>
      <c r="Y260" s="37"/>
      <c r="Z260" s="16"/>
      <c r="AA260" s="37"/>
      <c r="AB260" s="16"/>
      <c r="AC260" s="37"/>
      <c r="AD260" s="16"/>
      <c r="AE260" s="37"/>
      <c r="AF260" s="16"/>
      <c r="AG260" s="37"/>
      <c r="AH260" s="16"/>
      <c r="AI260" s="37"/>
      <c r="AJ260" s="16"/>
      <c r="AK260" s="37"/>
      <c r="AL260" s="16"/>
      <c r="AM260" s="19"/>
      <c r="AN260" s="36"/>
      <c r="AO260" s="17"/>
      <c r="AP260" s="19"/>
      <c r="AQ260" s="37"/>
      <c r="AR260" s="37"/>
      <c r="AS260" s="16"/>
      <c r="AT260" s="37"/>
      <c r="AU260" s="37"/>
      <c r="AV260" s="37"/>
      <c r="AW260" s="37"/>
      <c r="AX260" s="37"/>
      <c r="AY260" s="47" t="str">
        <f t="shared" si="150"/>
        <v/>
      </c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Q260" s="13"/>
      <c r="BR260" s="12" t="str">
        <f t="shared" si="151"/>
        <v/>
      </c>
      <c r="BS260" s="12" t="str">
        <f t="shared" si="136"/>
        <v/>
      </c>
      <c r="BT260" s="12" t="str">
        <f t="shared" si="137"/>
        <v/>
      </c>
      <c r="BU260" s="12" t="str">
        <f t="shared" si="138"/>
        <v/>
      </c>
      <c r="BV260" s="12" t="str">
        <f t="shared" si="139"/>
        <v/>
      </c>
      <c r="BW260" s="12" t="str">
        <f t="shared" si="140"/>
        <v/>
      </c>
      <c r="BX260" s="12" t="str">
        <f t="shared" si="141"/>
        <v/>
      </c>
      <c r="BY260" s="12" t="str">
        <f t="shared" si="142"/>
        <v/>
      </c>
      <c r="BZ260"/>
      <c r="CA260"/>
      <c r="CB260" s="310">
        <f t="shared" si="143"/>
        <v>0</v>
      </c>
      <c r="CC260" s="310">
        <f t="shared" si="144"/>
        <v>0</v>
      </c>
      <c r="CD260" s="310">
        <f t="shared" si="145"/>
        <v>0</v>
      </c>
      <c r="CE260" s="310">
        <f t="shared" si="145"/>
        <v>0</v>
      </c>
      <c r="CF260" s="310">
        <f t="shared" si="146"/>
        <v>0</v>
      </c>
      <c r="CG260" s="310">
        <f t="shared" si="147"/>
        <v>0</v>
      </c>
      <c r="CH260" s="310">
        <f t="shared" si="148"/>
        <v>0</v>
      </c>
      <c r="CI260" s="310">
        <f t="shared" si="149"/>
        <v>0</v>
      </c>
    </row>
    <row r="261" spans="1:87" x14ac:dyDescent="0.25">
      <c r="A261" s="2950"/>
      <c r="B261" s="344" t="s">
        <v>222</v>
      </c>
      <c r="C261" s="340">
        <f t="shared" si="152"/>
        <v>0</v>
      </c>
      <c r="D261" s="341">
        <f t="shared" si="155"/>
        <v>0</v>
      </c>
      <c r="E261" s="1830">
        <f t="shared" si="155"/>
        <v>0</v>
      </c>
      <c r="F261" s="16"/>
      <c r="G261" s="37"/>
      <c r="H261" s="16"/>
      <c r="I261" s="37"/>
      <c r="J261" s="16"/>
      <c r="K261" s="37"/>
      <c r="L261" s="16"/>
      <c r="M261" s="37"/>
      <c r="N261" s="16"/>
      <c r="O261" s="37"/>
      <c r="P261" s="16"/>
      <c r="Q261" s="37"/>
      <c r="R261" s="16"/>
      <c r="S261" s="37"/>
      <c r="T261" s="16"/>
      <c r="U261" s="37"/>
      <c r="V261" s="16"/>
      <c r="W261" s="37"/>
      <c r="X261" s="16"/>
      <c r="Y261" s="37"/>
      <c r="Z261" s="16"/>
      <c r="AA261" s="37"/>
      <c r="AB261" s="16"/>
      <c r="AC261" s="37"/>
      <c r="AD261" s="16"/>
      <c r="AE261" s="37"/>
      <c r="AF261" s="16"/>
      <c r="AG261" s="37"/>
      <c r="AH261" s="16"/>
      <c r="AI261" s="37"/>
      <c r="AJ261" s="16"/>
      <c r="AK261" s="37"/>
      <c r="AL261" s="16"/>
      <c r="AM261" s="19"/>
      <c r="AN261" s="36"/>
      <c r="AO261" s="17"/>
      <c r="AP261" s="19"/>
      <c r="AQ261" s="37"/>
      <c r="AR261" s="37"/>
      <c r="AS261" s="16"/>
      <c r="AT261" s="37"/>
      <c r="AU261" s="37"/>
      <c r="AV261" s="37"/>
      <c r="AW261" s="37"/>
      <c r="AX261" s="37"/>
      <c r="AY261" s="47" t="str">
        <f t="shared" si="150"/>
        <v/>
      </c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Q261" s="13"/>
      <c r="BR261" s="12" t="str">
        <f t="shared" si="151"/>
        <v/>
      </c>
      <c r="BS261" s="12" t="str">
        <f t="shared" si="136"/>
        <v/>
      </c>
      <c r="BT261" s="12" t="str">
        <f t="shared" si="137"/>
        <v/>
      </c>
      <c r="BU261" s="12" t="str">
        <f t="shared" si="138"/>
        <v/>
      </c>
      <c r="BV261" s="12" t="str">
        <f t="shared" si="139"/>
        <v/>
      </c>
      <c r="BW261" s="12" t="str">
        <f t="shared" si="140"/>
        <v/>
      </c>
      <c r="BX261" s="12" t="str">
        <f t="shared" si="141"/>
        <v/>
      </c>
      <c r="BY261" s="12" t="str">
        <f t="shared" si="142"/>
        <v/>
      </c>
      <c r="BZ261"/>
      <c r="CA261"/>
      <c r="CB261" s="310">
        <f t="shared" si="143"/>
        <v>0</v>
      </c>
      <c r="CC261" s="310">
        <f t="shared" si="144"/>
        <v>0</v>
      </c>
      <c r="CD261" s="310">
        <f t="shared" si="145"/>
        <v>0</v>
      </c>
      <c r="CE261" s="310">
        <f t="shared" si="145"/>
        <v>0</v>
      </c>
      <c r="CF261" s="310">
        <f t="shared" si="146"/>
        <v>0</v>
      </c>
      <c r="CG261" s="310">
        <f t="shared" si="147"/>
        <v>0</v>
      </c>
      <c r="CH261" s="310">
        <f t="shared" si="148"/>
        <v>0</v>
      </c>
      <c r="CI261" s="310">
        <f t="shared" si="149"/>
        <v>0</v>
      </c>
    </row>
    <row r="262" spans="1:87" x14ac:dyDescent="0.25">
      <c r="A262" s="2950"/>
      <c r="B262" s="344" t="s">
        <v>223</v>
      </c>
      <c r="C262" s="335">
        <f t="shared" si="152"/>
        <v>1</v>
      </c>
      <c r="D262" s="336">
        <f t="shared" si="155"/>
        <v>1</v>
      </c>
      <c r="E262" s="1827">
        <f t="shared" si="155"/>
        <v>0</v>
      </c>
      <c r="F262" s="16">
        <v>0</v>
      </c>
      <c r="G262" s="37">
        <v>0</v>
      </c>
      <c r="H262" s="16">
        <v>0</v>
      </c>
      <c r="I262" s="37">
        <v>0</v>
      </c>
      <c r="J262" s="16">
        <v>0</v>
      </c>
      <c r="K262" s="37">
        <v>0</v>
      </c>
      <c r="L262" s="16">
        <v>0</v>
      </c>
      <c r="M262" s="37">
        <v>0</v>
      </c>
      <c r="N262" s="16">
        <v>0</v>
      </c>
      <c r="O262" s="37">
        <v>0</v>
      </c>
      <c r="P262" s="16">
        <v>0</v>
      </c>
      <c r="Q262" s="37">
        <v>0</v>
      </c>
      <c r="R262" s="16">
        <v>0</v>
      </c>
      <c r="S262" s="37">
        <v>0</v>
      </c>
      <c r="T262" s="16">
        <v>0</v>
      </c>
      <c r="U262" s="37">
        <v>0</v>
      </c>
      <c r="V262" s="16">
        <v>0</v>
      </c>
      <c r="W262" s="37">
        <v>0</v>
      </c>
      <c r="X262" s="16">
        <v>0</v>
      </c>
      <c r="Y262" s="37">
        <v>0</v>
      </c>
      <c r="Z262" s="16">
        <v>0</v>
      </c>
      <c r="AA262" s="37">
        <v>0</v>
      </c>
      <c r="AB262" s="16">
        <v>0</v>
      </c>
      <c r="AC262" s="37">
        <v>0</v>
      </c>
      <c r="AD262" s="16">
        <v>1</v>
      </c>
      <c r="AE262" s="37">
        <v>0</v>
      </c>
      <c r="AF262" s="16">
        <v>0</v>
      </c>
      <c r="AG262" s="37">
        <v>0</v>
      </c>
      <c r="AH262" s="16">
        <v>0</v>
      </c>
      <c r="AI262" s="37">
        <v>0</v>
      </c>
      <c r="AJ262" s="16">
        <v>0</v>
      </c>
      <c r="AK262" s="37">
        <v>0</v>
      </c>
      <c r="AL262" s="16">
        <v>0</v>
      </c>
      <c r="AM262" s="19">
        <v>0</v>
      </c>
      <c r="AN262" s="36">
        <v>0</v>
      </c>
      <c r="AO262" s="17">
        <v>0</v>
      </c>
      <c r="AP262" s="19">
        <v>0</v>
      </c>
      <c r="AQ262" s="37">
        <v>0</v>
      </c>
      <c r="AR262" s="37">
        <v>0</v>
      </c>
      <c r="AS262" s="16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47" t="str">
        <f t="shared" si="150"/>
        <v/>
      </c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Q262" s="13"/>
      <c r="BR262" s="12" t="str">
        <f t="shared" si="151"/>
        <v/>
      </c>
      <c r="BS262" s="12" t="str">
        <f t="shared" si="136"/>
        <v/>
      </c>
      <c r="BT262" s="12" t="str">
        <f t="shared" si="137"/>
        <v/>
      </c>
      <c r="BU262" s="12" t="str">
        <f t="shared" si="138"/>
        <v/>
      </c>
      <c r="BV262" s="12" t="str">
        <f t="shared" si="139"/>
        <v/>
      </c>
      <c r="BW262" s="12" t="str">
        <f t="shared" si="140"/>
        <v/>
      </c>
      <c r="BX262" s="12" t="str">
        <f t="shared" si="141"/>
        <v/>
      </c>
      <c r="BY262" s="12" t="str">
        <f t="shared" si="142"/>
        <v/>
      </c>
      <c r="BZ262"/>
      <c r="CA262"/>
      <c r="CB262" s="310">
        <f t="shared" si="143"/>
        <v>0</v>
      </c>
      <c r="CC262" s="310">
        <f t="shared" si="144"/>
        <v>0</v>
      </c>
      <c r="CD262" s="310">
        <f t="shared" si="145"/>
        <v>0</v>
      </c>
      <c r="CE262" s="310">
        <f t="shared" si="145"/>
        <v>0</v>
      </c>
      <c r="CF262" s="310">
        <f t="shared" si="146"/>
        <v>0</v>
      </c>
      <c r="CG262" s="310">
        <f t="shared" si="147"/>
        <v>0</v>
      </c>
      <c r="CH262" s="310">
        <f t="shared" si="148"/>
        <v>0</v>
      </c>
      <c r="CI262" s="310">
        <f t="shared" si="149"/>
        <v>0</v>
      </c>
    </row>
    <row r="263" spans="1:87" x14ac:dyDescent="0.25">
      <c r="A263" s="3660"/>
      <c r="B263" s="2108" t="s">
        <v>224</v>
      </c>
      <c r="C263" s="325">
        <f t="shared" si="152"/>
        <v>0</v>
      </c>
      <c r="D263" s="326">
        <f t="shared" si="155"/>
        <v>0</v>
      </c>
      <c r="E263" s="308">
        <f t="shared" si="155"/>
        <v>0</v>
      </c>
      <c r="F263" s="16"/>
      <c r="G263" s="37"/>
      <c r="H263" s="16"/>
      <c r="I263" s="37"/>
      <c r="J263" s="16"/>
      <c r="K263" s="37"/>
      <c r="L263" s="16"/>
      <c r="M263" s="37"/>
      <c r="N263" s="16"/>
      <c r="O263" s="37"/>
      <c r="P263" s="16"/>
      <c r="Q263" s="37"/>
      <c r="R263" s="16"/>
      <c r="S263" s="37"/>
      <c r="T263" s="16"/>
      <c r="U263" s="37"/>
      <c r="V263" s="16"/>
      <c r="W263" s="37"/>
      <c r="X263" s="16"/>
      <c r="Y263" s="37"/>
      <c r="Z263" s="16"/>
      <c r="AA263" s="37"/>
      <c r="AB263" s="16"/>
      <c r="AC263" s="37"/>
      <c r="AD263" s="16"/>
      <c r="AE263" s="37"/>
      <c r="AF263" s="16"/>
      <c r="AG263" s="37"/>
      <c r="AH263" s="16"/>
      <c r="AI263" s="37"/>
      <c r="AJ263" s="16"/>
      <c r="AK263" s="37"/>
      <c r="AL263" s="22"/>
      <c r="AM263" s="25"/>
      <c r="AN263" s="42"/>
      <c r="AO263" s="23"/>
      <c r="AP263" s="25"/>
      <c r="AQ263" s="43"/>
      <c r="AR263" s="43"/>
      <c r="AS263" s="16"/>
      <c r="AT263" s="37"/>
      <c r="AU263" s="37"/>
      <c r="AV263" s="37"/>
      <c r="AW263" s="37"/>
      <c r="AX263" s="37"/>
      <c r="AY263" s="47" t="str">
        <f t="shared" si="150"/>
        <v/>
      </c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Q263" s="13"/>
      <c r="BR263" s="12" t="str">
        <f t="shared" si="151"/>
        <v/>
      </c>
      <c r="BS263" s="12" t="str">
        <f t="shared" si="136"/>
        <v/>
      </c>
      <c r="BT263" s="12" t="str">
        <f t="shared" si="137"/>
        <v/>
      </c>
      <c r="BU263" s="12" t="str">
        <f t="shared" si="138"/>
        <v/>
      </c>
      <c r="BV263" s="12" t="str">
        <f t="shared" si="139"/>
        <v/>
      </c>
      <c r="BW263" s="12" t="str">
        <f t="shared" si="140"/>
        <v/>
      </c>
      <c r="BX263" s="12" t="str">
        <f t="shared" si="141"/>
        <v/>
      </c>
      <c r="BY263" s="12" t="str">
        <f t="shared" si="142"/>
        <v/>
      </c>
      <c r="BZ263"/>
      <c r="CA263"/>
      <c r="CB263" s="310">
        <f t="shared" si="143"/>
        <v>0</v>
      </c>
      <c r="CC263" s="310">
        <f t="shared" si="144"/>
        <v>0</v>
      </c>
      <c r="CD263" s="310">
        <f t="shared" si="145"/>
        <v>0</v>
      </c>
      <c r="CE263" s="310">
        <f t="shared" si="145"/>
        <v>0</v>
      </c>
      <c r="CF263" s="310">
        <f t="shared" si="146"/>
        <v>0</v>
      </c>
      <c r="CG263" s="310">
        <f t="shared" si="147"/>
        <v>0</v>
      </c>
      <c r="CH263" s="310">
        <f t="shared" si="148"/>
        <v>0</v>
      </c>
      <c r="CI263" s="310">
        <f t="shared" si="149"/>
        <v>0</v>
      </c>
    </row>
    <row r="264" spans="1:87" ht="15" customHeight="1" x14ac:dyDescent="0.25">
      <c r="A264" s="3083" t="s">
        <v>225</v>
      </c>
      <c r="B264" s="2180" t="s">
        <v>226</v>
      </c>
      <c r="C264" s="2175">
        <f t="shared" si="152"/>
        <v>0</v>
      </c>
      <c r="D264" s="2176">
        <f t="shared" si="155"/>
        <v>0</v>
      </c>
      <c r="E264" s="1187">
        <f t="shared" si="155"/>
        <v>0</v>
      </c>
      <c r="F264" s="2155"/>
      <c r="G264" s="864"/>
      <c r="H264" s="2155"/>
      <c r="I264" s="864"/>
      <c r="J264" s="2155"/>
      <c r="K264" s="864"/>
      <c r="L264" s="2155"/>
      <c r="M264" s="864"/>
      <c r="N264" s="2155"/>
      <c r="O264" s="864"/>
      <c r="P264" s="2155"/>
      <c r="Q264" s="864"/>
      <c r="R264" s="2155"/>
      <c r="S264" s="864"/>
      <c r="T264" s="2155"/>
      <c r="U264" s="864"/>
      <c r="V264" s="2155"/>
      <c r="W264" s="864"/>
      <c r="X264" s="2155"/>
      <c r="Y264" s="864"/>
      <c r="Z264" s="2155"/>
      <c r="AA264" s="864"/>
      <c r="AB264" s="2155"/>
      <c r="AC264" s="864"/>
      <c r="AD264" s="2155"/>
      <c r="AE264" s="864"/>
      <c r="AF264" s="2155"/>
      <c r="AG264" s="864"/>
      <c r="AH264" s="2155"/>
      <c r="AI264" s="864"/>
      <c r="AJ264" s="2155"/>
      <c r="AK264" s="864"/>
      <c r="AL264" s="2155"/>
      <c r="AM264" s="850"/>
      <c r="AN264" s="272"/>
      <c r="AO264" s="34"/>
      <c r="AP264" s="226"/>
      <c r="AQ264" s="357"/>
      <c r="AR264" s="367"/>
      <c r="AS264" s="2155"/>
      <c r="AT264" s="864"/>
      <c r="AU264" s="864"/>
      <c r="AV264" s="864"/>
      <c r="AW264" s="864"/>
      <c r="AX264" s="864"/>
      <c r="AY264" s="47" t="str">
        <f t="shared" si="150"/>
        <v/>
      </c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Q264" s="13"/>
      <c r="BR264" s="346"/>
      <c r="BS264" s="346"/>
      <c r="BT264" s="12" t="str">
        <f t="shared" si="137"/>
        <v/>
      </c>
      <c r="BU264" s="12" t="str">
        <f t="shared" si="138"/>
        <v/>
      </c>
      <c r="BV264" s="12" t="str">
        <f t="shared" si="139"/>
        <v/>
      </c>
      <c r="BW264" s="12" t="str">
        <f t="shared" si="140"/>
        <v/>
      </c>
      <c r="BX264" s="12" t="str">
        <f t="shared" si="141"/>
        <v/>
      </c>
      <c r="BY264" s="12" t="str">
        <f t="shared" si="142"/>
        <v/>
      </c>
      <c r="BZ264"/>
      <c r="CA264"/>
      <c r="CB264" s="130"/>
      <c r="CC264" s="130"/>
      <c r="CD264" s="310">
        <f t="shared" si="145"/>
        <v>0</v>
      </c>
      <c r="CE264" s="310">
        <f t="shared" si="145"/>
        <v>0</v>
      </c>
      <c r="CF264" s="310">
        <f t="shared" si="146"/>
        <v>0</v>
      </c>
      <c r="CG264" s="310">
        <f t="shared" si="147"/>
        <v>0</v>
      </c>
      <c r="CH264" s="310">
        <f t="shared" si="148"/>
        <v>0</v>
      </c>
      <c r="CI264" s="310">
        <f t="shared" si="149"/>
        <v>0</v>
      </c>
    </row>
    <row r="265" spans="1:87" x14ac:dyDescent="0.25">
      <c r="A265" s="2860"/>
      <c r="B265" s="344" t="s">
        <v>227</v>
      </c>
      <c r="C265" s="335">
        <f t="shared" si="152"/>
        <v>1</v>
      </c>
      <c r="D265" s="336">
        <f t="shared" si="155"/>
        <v>1</v>
      </c>
      <c r="E265" s="1827">
        <f t="shared" si="155"/>
        <v>0</v>
      </c>
      <c r="F265" s="32">
        <v>0</v>
      </c>
      <c r="G265" s="35">
        <v>0</v>
      </c>
      <c r="H265" s="32">
        <v>0</v>
      </c>
      <c r="I265" s="35">
        <v>0</v>
      </c>
      <c r="J265" s="32">
        <v>0</v>
      </c>
      <c r="K265" s="35">
        <v>0</v>
      </c>
      <c r="L265" s="32">
        <v>0</v>
      </c>
      <c r="M265" s="35">
        <v>0</v>
      </c>
      <c r="N265" s="32">
        <v>0</v>
      </c>
      <c r="O265" s="35">
        <v>0</v>
      </c>
      <c r="P265" s="32">
        <v>0</v>
      </c>
      <c r="Q265" s="35">
        <v>0</v>
      </c>
      <c r="R265" s="32">
        <v>0</v>
      </c>
      <c r="S265" s="35">
        <v>0</v>
      </c>
      <c r="T265" s="32">
        <v>0</v>
      </c>
      <c r="U265" s="35">
        <v>0</v>
      </c>
      <c r="V265" s="32">
        <v>0</v>
      </c>
      <c r="W265" s="35">
        <v>0</v>
      </c>
      <c r="X265" s="32">
        <v>0</v>
      </c>
      <c r="Y265" s="35">
        <v>0</v>
      </c>
      <c r="Z265" s="32">
        <v>0</v>
      </c>
      <c r="AA265" s="35">
        <v>0</v>
      </c>
      <c r="AB265" s="32">
        <v>0</v>
      </c>
      <c r="AC265" s="35">
        <v>0</v>
      </c>
      <c r="AD265" s="32">
        <v>0</v>
      </c>
      <c r="AE265" s="35">
        <v>0</v>
      </c>
      <c r="AF265" s="32">
        <v>0</v>
      </c>
      <c r="AG265" s="35">
        <v>0</v>
      </c>
      <c r="AH265" s="32">
        <v>1</v>
      </c>
      <c r="AI265" s="35">
        <v>0</v>
      </c>
      <c r="AJ265" s="32">
        <v>0</v>
      </c>
      <c r="AK265" s="35">
        <v>0</v>
      </c>
      <c r="AL265" s="32">
        <v>0</v>
      </c>
      <c r="AM265" s="271">
        <v>0</v>
      </c>
      <c r="AN265" s="272">
        <v>0</v>
      </c>
      <c r="AO265" s="34">
        <v>0</v>
      </c>
      <c r="AP265" s="226">
        <v>0</v>
      </c>
      <c r="AQ265" s="359"/>
      <c r="AR265" s="369"/>
      <c r="AS265" s="32">
        <v>0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47" t="str">
        <f t="shared" si="150"/>
        <v/>
      </c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Q265" s="13"/>
      <c r="BR265" s="346"/>
      <c r="BS265" s="346"/>
      <c r="BT265" s="12" t="str">
        <f t="shared" si="137"/>
        <v/>
      </c>
      <c r="BU265" s="12" t="str">
        <f t="shared" si="138"/>
        <v/>
      </c>
      <c r="BV265" s="12" t="str">
        <f t="shared" si="139"/>
        <v/>
      </c>
      <c r="BW265" s="12" t="str">
        <f t="shared" si="140"/>
        <v/>
      </c>
      <c r="BX265" s="12" t="str">
        <f t="shared" si="141"/>
        <v/>
      </c>
      <c r="BY265" s="12" t="str">
        <f t="shared" si="142"/>
        <v/>
      </c>
      <c r="BZ265"/>
      <c r="CA265"/>
      <c r="CB265" s="130"/>
      <c r="CC265" s="130"/>
      <c r="CD265" s="310">
        <f t="shared" si="145"/>
        <v>0</v>
      </c>
      <c r="CE265" s="310">
        <f t="shared" si="145"/>
        <v>0</v>
      </c>
      <c r="CF265" s="310">
        <f t="shared" si="146"/>
        <v>0</v>
      </c>
      <c r="CG265" s="310">
        <f t="shared" si="147"/>
        <v>0</v>
      </c>
      <c r="CH265" s="310">
        <f t="shared" si="148"/>
        <v>0</v>
      </c>
      <c r="CI265" s="310">
        <f t="shared" si="149"/>
        <v>0</v>
      </c>
    </row>
    <row r="266" spans="1:87" x14ac:dyDescent="0.25">
      <c r="A266" s="3638"/>
      <c r="B266" s="370" t="s">
        <v>228</v>
      </c>
      <c r="C266" s="1963">
        <f t="shared" si="152"/>
        <v>0</v>
      </c>
      <c r="D266" s="320">
        <f t="shared" si="155"/>
        <v>0</v>
      </c>
      <c r="E266" s="2008">
        <f t="shared" si="155"/>
        <v>0</v>
      </c>
      <c r="F266" s="1915">
        <v>0</v>
      </c>
      <c r="G266" s="2015">
        <v>0</v>
      </c>
      <c r="H266" s="1915">
        <v>0</v>
      </c>
      <c r="I266" s="2015">
        <v>0</v>
      </c>
      <c r="J266" s="1915">
        <v>0</v>
      </c>
      <c r="K266" s="2015">
        <v>0</v>
      </c>
      <c r="L266" s="1915">
        <v>0</v>
      </c>
      <c r="M266" s="2015">
        <v>0</v>
      </c>
      <c r="N266" s="1915">
        <v>0</v>
      </c>
      <c r="O266" s="2015">
        <v>0</v>
      </c>
      <c r="P266" s="1915">
        <v>0</v>
      </c>
      <c r="Q266" s="2015">
        <v>0</v>
      </c>
      <c r="R266" s="1915">
        <v>0</v>
      </c>
      <c r="S266" s="2015">
        <v>0</v>
      </c>
      <c r="T266" s="1915">
        <v>0</v>
      </c>
      <c r="U266" s="2015">
        <v>0</v>
      </c>
      <c r="V266" s="1915">
        <v>0</v>
      </c>
      <c r="W266" s="2015">
        <v>0</v>
      </c>
      <c r="X266" s="1915">
        <v>0</v>
      </c>
      <c r="Y266" s="2015">
        <v>0</v>
      </c>
      <c r="Z266" s="1915">
        <v>0</v>
      </c>
      <c r="AA266" s="2015">
        <v>0</v>
      </c>
      <c r="AB266" s="1915">
        <v>0</v>
      </c>
      <c r="AC266" s="2015">
        <v>0</v>
      </c>
      <c r="AD266" s="1915">
        <v>0</v>
      </c>
      <c r="AE266" s="2015">
        <v>0</v>
      </c>
      <c r="AF266" s="1915">
        <v>0</v>
      </c>
      <c r="AG266" s="2015">
        <v>0</v>
      </c>
      <c r="AH266" s="1915">
        <v>0</v>
      </c>
      <c r="AI266" s="2015">
        <v>0</v>
      </c>
      <c r="AJ266" s="1915">
        <v>0</v>
      </c>
      <c r="AK266" s="2015">
        <v>0</v>
      </c>
      <c r="AL266" s="1915">
        <v>0</v>
      </c>
      <c r="AM266" s="1793">
        <v>0</v>
      </c>
      <c r="AN266" s="384">
        <v>0</v>
      </c>
      <c r="AO266" s="2014">
        <v>0</v>
      </c>
      <c r="AP266" s="2016">
        <v>0</v>
      </c>
      <c r="AQ266" s="2106"/>
      <c r="AR266" s="2109"/>
      <c r="AS266" s="1915">
        <v>0</v>
      </c>
      <c r="AT266" s="2015">
        <v>0</v>
      </c>
      <c r="AU266" s="2015">
        <v>0</v>
      </c>
      <c r="AV266" s="2015">
        <v>0</v>
      </c>
      <c r="AW266" s="2015">
        <v>0</v>
      </c>
      <c r="AX266" s="2015">
        <v>0</v>
      </c>
      <c r="AY266" s="47" t="str">
        <f t="shared" si="150"/>
        <v/>
      </c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Q266" s="13"/>
      <c r="BR266" s="346"/>
      <c r="BS266" s="346"/>
      <c r="BT266" s="12" t="str">
        <f t="shared" si="137"/>
        <v/>
      </c>
      <c r="BU266" s="12" t="str">
        <f t="shared" si="138"/>
        <v/>
      </c>
      <c r="BV266" s="12" t="str">
        <f t="shared" si="139"/>
        <v/>
      </c>
      <c r="BW266" s="12" t="str">
        <f t="shared" si="140"/>
        <v/>
      </c>
      <c r="BX266" s="12" t="str">
        <f t="shared" si="141"/>
        <v/>
      </c>
      <c r="BY266" s="12" t="str">
        <f t="shared" si="142"/>
        <v/>
      </c>
      <c r="BZ266"/>
      <c r="CA266"/>
      <c r="CB266" s="130"/>
      <c r="CC266" s="130"/>
      <c r="CD266" s="310">
        <f t="shared" si="145"/>
        <v>0</v>
      </c>
      <c r="CE266" s="310">
        <f t="shared" si="145"/>
        <v>0</v>
      </c>
      <c r="CF266" s="310">
        <f t="shared" si="146"/>
        <v>0</v>
      </c>
      <c r="CG266" s="310">
        <f t="shared" si="147"/>
        <v>0</v>
      </c>
      <c r="CH266" s="310">
        <f t="shared" si="148"/>
        <v>0</v>
      </c>
      <c r="CI266" s="310">
        <f t="shared" si="149"/>
        <v>0</v>
      </c>
    </row>
    <row r="267" spans="1:87" x14ac:dyDescent="0.25">
      <c r="A267" s="3726" t="s">
        <v>229</v>
      </c>
      <c r="B267" s="3727"/>
      <c r="C267" s="2175">
        <f>SUM(D267+E267)</f>
        <v>1</v>
      </c>
      <c r="D267" s="2176">
        <f>SUM(F267+H267+J267+L267+N267+P267+R267+T267+V267+X267+Z267+AB267+AD267+AF267+AH267+AJ267+AL267)</f>
        <v>1</v>
      </c>
      <c r="E267" s="1187">
        <f>SUM(G267+I267+K267+M267+O267+Q267+S267+U267+W267+Y267+AA267+AC267+AE267+AG267+AI267+AK267+AM267)</f>
        <v>0</v>
      </c>
      <c r="F267" s="2155">
        <v>0</v>
      </c>
      <c r="G267" s="864">
        <v>0</v>
      </c>
      <c r="H267" s="2155">
        <v>0</v>
      </c>
      <c r="I267" s="864">
        <v>0</v>
      </c>
      <c r="J267" s="2155">
        <v>0</v>
      </c>
      <c r="K267" s="864">
        <v>0</v>
      </c>
      <c r="L267" s="2155">
        <v>0</v>
      </c>
      <c r="M267" s="864">
        <v>0</v>
      </c>
      <c r="N267" s="2155">
        <v>1</v>
      </c>
      <c r="O267" s="864">
        <v>0</v>
      </c>
      <c r="P267" s="2155">
        <v>0</v>
      </c>
      <c r="Q267" s="864">
        <v>0</v>
      </c>
      <c r="R267" s="2155">
        <v>0</v>
      </c>
      <c r="S267" s="864">
        <v>0</v>
      </c>
      <c r="T267" s="2155">
        <v>0</v>
      </c>
      <c r="U267" s="864">
        <v>0</v>
      </c>
      <c r="V267" s="2155">
        <v>0</v>
      </c>
      <c r="W267" s="864">
        <v>0</v>
      </c>
      <c r="X267" s="2155">
        <v>0</v>
      </c>
      <c r="Y267" s="864">
        <v>0</v>
      </c>
      <c r="Z267" s="2155">
        <v>0</v>
      </c>
      <c r="AA267" s="864">
        <v>0</v>
      </c>
      <c r="AB267" s="2155">
        <v>0</v>
      </c>
      <c r="AC267" s="864">
        <v>0</v>
      </c>
      <c r="AD267" s="2155">
        <v>0</v>
      </c>
      <c r="AE267" s="864">
        <v>0</v>
      </c>
      <c r="AF267" s="2155">
        <v>0</v>
      </c>
      <c r="AG267" s="864">
        <v>0</v>
      </c>
      <c r="AH267" s="2155">
        <v>0</v>
      </c>
      <c r="AI267" s="864">
        <v>0</v>
      </c>
      <c r="AJ267" s="2155">
        <v>0</v>
      </c>
      <c r="AK267" s="864">
        <v>0</v>
      </c>
      <c r="AL267" s="2155">
        <v>0</v>
      </c>
      <c r="AM267" s="850">
        <v>0</v>
      </c>
      <c r="AN267" s="2183">
        <v>0</v>
      </c>
      <c r="AO267" s="840">
        <v>1</v>
      </c>
      <c r="AP267" s="851">
        <v>0</v>
      </c>
      <c r="AQ267" s="864"/>
      <c r="AR267" s="864"/>
      <c r="AS267" s="2155">
        <v>0</v>
      </c>
      <c r="AT267" s="864">
        <v>0</v>
      </c>
      <c r="AU267" s="864">
        <v>0</v>
      </c>
      <c r="AV267" s="864">
        <v>0</v>
      </c>
      <c r="AW267" s="864">
        <v>0</v>
      </c>
      <c r="AX267" s="864">
        <v>0</v>
      </c>
      <c r="AY267" s="47" t="str">
        <f t="shared" si="150"/>
        <v/>
      </c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Q267" s="13"/>
      <c r="BR267" s="12" t="str">
        <f t="shared" si="151"/>
        <v/>
      </c>
      <c r="BS267" s="12" t="str">
        <f t="shared" si="136"/>
        <v/>
      </c>
      <c r="BT267" s="12" t="str">
        <f t="shared" si="137"/>
        <v/>
      </c>
      <c r="BU267" s="12" t="str">
        <f t="shared" si="138"/>
        <v/>
      </c>
      <c r="BV267" s="12" t="str">
        <f t="shared" si="139"/>
        <v/>
      </c>
      <c r="BW267" s="12" t="str">
        <f t="shared" si="140"/>
        <v/>
      </c>
      <c r="BX267" s="12" t="str">
        <f t="shared" si="141"/>
        <v/>
      </c>
      <c r="BY267" s="12" t="str">
        <f t="shared" si="142"/>
        <v/>
      </c>
      <c r="BZ267"/>
      <c r="CA267"/>
      <c r="CB267" s="310">
        <f t="shared" si="143"/>
        <v>0</v>
      </c>
      <c r="CC267" s="310">
        <f t="shared" si="144"/>
        <v>0</v>
      </c>
      <c r="CD267" s="310">
        <f t="shared" si="145"/>
        <v>0</v>
      </c>
      <c r="CE267" s="310">
        <f t="shared" si="145"/>
        <v>0</v>
      </c>
      <c r="CF267" s="310">
        <f t="shared" si="146"/>
        <v>0</v>
      </c>
      <c r="CG267" s="310">
        <f t="shared" si="147"/>
        <v>0</v>
      </c>
      <c r="CH267" s="310">
        <f t="shared" si="148"/>
        <v>0</v>
      </c>
      <c r="CI267" s="310">
        <f t="shared" si="149"/>
        <v>0</v>
      </c>
    </row>
    <row r="268" spans="1:87" x14ac:dyDescent="0.25">
      <c r="A268" s="2954" t="s">
        <v>230</v>
      </c>
      <c r="B268" s="2955"/>
      <c r="C268" s="340">
        <f>SUM(D268+E268)</f>
        <v>0</v>
      </c>
      <c r="D268" s="341">
        <f>SUM(F268+H268+J268+L268+N268+P268+R268+T268+V268+X268+Z268+AB268+AD268+AF268+AH268+AJ268+AL268)</f>
        <v>0</v>
      </c>
      <c r="E268" s="1830">
        <f>SUM(G268+I268+K268+M268+O268+Q268+S268+U268+W268+Y268+AA268+AC268+AE268+AG268+AI268+AK268+AM268)</f>
        <v>0</v>
      </c>
      <c r="F268" s="32"/>
      <c r="G268" s="35"/>
      <c r="H268" s="32"/>
      <c r="I268" s="35"/>
      <c r="J268" s="32"/>
      <c r="K268" s="35"/>
      <c r="L268" s="32"/>
      <c r="M268" s="35"/>
      <c r="N268" s="32"/>
      <c r="O268" s="35"/>
      <c r="P268" s="32"/>
      <c r="Q268" s="35"/>
      <c r="R268" s="32"/>
      <c r="S268" s="35"/>
      <c r="T268" s="32"/>
      <c r="U268" s="35"/>
      <c r="V268" s="32"/>
      <c r="W268" s="35"/>
      <c r="X268" s="32"/>
      <c r="Y268" s="35"/>
      <c r="Z268" s="32"/>
      <c r="AA268" s="35"/>
      <c r="AB268" s="32"/>
      <c r="AC268" s="35"/>
      <c r="AD268" s="32"/>
      <c r="AE268" s="35"/>
      <c r="AF268" s="32"/>
      <c r="AG268" s="35"/>
      <c r="AH268" s="32"/>
      <c r="AI268" s="35"/>
      <c r="AJ268" s="32"/>
      <c r="AK268" s="35"/>
      <c r="AL268" s="32"/>
      <c r="AM268" s="271"/>
      <c r="AN268" s="272"/>
      <c r="AO268" s="34"/>
      <c r="AP268" s="226"/>
      <c r="AQ268" s="35"/>
      <c r="AR268" s="35"/>
      <c r="AS268" s="32"/>
      <c r="AT268" s="35"/>
      <c r="AU268" s="35"/>
      <c r="AV268" s="35"/>
      <c r="AW268" s="35"/>
      <c r="AX268" s="35"/>
      <c r="AY268" s="47" t="str">
        <f t="shared" si="150"/>
        <v/>
      </c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Q268" s="13"/>
      <c r="BR268" s="12" t="str">
        <f t="shared" si="151"/>
        <v/>
      </c>
      <c r="BS268" s="12" t="str">
        <f t="shared" si="136"/>
        <v/>
      </c>
      <c r="BT268" s="12" t="str">
        <f t="shared" si="137"/>
        <v/>
      </c>
      <c r="BU268" s="12" t="str">
        <f t="shared" si="138"/>
        <v/>
      </c>
      <c r="BV268" s="12" t="str">
        <f t="shared" si="139"/>
        <v/>
      </c>
      <c r="BW268" s="12" t="str">
        <f t="shared" si="140"/>
        <v/>
      </c>
      <c r="BX268" s="12" t="str">
        <f t="shared" si="141"/>
        <v/>
      </c>
      <c r="BY268" s="12" t="str">
        <f t="shared" si="142"/>
        <v/>
      </c>
      <c r="BZ268"/>
      <c r="CA268"/>
      <c r="CB268" s="310">
        <f t="shared" si="143"/>
        <v>0</v>
      </c>
      <c r="CC268" s="310">
        <f t="shared" si="144"/>
        <v>0</v>
      </c>
      <c r="CD268" s="310">
        <f t="shared" si="145"/>
        <v>0</v>
      </c>
      <c r="CE268" s="310">
        <f t="shared" si="145"/>
        <v>0</v>
      </c>
      <c r="CF268" s="310">
        <f t="shared" si="146"/>
        <v>0</v>
      </c>
      <c r="CG268" s="310">
        <f t="shared" si="147"/>
        <v>0</v>
      </c>
      <c r="CH268" s="310">
        <f t="shared" si="148"/>
        <v>0</v>
      </c>
      <c r="CI268" s="310">
        <f t="shared" si="149"/>
        <v>0</v>
      </c>
    </row>
    <row r="269" spans="1:87" ht="15" customHeight="1" x14ac:dyDescent="0.25">
      <c r="A269" s="2937" t="s">
        <v>231</v>
      </c>
      <c r="B269" s="2938"/>
      <c r="C269" s="340">
        <f t="shared" si="152"/>
        <v>0</v>
      </c>
      <c r="D269" s="341">
        <f t="shared" si="155"/>
        <v>0</v>
      </c>
      <c r="E269" s="1830">
        <f t="shared" si="155"/>
        <v>0</v>
      </c>
      <c r="F269" s="16"/>
      <c r="G269" s="37"/>
      <c r="H269" s="16"/>
      <c r="I269" s="37"/>
      <c r="J269" s="16"/>
      <c r="K269" s="37"/>
      <c r="L269" s="16"/>
      <c r="M269" s="37"/>
      <c r="N269" s="16"/>
      <c r="O269" s="37"/>
      <c r="P269" s="16"/>
      <c r="Q269" s="37"/>
      <c r="R269" s="16"/>
      <c r="S269" s="37"/>
      <c r="T269" s="16"/>
      <c r="U269" s="37"/>
      <c r="V269" s="16"/>
      <c r="W269" s="37"/>
      <c r="X269" s="16"/>
      <c r="Y269" s="37"/>
      <c r="Z269" s="16"/>
      <c r="AA269" s="37"/>
      <c r="AB269" s="16"/>
      <c r="AC269" s="37"/>
      <c r="AD269" s="16"/>
      <c r="AE269" s="37"/>
      <c r="AF269" s="16"/>
      <c r="AG269" s="37"/>
      <c r="AH269" s="16"/>
      <c r="AI269" s="37"/>
      <c r="AJ269" s="16"/>
      <c r="AK269" s="37"/>
      <c r="AL269" s="16"/>
      <c r="AM269" s="134"/>
      <c r="AN269" s="272"/>
      <c r="AO269" s="34"/>
      <c r="AP269" s="226"/>
      <c r="AQ269" s="37"/>
      <c r="AR269" s="137"/>
      <c r="AS269" s="16"/>
      <c r="AT269" s="37"/>
      <c r="AU269" s="37"/>
      <c r="AV269" s="37"/>
      <c r="AW269" s="37"/>
      <c r="AX269" s="37"/>
      <c r="AY269" s="47" t="str">
        <f t="shared" si="150"/>
        <v/>
      </c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Q269" s="13"/>
      <c r="BR269" s="12" t="str">
        <f t="shared" si="151"/>
        <v/>
      </c>
      <c r="BS269" s="12" t="str">
        <f t="shared" si="136"/>
        <v/>
      </c>
      <c r="BT269" s="12" t="str">
        <f t="shared" si="137"/>
        <v/>
      </c>
      <c r="BU269" s="12" t="str">
        <f t="shared" si="138"/>
        <v/>
      </c>
      <c r="BV269" s="12" t="str">
        <f t="shared" si="139"/>
        <v/>
      </c>
      <c r="BW269" s="12" t="str">
        <f t="shared" si="140"/>
        <v/>
      </c>
      <c r="BX269" s="12" t="str">
        <f t="shared" si="141"/>
        <v/>
      </c>
      <c r="BY269" s="12" t="str">
        <f t="shared" si="142"/>
        <v/>
      </c>
      <c r="BZ269"/>
      <c r="CA269"/>
      <c r="CB269" s="310">
        <f t="shared" si="143"/>
        <v>0</v>
      </c>
      <c r="CC269" s="310">
        <f t="shared" si="144"/>
        <v>0</v>
      </c>
      <c r="CD269" s="310">
        <f t="shared" si="145"/>
        <v>0</v>
      </c>
      <c r="CE269" s="310">
        <f t="shared" si="145"/>
        <v>0</v>
      </c>
      <c r="CF269" s="310">
        <f t="shared" si="146"/>
        <v>0</v>
      </c>
      <c r="CG269" s="310">
        <f t="shared" si="147"/>
        <v>0</v>
      </c>
      <c r="CH269" s="310">
        <f t="shared" si="148"/>
        <v>0</v>
      </c>
      <c r="CI269" s="310">
        <f t="shared" si="149"/>
        <v>0</v>
      </c>
    </row>
    <row r="270" spans="1:87" x14ac:dyDescent="0.25">
      <c r="A270" s="2937" t="s">
        <v>232</v>
      </c>
      <c r="B270" s="2938"/>
      <c r="C270" s="340">
        <f t="shared" si="152"/>
        <v>0</v>
      </c>
      <c r="D270" s="341">
        <f t="shared" si="155"/>
        <v>0</v>
      </c>
      <c r="E270" s="1830">
        <f t="shared" si="155"/>
        <v>0</v>
      </c>
      <c r="F270" s="16"/>
      <c r="G270" s="37"/>
      <c r="H270" s="16"/>
      <c r="I270" s="37"/>
      <c r="J270" s="16"/>
      <c r="K270" s="37"/>
      <c r="L270" s="16"/>
      <c r="M270" s="37"/>
      <c r="N270" s="16"/>
      <c r="O270" s="37"/>
      <c r="P270" s="16"/>
      <c r="Q270" s="37"/>
      <c r="R270" s="16"/>
      <c r="S270" s="37"/>
      <c r="T270" s="16"/>
      <c r="U270" s="37"/>
      <c r="V270" s="16"/>
      <c r="W270" s="37"/>
      <c r="X270" s="16"/>
      <c r="Y270" s="37"/>
      <c r="Z270" s="16"/>
      <c r="AA270" s="37"/>
      <c r="AB270" s="16"/>
      <c r="AC270" s="37"/>
      <c r="AD270" s="16"/>
      <c r="AE270" s="37"/>
      <c r="AF270" s="16"/>
      <c r="AG270" s="37"/>
      <c r="AH270" s="16"/>
      <c r="AI270" s="37"/>
      <c r="AJ270" s="16"/>
      <c r="AK270" s="37"/>
      <c r="AL270" s="16"/>
      <c r="AM270" s="134"/>
      <c r="AN270" s="272"/>
      <c r="AO270" s="34"/>
      <c r="AP270" s="226"/>
      <c r="AQ270" s="37"/>
      <c r="AR270" s="137"/>
      <c r="AS270" s="16"/>
      <c r="AT270" s="37"/>
      <c r="AU270" s="37"/>
      <c r="AV270" s="37"/>
      <c r="AW270" s="37"/>
      <c r="AX270" s="37"/>
      <c r="AY270" s="47" t="str">
        <f t="shared" si="150"/>
        <v/>
      </c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Q270" s="13"/>
      <c r="BR270" s="12" t="str">
        <f t="shared" si="151"/>
        <v/>
      </c>
      <c r="BS270" s="12" t="str">
        <f t="shared" si="136"/>
        <v/>
      </c>
      <c r="BT270" s="12" t="str">
        <f t="shared" si="137"/>
        <v/>
      </c>
      <c r="BU270" s="12" t="str">
        <f t="shared" si="138"/>
        <v/>
      </c>
      <c r="BV270" s="12" t="str">
        <f t="shared" si="139"/>
        <v/>
      </c>
      <c r="BW270" s="12" t="str">
        <f t="shared" si="140"/>
        <v/>
      </c>
      <c r="BX270" s="12" t="str">
        <f t="shared" si="141"/>
        <v/>
      </c>
      <c r="BY270" s="12" t="str">
        <f t="shared" si="142"/>
        <v/>
      </c>
      <c r="BZ270"/>
      <c r="CA270"/>
      <c r="CB270" s="310">
        <f t="shared" si="143"/>
        <v>0</v>
      </c>
      <c r="CC270" s="310">
        <f t="shared" si="144"/>
        <v>0</v>
      </c>
      <c r="CD270" s="310">
        <f t="shared" si="145"/>
        <v>0</v>
      </c>
      <c r="CE270" s="310">
        <f t="shared" si="145"/>
        <v>0</v>
      </c>
      <c r="CF270" s="310">
        <f t="shared" si="146"/>
        <v>0</v>
      </c>
      <c r="CG270" s="310">
        <f t="shared" si="147"/>
        <v>0</v>
      </c>
      <c r="CH270" s="310">
        <f t="shared" si="148"/>
        <v>0</v>
      </c>
      <c r="CI270" s="310">
        <f t="shared" si="149"/>
        <v>0</v>
      </c>
    </row>
    <row r="271" spans="1:87" x14ac:dyDescent="0.25">
      <c r="A271" s="2939" t="s">
        <v>233</v>
      </c>
      <c r="B271" s="2940"/>
      <c r="C271" s="355">
        <f t="shared" si="152"/>
        <v>3</v>
      </c>
      <c r="D271" s="356">
        <f t="shared" si="155"/>
        <v>0</v>
      </c>
      <c r="E271" s="1828">
        <f t="shared" si="155"/>
        <v>3</v>
      </c>
      <c r="F271" s="16">
        <v>0</v>
      </c>
      <c r="G271" s="37">
        <v>0</v>
      </c>
      <c r="H271" s="16">
        <v>0</v>
      </c>
      <c r="I271" s="37">
        <v>0</v>
      </c>
      <c r="J271" s="16">
        <v>0</v>
      </c>
      <c r="K271" s="37">
        <v>0</v>
      </c>
      <c r="L271" s="16">
        <v>0</v>
      </c>
      <c r="M271" s="37">
        <v>0</v>
      </c>
      <c r="N271" s="16">
        <v>0</v>
      </c>
      <c r="O271" s="37">
        <v>0</v>
      </c>
      <c r="P271" s="16">
        <v>0</v>
      </c>
      <c r="Q271" s="37">
        <v>0</v>
      </c>
      <c r="R271" s="16">
        <v>0</v>
      </c>
      <c r="S271" s="37">
        <v>0</v>
      </c>
      <c r="T271" s="16">
        <v>0</v>
      </c>
      <c r="U271" s="37">
        <v>0</v>
      </c>
      <c r="V271" s="16">
        <v>0</v>
      </c>
      <c r="W271" s="37">
        <v>1</v>
      </c>
      <c r="X271" s="16">
        <v>0</v>
      </c>
      <c r="Y271" s="37">
        <v>0</v>
      </c>
      <c r="Z271" s="16">
        <v>0</v>
      </c>
      <c r="AA271" s="37">
        <v>1</v>
      </c>
      <c r="AB271" s="16">
        <v>0</v>
      </c>
      <c r="AC271" s="37">
        <v>0</v>
      </c>
      <c r="AD271" s="16">
        <v>0</v>
      </c>
      <c r="AE271" s="37">
        <v>0</v>
      </c>
      <c r="AF271" s="16">
        <v>0</v>
      </c>
      <c r="AG271" s="37">
        <v>0</v>
      </c>
      <c r="AH271" s="16">
        <v>0</v>
      </c>
      <c r="AI271" s="37">
        <v>1</v>
      </c>
      <c r="AJ271" s="16">
        <v>0</v>
      </c>
      <c r="AK271" s="37">
        <v>0</v>
      </c>
      <c r="AL271" s="16">
        <v>0</v>
      </c>
      <c r="AM271" s="134">
        <v>0</v>
      </c>
      <c r="AN271" s="272">
        <v>0</v>
      </c>
      <c r="AO271" s="34">
        <v>0</v>
      </c>
      <c r="AP271" s="226">
        <v>0</v>
      </c>
      <c r="AQ271" s="37">
        <v>0</v>
      </c>
      <c r="AR271" s="137">
        <v>0</v>
      </c>
      <c r="AS271" s="16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47" t="str">
        <f t="shared" si="150"/>
        <v/>
      </c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Q271" s="13"/>
      <c r="BR271" s="12" t="str">
        <f t="shared" si="151"/>
        <v/>
      </c>
      <c r="BS271" s="12" t="str">
        <f t="shared" si="136"/>
        <v/>
      </c>
      <c r="BT271" s="12" t="str">
        <f t="shared" si="137"/>
        <v/>
      </c>
      <c r="BU271" s="12" t="str">
        <f t="shared" si="138"/>
        <v/>
      </c>
      <c r="BV271" s="12" t="str">
        <f t="shared" si="139"/>
        <v/>
      </c>
      <c r="BW271" s="12" t="str">
        <f t="shared" si="140"/>
        <v/>
      </c>
      <c r="BX271" s="12" t="str">
        <f t="shared" si="141"/>
        <v/>
      </c>
      <c r="BY271" s="12" t="str">
        <f t="shared" si="142"/>
        <v/>
      </c>
      <c r="BZ271"/>
      <c r="CA271"/>
      <c r="CB271" s="310">
        <f t="shared" si="143"/>
        <v>0</v>
      </c>
      <c r="CC271" s="310">
        <f t="shared" si="144"/>
        <v>0</v>
      </c>
      <c r="CD271" s="310">
        <f t="shared" si="145"/>
        <v>0</v>
      </c>
      <c r="CE271" s="310">
        <f t="shared" si="145"/>
        <v>0</v>
      </c>
      <c r="CF271" s="310">
        <f t="shared" si="146"/>
        <v>0</v>
      </c>
      <c r="CG271" s="310">
        <f t="shared" si="147"/>
        <v>0</v>
      </c>
      <c r="CH271" s="310">
        <f t="shared" si="148"/>
        <v>0</v>
      </c>
      <c r="CI271" s="310">
        <f t="shared" si="149"/>
        <v>0</v>
      </c>
    </row>
    <row r="272" spans="1:87" ht="15" customHeight="1" x14ac:dyDescent="0.25">
      <c r="A272" s="3083" t="s">
        <v>234</v>
      </c>
      <c r="B272" s="2124" t="s">
        <v>235</v>
      </c>
      <c r="C272" s="335">
        <f t="shared" si="152"/>
        <v>3</v>
      </c>
      <c r="D272" s="336">
        <f t="shared" si="155"/>
        <v>3</v>
      </c>
      <c r="E272" s="1827">
        <f t="shared" si="155"/>
        <v>0</v>
      </c>
      <c r="F272" s="38">
        <v>0</v>
      </c>
      <c r="G272" s="41">
        <v>0</v>
      </c>
      <c r="H272" s="38">
        <v>0</v>
      </c>
      <c r="I272" s="41">
        <v>0</v>
      </c>
      <c r="J272" s="38">
        <v>0</v>
      </c>
      <c r="K272" s="41">
        <v>0</v>
      </c>
      <c r="L272" s="38">
        <v>3</v>
      </c>
      <c r="M272" s="41">
        <v>0</v>
      </c>
      <c r="N272" s="38">
        <v>0</v>
      </c>
      <c r="O272" s="41">
        <v>0</v>
      </c>
      <c r="P272" s="38">
        <v>0</v>
      </c>
      <c r="Q272" s="41">
        <v>0</v>
      </c>
      <c r="R272" s="38">
        <v>0</v>
      </c>
      <c r="S272" s="41">
        <v>0</v>
      </c>
      <c r="T272" s="38">
        <v>0</v>
      </c>
      <c r="U272" s="41">
        <v>0</v>
      </c>
      <c r="V272" s="38">
        <v>0</v>
      </c>
      <c r="W272" s="41">
        <v>0</v>
      </c>
      <c r="X272" s="38">
        <v>0</v>
      </c>
      <c r="Y272" s="41">
        <v>0</v>
      </c>
      <c r="Z272" s="38">
        <v>0</v>
      </c>
      <c r="AA272" s="41">
        <v>0</v>
      </c>
      <c r="AB272" s="38">
        <v>0</v>
      </c>
      <c r="AC272" s="41">
        <v>0</v>
      </c>
      <c r="AD272" s="38">
        <v>0</v>
      </c>
      <c r="AE272" s="41">
        <v>0</v>
      </c>
      <c r="AF272" s="38">
        <v>0</v>
      </c>
      <c r="AG272" s="41">
        <v>0</v>
      </c>
      <c r="AH272" s="38">
        <v>0</v>
      </c>
      <c r="AI272" s="41">
        <v>0</v>
      </c>
      <c r="AJ272" s="38">
        <v>0</v>
      </c>
      <c r="AK272" s="41">
        <v>0</v>
      </c>
      <c r="AL272" s="38">
        <v>0</v>
      </c>
      <c r="AM272" s="180">
        <v>0</v>
      </c>
      <c r="AN272" s="272">
        <v>0</v>
      </c>
      <c r="AO272" s="34">
        <v>0</v>
      </c>
      <c r="AP272" s="226">
        <v>3</v>
      </c>
      <c r="AQ272" s="41">
        <v>0</v>
      </c>
      <c r="AR272" s="181">
        <v>0</v>
      </c>
      <c r="AS272" s="38">
        <v>0</v>
      </c>
      <c r="AT272" s="41">
        <v>0</v>
      </c>
      <c r="AU272" s="41">
        <v>0</v>
      </c>
      <c r="AV272" s="41">
        <v>0</v>
      </c>
      <c r="AW272" s="41">
        <v>0</v>
      </c>
      <c r="AX272" s="41">
        <v>0</v>
      </c>
      <c r="AY272" s="47" t="str">
        <f t="shared" si="150"/>
        <v/>
      </c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Q272" s="13"/>
      <c r="BR272" s="12" t="str">
        <f t="shared" si="151"/>
        <v/>
      </c>
      <c r="BS272" s="12" t="str">
        <f t="shared" si="136"/>
        <v/>
      </c>
      <c r="BT272" s="12" t="str">
        <f t="shared" si="137"/>
        <v/>
      </c>
      <c r="BU272" s="12" t="str">
        <f t="shared" si="138"/>
        <v/>
      </c>
      <c r="BV272" s="12" t="str">
        <f t="shared" si="139"/>
        <v/>
      </c>
      <c r="BW272" s="12" t="str">
        <f t="shared" si="140"/>
        <v/>
      </c>
      <c r="BX272" s="12" t="str">
        <f t="shared" si="141"/>
        <v/>
      </c>
      <c r="BY272" s="12" t="str">
        <f t="shared" si="142"/>
        <v/>
      </c>
      <c r="BZ272"/>
      <c r="CA272"/>
      <c r="CB272" s="310">
        <f t="shared" si="143"/>
        <v>0</v>
      </c>
      <c r="CC272" s="310">
        <f t="shared" si="144"/>
        <v>0</v>
      </c>
      <c r="CD272" s="310">
        <f t="shared" si="145"/>
        <v>0</v>
      </c>
      <c r="CE272" s="310">
        <f t="shared" si="145"/>
        <v>0</v>
      </c>
      <c r="CF272" s="310">
        <f t="shared" si="146"/>
        <v>0</v>
      </c>
      <c r="CG272" s="310">
        <f t="shared" si="147"/>
        <v>0</v>
      </c>
      <c r="CH272" s="310">
        <f t="shared" si="148"/>
        <v>0</v>
      </c>
      <c r="CI272" s="310">
        <f t="shared" si="149"/>
        <v>0</v>
      </c>
    </row>
    <row r="273" spans="1:87" x14ac:dyDescent="0.25">
      <c r="A273" s="2860"/>
      <c r="B273" s="179" t="s">
        <v>236</v>
      </c>
      <c r="C273" s="340">
        <f t="shared" si="152"/>
        <v>0</v>
      </c>
      <c r="D273" s="341">
        <f t="shared" si="155"/>
        <v>0</v>
      </c>
      <c r="E273" s="1830">
        <f t="shared" si="155"/>
        <v>0</v>
      </c>
      <c r="F273" s="38"/>
      <c r="G273" s="41"/>
      <c r="H273" s="38"/>
      <c r="I273" s="41"/>
      <c r="J273" s="38"/>
      <c r="K273" s="41"/>
      <c r="L273" s="38"/>
      <c r="M273" s="41"/>
      <c r="N273" s="38"/>
      <c r="O273" s="41"/>
      <c r="P273" s="38"/>
      <c r="Q273" s="41"/>
      <c r="R273" s="38"/>
      <c r="S273" s="41"/>
      <c r="T273" s="38"/>
      <c r="U273" s="41"/>
      <c r="V273" s="38"/>
      <c r="W273" s="41"/>
      <c r="X273" s="38"/>
      <c r="Y273" s="41"/>
      <c r="Z273" s="38"/>
      <c r="AA273" s="41"/>
      <c r="AB273" s="38"/>
      <c r="AC273" s="41"/>
      <c r="AD273" s="38"/>
      <c r="AE273" s="41"/>
      <c r="AF273" s="38"/>
      <c r="AG273" s="41"/>
      <c r="AH273" s="38"/>
      <c r="AI273" s="41"/>
      <c r="AJ273" s="38"/>
      <c r="AK273" s="41"/>
      <c r="AL273" s="38"/>
      <c r="AM273" s="180"/>
      <c r="AN273" s="272"/>
      <c r="AO273" s="34"/>
      <c r="AP273" s="226"/>
      <c r="AQ273" s="41"/>
      <c r="AR273" s="181"/>
      <c r="AS273" s="38"/>
      <c r="AT273" s="41"/>
      <c r="AU273" s="41"/>
      <c r="AV273" s="41"/>
      <c r="AW273" s="41"/>
      <c r="AX273" s="41"/>
      <c r="AY273" s="47" t="str">
        <f t="shared" si="150"/>
        <v/>
      </c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Q273" s="13"/>
      <c r="BR273" s="12" t="str">
        <f t="shared" si="151"/>
        <v/>
      </c>
      <c r="BS273" s="12" t="str">
        <f t="shared" si="136"/>
        <v/>
      </c>
      <c r="BT273" s="12" t="str">
        <f t="shared" si="137"/>
        <v/>
      </c>
      <c r="BU273" s="12" t="str">
        <f t="shared" si="138"/>
        <v/>
      </c>
      <c r="BV273" s="12" t="str">
        <f t="shared" si="139"/>
        <v/>
      </c>
      <c r="BW273" s="12" t="str">
        <f t="shared" si="140"/>
        <v/>
      </c>
      <c r="BX273" s="12" t="str">
        <f t="shared" si="141"/>
        <v/>
      </c>
      <c r="BY273" s="12" t="str">
        <f t="shared" si="142"/>
        <v/>
      </c>
      <c r="BZ273"/>
      <c r="CA273"/>
      <c r="CB273" s="310">
        <f t="shared" si="143"/>
        <v>0</v>
      </c>
      <c r="CC273" s="310">
        <f t="shared" si="144"/>
        <v>0</v>
      </c>
      <c r="CD273" s="310">
        <f t="shared" si="145"/>
        <v>0</v>
      </c>
      <c r="CE273" s="310">
        <f t="shared" si="145"/>
        <v>0</v>
      </c>
      <c r="CF273" s="310">
        <f t="shared" si="146"/>
        <v>0</v>
      </c>
      <c r="CG273" s="310">
        <f t="shared" si="147"/>
        <v>0</v>
      </c>
      <c r="CH273" s="310">
        <f t="shared" si="148"/>
        <v>0</v>
      </c>
      <c r="CI273" s="310">
        <f t="shared" si="149"/>
        <v>0</v>
      </c>
    </row>
    <row r="274" spans="1:87" x14ac:dyDescent="0.25">
      <c r="A274" s="2860"/>
      <c r="B274" s="179" t="s">
        <v>237</v>
      </c>
      <c r="C274" s="340">
        <f t="shared" si="152"/>
        <v>0</v>
      </c>
      <c r="D274" s="341">
        <f t="shared" si="155"/>
        <v>0</v>
      </c>
      <c r="E274" s="1830">
        <f t="shared" si="155"/>
        <v>0</v>
      </c>
      <c r="F274" s="38"/>
      <c r="G274" s="41"/>
      <c r="H274" s="38"/>
      <c r="I274" s="41"/>
      <c r="J274" s="38"/>
      <c r="K274" s="41"/>
      <c r="L274" s="38"/>
      <c r="M274" s="41"/>
      <c r="N274" s="38"/>
      <c r="O274" s="41"/>
      <c r="P274" s="38"/>
      <c r="Q274" s="41"/>
      <c r="R274" s="38"/>
      <c r="S274" s="41"/>
      <c r="T274" s="38"/>
      <c r="U274" s="41"/>
      <c r="V274" s="38"/>
      <c r="W274" s="41"/>
      <c r="X274" s="38"/>
      <c r="Y274" s="41"/>
      <c r="Z274" s="38"/>
      <c r="AA274" s="41"/>
      <c r="AB274" s="38"/>
      <c r="AC274" s="41"/>
      <c r="AD274" s="38"/>
      <c r="AE274" s="41"/>
      <c r="AF274" s="38"/>
      <c r="AG274" s="41"/>
      <c r="AH274" s="38"/>
      <c r="AI274" s="41"/>
      <c r="AJ274" s="38"/>
      <c r="AK274" s="41"/>
      <c r="AL274" s="38"/>
      <c r="AM274" s="180"/>
      <c r="AN274" s="272"/>
      <c r="AO274" s="34"/>
      <c r="AP274" s="226"/>
      <c r="AQ274" s="41"/>
      <c r="AR274" s="181"/>
      <c r="AS274" s="38"/>
      <c r="AT274" s="41"/>
      <c r="AU274" s="41"/>
      <c r="AV274" s="41"/>
      <c r="AW274" s="41"/>
      <c r="AX274" s="41"/>
      <c r="AY274" s="47" t="str">
        <f t="shared" si="150"/>
        <v/>
      </c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Q274" s="13"/>
      <c r="BR274" s="12" t="str">
        <f t="shared" si="151"/>
        <v/>
      </c>
      <c r="BS274" s="12" t="str">
        <f t="shared" si="136"/>
        <v/>
      </c>
      <c r="BT274" s="12" t="str">
        <f t="shared" si="137"/>
        <v/>
      </c>
      <c r="BU274" s="12" t="str">
        <f t="shared" si="138"/>
        <v/>
      </c>
      <c r="BV274" s="12" t="str">
        <f t="shared" si="139"/>
        <v/>
      </c>
      <c r="BW274" s="12" t="str">
        <f t="shared" si="140"/>
        <v/>
      </c>
      <c r="BX274" s="12" t="str">
        <f t="shared" si="141"/>
        <v/>
      </c>
      <c r="BY274" s="12" t="str">
        <f t="shared" si="142"/>
        <v/>
      </c>
      <c r="BZ274"/>
      <c r="CA274"/>
      <c r="CB274" s="310">
        <f t="shared" si="143"/>
        <v>0</v>
      </c>
      <c r="CC274" s="310">
        <f t="shared" si="144"/>
        <v>0</v>
      </c>
      <c r="CD274" s="310">
        <f t="shared" si="145"/>
        <v>0</v>
      </c>
      <c r="CE274" s="310">
        <f t="shared" si="145"/>
        <v>0</v>
      </c>
      <c r="CF274" s="310">
        <f t="shared" si="146"/>
        <v>0</v>
      </c>
      <c r="CG274" s="310">
        <f t="shared" si="147"/>
        <v>0</v>
      </c>
      <c r="CH274" s="310">
        <f t="shared" si="148"/>
        <v>0</v>
      </c>
      <c r="CI274" s="310">
        <f t="shared" si="149"/>
        <v>0</v>
      </c>
    </row>
    <row r="275" spans="1:87" x14ac:dyDescent="0.25">
      <c r="A275" s="2860"/>
      <c r="B275" s="179" t="s">
        <v>238</v>
      </c>
      <c r="C275" s="340">
        <f t="shared" si="152"/>
        <v>0</v>
      </c>
      <c r="D275" s="341">
        <f t="shared" si="155"/>
        <v>0</v>
      </c>
      <c r="E275" s="1830">
        <f t="shared" si="155"/>
        <v>0</v>
      </c>
      <c r="F275" s="38"/>
      <c r="G275" s="41"/>
      <c r="H275" s="38"/>
      <c r="I275" s="41"/>
      <c r="J275" s="38"/>
      <c r="K275" s="41"/>
      <c r="L275" s="38"/>
      <c r="M275" s="41"/>
      <c r="N275" s="38"/>
      <c r="O275" s="41"/>
      <c r="P275" s="38"/>
      <c r="Q275" s="41"/>
      <c r="R275" s="38"/>
      <c r="S275" s="41"/>
      <c r="T275" s="38"/>
      <c r="U275" s="41"/>
      <c r="V275" s="38"/>
      <c r="W275" s="41"/>
      <c r="X275" s="38"/>
      <c r="Y275" s="41"/>
      <c r="Z275" s="38"/>
      <c r="AA275" s="41"/>
      <c r="AB275" s="38"/>
      <c r="AC275" s="41"/>
      <c r="AD275" s="38"/>
      <c r="AE275" s="41"/>
      <c r="AF275" s="38"/>
      <c r="AG275" s="41"/>
      <c r="AH275" s="38"/>
      <c r="AI275" s="41"/>
      <c r="AJ275" s="38"/>
      <c r="AK275" s="41"/>
      <c r="AL275" s="38"/>
      <c r="AM275" s="180"/>
      <c r="AN275" s="272"/>
      <c r="AO275" s="34"/>
      <c r="AP275" s="226"/>
      <c r="AQ275" s="41"/>
      <c r="AR275" s="181"/>
      <c r="AS275" s="38"/>
      <c r="AT275" s="41"/>
      <c r="AU275" s="41"/>
      <c r="AV275" s="41"/>
      <c r="AW275" s="41"/>
      <c r="AX275" s="41"/>
      <c r="AY275" s="47" t="str">
        <f t="shared" si="150"/>
        <v/>
      </c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Q275" s="13"/>
      <c r="BR275" s="12" t="str">
        <f t="shared" si="151"/>
        <v/>
      </c>
      <c r="BS275" s="12" t="str">
        <f t="shared" si="136"/>
        <v/>
      </c>
      <c r="BT275" s="12" t="str">
        <f t="shared" si="137"/>
        <v/>
      </c>
      <c r="BU275" s="12" t="str">
        <f t="shared" si="138"/>
        <v/>
      </c>
      <c r="BV275" s="12" t="str">
        <f t="shared" si="139"/>
        <v/>
      </c>
      <c r="BW275" s="12" t="str">
        <f t="shared" si="140"/>
        <v/>
      </c>
      <c r="BX275" s="12" t="str">
        <f t="shared" si="141"/>
        <v/>
      </c>
      <c r="BY275" s="12" t="str">
        <f t="shared" si="142"/>
        <v/>
      </c>
      <c r="BZ275"/>
      <c r="CA275"/>
      <c r="CB275" s="310">
        <f t="shared" si="143"/>
        <v>0</v>
      </c>
      <c r="CC275" s="310">
        <f t="shared" si="144"/>
        <v>0</v>
      </c>
      <c r="CD275" s="310">
        <f t="shared" si="145"/>
        <v>0</v>
      </c>
      <c r="CE275" s="310">
        <f t="shared" si="145"/>
        <v>0</v>
      </c>
      <c r="CF275" s="310">
        <f t="shared" si="146"/>
        <v>0</v>
      </c>
      <c r="CG275" s="310">
        <f t="shared" si="147"/>
        <v>0</v>
      </c>
      <c r="CH275" s="310">
        <f t="shared" si="148"/>
        <v>0</v>
      </c>
      <c r="CI275" s="310">
        <f t="shared" si="149"/>
        <v>0</v>
      </c>
    </row>
    <row r="276" spans="1:87" ht="22.5" x14ac:dyDescent="0.25">
      <c r="A276" s="3638"/>
      <c r="B276" s="375" t="s">
        <v>239</v>
      </c>
      <c r="C276" s="355">
        <f t="shared" si="152"/>
        <v>0</v>
      </c>
      <c r="D276" s="356">
        <f t="shared" si="155"/>
        <v>0</v>
      </c>
      <c r="E276" s="1828">
        <f t="shared" si="155"/>
        <v>0</v>
      </c>
      <c r="F276" s="22"/>
      <c r="G276" s="43"/>
      <c r="H276" s="22"/>
      <c r="I276" s="43"/>
      <c r="J276" s="22"/>
      <c r="K276" s="43"/>
      <c r="L276" s="22"/>
      <c r="M276" s="43"/>
      <c r="N276" s="22"/>
      <c r="O276" s="43"/>
      <c r="P276" s="22"/>
      <c r="Q276" s="43"/>
      <c r="R276" s="22"/>
      <c r="S276" s="43"/>
      <c r="T276" s="22"/>
      <c r="U276" s="43"/>
      <c r="V276" s="22"/>
      <c r="W276" s="43"/>
      <c r="X276" s="22"/>
      <c r="Y276" s="43"/>
      <c r="Z276" s="22"/>
      <c r="AA276" s="43"/>
      <c r="AB276" s="22"/>
      <c r="AC276" s="43"/>
      <c r="AD276" s="22"/>
      <c r="AE276" s="43"/>
      <c r="AF276" s="22"/>
      <c r="AG276" s="43"/>
      <c r="AH276" s="22"/>
      <c r="AI276" s="43"/>
      <c r="AJ276" s="22"/>
      <c r="AK276" s="43"/>
      <c r="AL276" s="22"/>
      <c r="AM276" s="141"/>
      <c r="AN276" s="391"/>
      <c r="AO276" s="42"/>
      <c r="AP276" s="142"/>
      <c r="AQ276" s="43"/>
      <c r="AR276" s="186"/>
      <c r="AS276" s="22"/>
      <c r="AT276" s="43"/>
      <c r="AU276" s="43"/>
      <c r="AV276" s="43"/>
      <c r="AW276" s="43"/>
      <c r="AX276" s="43"/>
      <c r="AY276" s="47" t="str">
        <f t="shared" si="150"/>
        <v/>
      </c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Q276" s="13"/>
      <c r="BR276" s="12" t="str">
        <f t="shared" si="151"/>
        <v/>
      </c>
      <c r="BS276" s="12" t="str">
        <f t="shared" si="136"/>
        <v/>
      </c>
      <c r="BT276" s="12" t="str">
        <f t="shared" si="137"/>
        <v/>
      </c>
      <c r="BU276" s="12" t="str">
        <f t="shared" si="138"/>
        <v/>
      </c>
      <c r="BV276" s="12" t="str">
        <f t="shared" si="139"/>
        <v/>
      </c>
      <c r="BW276" s="12" t="str">
        <f t="shared" si="140"/>
        <v/>
      </c>
      <c r="BX276" s="12" t="str">
        <f t="shared" si="141"/>
        <v/>
      </c>
      <c r="BY276" s="12" t="str">
        <f t="shared" si="142"/>
        <v/>
      </c>
      <c r="BZ276"/>
      <c r="CA276"/>
      <c r="CB276" s="310">
        <f t="shared" si="143"/>
        <v>0</v>
      </c>
      <c r="CC276" s="310">
        <f t="shared" si="144"/>
        <v>0</v>
      </c>
      <c r="CD276" s="310">
        <f t="shared" si="145"/>
        <v>0</v>
      </c>
      <c r="CE276" s="310">
        <f t="shared" si="145"/>
        <v>0</v>
      </c>
      <c r="CF276" s="310">
        <f t="shared" si="146"/>
        <v>0</v>
      </c>
      <c r="CG276" s="310">
        <f t="shared" si="147"/>
        <v>0</v>
      </c>
      <c r="CH276" s="310">
        <f t="shared" si="148"/>
        <v>0</v>
      </c>
      <c r="CI276" s="310">
        <f t="shared" si="149"/>
        <v>0</v>
      </c>
    </row>
    <row r="277" spans="1:87" x14ac:dyDescent="0.25">
      <c r="A277" s="2906" t="s">
        <v>240</v>
      </c>
      <c r="B277" s="2907"/>
      <c r="C277" s="325">
        <f t="shared" si="152"/>
        <v>0</v>
      </c>
      <c r="D277" s="326">
        <f t="shared" si="155"/>
        <v>0</v>
      </c>
      <c r="E277" s="308">
        <f t="shared" si="155"/>
        <v>0</v>
      </c>
      <c r="F277" s="329"/>
      <c r="G277" s="75"/>
      <c r="H277" s="329"/>
      <c r="I277" s="75"/>
      <c r="J277" s="329"/>
      <c r="K277" s="75"/>
      <c r="L277" s="329"/>
      <c r="M277" s="75"/>
      <c r="N277" s="329"/>
      <c r="O277" s="75"/>
      <c r="P277" s="329"/>
      <c r="Q277" s="75"/>
      <c r="R277" s="329"/>
      <c r="S277" s="75"/>
      <c r="T277" s="329"/>
      <c r="U277" s="75"/>
      <c r="V277" s="329"/>
      <c r="W277" s="75"/>
      <c r="X277" s="329"/>
      <c r="Y277" s="75"/>
      <c r="Z277" s="329"/>
      <c r="AA277" s="75"/>
      <c r="AB277" s="329"/>
      <c r="AC277" s="75"/>
      <c r="AD277" s="329"/>
      <c r="AE277" s="75"/>
      <c r="AF277" s="329"/>
      <c r="AG277" s="75"/>
      <c r="AH277" s="329"/>
      <c r="AI277" s="75"/>
      <c r="AJ277" s="329"/>
      <c r="AK277" s="75"/>
      <c r="AL277" s="329"/>
      <c r="AM277" s="292"/>
      <c r="AN277" s="272"/>
      <c r="AO277" s="34"/>
      <c r="AP277" s="226"/>
      <c r="AQ277" s="75"/>
      <c r="AR277" s="309"/>
      <c r="AS277" s="329"/>
      <c r="AT277" s="75"/>
      <c r="AU277" s="75"/>
      <c r="AV277" s="75"/>
      <c r="AW277" s="75"/>
      <c r="AX277" s="75"/>
      <c r="AY277" s="47" t="str">
        <f t="shared" si="150"/>
        <v/>
      </c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Q277" s="13"/>
      <c r="BR277" s="12" t="str">
        <f t="shared" si="151"/>
        <v/>
      </c>
      <c r="BS277" s="12" t="str">
        <f t="shared" si="136"/>
        <v/>
      </c>
      <c r="BT277" s="12" t="str">
        <f t="shared" si="137"/>
        <v/>
      </c>
      <c r="BU277" s="12" t="str">
        <f t="shared" si="138"/>
        <v/>
      </c>
      <c r="BV277" s="12" t="str">
        <f t="shared" si="139"/>
        <v/>
      </c>
      <c r="BW277" s="12" t="str">
        <f t="shared" si="140"/>
        <v/>
      </c>
      <c r="BX277" s="12" t="str">
        <f t="shared" si="141"/>
        <v/>
      </c>
      <c r="BY277" s="12" t="str">
        <f t="shared" si="142"/>
        <v/>
      </c>
      <c r="BZ277"/>
      <c r="CA277"/>
      <c r="CB277" s="310">
        <f t="shared" si="143"/>
        <v>0</v>
      </c>
      <c r="CC277" s="310">
        <f t="shared" si="144"/>
        <v>0</v>
      </c>
      <c r="CD277" s="310">
        <f t="shared" si="145"/>
        <v>0</v>
      </c>
      <c r="CE277" s="310">
        <f t="shared" si="145"/>
        <v>0</v>
      </c>
      <c r="CF277" s="310">
        <f t="shared" si="146"/>
        <v>0</v>
      </c>
      <c r="CG277" s="310">
        <f t="shared" si="147"/>
        <v>0</v>
      </c>
      <c r="CH277" s="310">
        <f t="shared" si="148"/>
        <v>0</v>
      </c>
      <c r="CI277" s="310">
        <f t="shared" si="149"/>
        <v>0</v>
      </c>
    </row>
    <row r="278" spans="1:87" x14ac:dyDescent="0.25">
      <c r="A278" s="2941" t="s">
        <v>241</v>
      </c>
      <c r="B278" s="2942"/>
      <c r="C278" s="355">
        <f>SUM(D278+E278)</f>
        <v>0</v>
      </c>
      <c r="D278" s="356">
        <f>SUM(F278+H278+J278+L278+N278+P278+R278+T278+V278+X278+Z278+AB278+AD278+AF278+AH278+AJ278+AL278)</f>
        <v>0</v>
      </c>
      <c r="E278" s="1828">
        <f t="shared" ref="E278" si="156">SUM(G278+I278+K278+M278+O278+Q278+S278+U278+W278+Y278+AA278+AC278+AE278+AG278+AI278+AK278+AM278)</f>
        <v>0</v>
      </c>
      <c r="F278" s="22"/>
      <c r="G278" s="43"/>
      <c r="H278" s="22"/>
      <c r="I278" s="43"/>
      <c r="J278" s="22"/>
      <c r="K278" s="43"/>
      <c r="L278" s="22"/>
      <c r="M278" s="43"/>
      <c r="N278" s="22"/>
      <c r="O278" s="43"/>
      <c r="P278" s="22"/>
      <c r="Q278" s="43"/>
      <c r="R278" s="22"/>
      <c r="S278" s="43"/>
      <c r="T278" s="22"/>
      <c r="U278" s="43"/>
      <c r="V278" s="22"/>
      <c r="W278" s="43"/>
      <c r="X278" s="22"/>
      <c r="Y278" s="43"/>
      <c r="Z278" s="22"/>
      <c r="AA278" s="43"/>
      <c r="AB278" s="22"/>
      <c r="AC278" s="43"/>
      <c r="AD278" s="22"/>
      <c r="AE278" s="43"/>
      <c r="AF278" s="22"/>
      <c r="AG278" s="43"/>
      <c r="AH278" s="22"/>
      <c r="AI278" s="43"/>
      <c r="AJ278" s="22"/>
      <c r="AK278" s="43"/>
      <c r="AL278" s="22"/>
      <c r="AM278" s="141"/>
      <c r="AN278" s="384"/>
      <c r="AO278" s="2014"/>
      <c r="AP278" s="2016"/>
      <c r="AQ278" s="395"/>
      <c r="AR278" s="381"/>
      <c r="AS278" s="22"/>
      <c r="AT278" s="43"/>
      <c r="AU278" s="43"/>
      <c r="AV278" s="43"/>
      <c r="AW278" s="43"/>
      <c r="AX278" s="43"/>
      <c r="AY278" s="47" t="str">
        <f t="shared" si="150"/>
        <v/>
      </c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Q278" s="13"/>
      <c r="BR278" s="12" t="str">
        <f t="shared" si="151"/>
        <v/>
      </c>
      <c r="BS278" s="12" t="str">
        <f t="shared" si="136"/>
        <v/>
      </c>
      <c r="BT278" s="12" t="str">
        <f t="shared" si="137"/>
        <v/>
      </c>
      <c r="BU278" s="12" t="str">
        <f t="shared" si="138"/>
        <v/>
      </c>
      <c r="BV278" s="12" t="str">
        <f t="shared" si="139"/>
        <v/>
      </c>
      <c r="BW278" s="12" t="str">
        <f t="shared" si="140"/>
        <v/>
      </c>
      <c r="BX278" s="12" t="str">
        <f t="shared" si="141"/>
        <v/>
      </c>
      <c r="BY278" s="12" t="str">
        <f t="shared" si="142"/>
        <v/>
      </c>
      <c r="BZ278"/>
      <c r="CA278"/>
      <c r="CB278" s="310">
        <f t="shared" si="143"/>
        <v>0</v>
      </c>
      <c r="CC278" s="310">
        <f t="shared" si="144"/>
        <v>0</v>
      </c>
      <c r="CD278" s="310">
        <f t="shared" si="145"/>
        <v>0</v>
      </c>
      <c r="CE278" s="310">
        <f t="shared" si="145"/>
        <v>0</v>
      </c>
      <c r="CF278" s="310">
        <f t="shared" si="146"/>
        <v>0</v>
      </c>
      <c r="CG278" s="310">
        <f t="shared" si="147"/>
        <v>0</v>
      </c>
      <c r="CH278" s="310">
        <f t="shared" si="148"/>
        <v>0</v>
      </c>
      <c r="CI278" s="310">
        <f t="shared" si="149"/>
        <v>0</v>
      </c>
    </row>
    <row r="279" spans="1:87" s="47" customFormat="1" ht="12" x14ac:dyDescent="0.2">
      <c r="A279" s="27" t="s">
        <v>252</v>
      </c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</row>
    <row r="280" spans="1:87" ht="15" customHeight="1" x14ac:dyDescent="0.25">
      <c r="A280" s="3118" t="s">
        <v>253</v>
      </c>
      <c r="B280" s="3119" t="s">
        <v>254</v>
      </c>
      <c r="C280" s="3088" t="s">
        <v>4</v>
      </c>
      <c r="D280" s="2869"/>
      <c r="E280" s="2847"/>
      <c r="F280" s="3115" t="s">
        <v>117</v>
      </c>
      <c r="G280" s="3116"/>
      <c r="H280" s="3116"/>
      <c r="I280" s="3116"/>
      <c r="J280" s="3116"/>
      <c r="K280" s="3116"/>
      <c r="L280" s="3116"/>
      <c r="M280" s="3116"/>
      <c r="N280" s="3116"/>
      <c r="O280" s="3116"/>
      <c r="P280" s="3116"/>
      <c r="Q280" s="3116"/>
      <c r="R280" s="3116"/>
      <c r="S280" s="3116"/>
      <c r="T280" s="3116"/>
      <c r="U280" s="3116"/>
      <c r="V280" s="3116"/>
      <c r="W280" s="3116"/>
      <c r="X280" s="3116"/>
      <c r="Y280" s="3116"/>
      <c r="Z280" s="3116"/>
      <c r="AA280" s="3116"/>
      <c r="AB280" s="3116"/>
      <c r="AC280" s="3116"/>
      <c r="AD280" s="3116"/>
      <c r="AE280" s="3116"/>
      <c r="AF280" s="3116"/>
      <c r="AG280" s="3116"/>
      <c r="AH280" s="3116"/>
      <c r="AI280" s="3116"/>
      <c r="AJ280" s="3116"/>
      <c r="AK280" s="3117"/>
      <c r="AL280" s="2847" t="s">
        <v>7</v>
      </c>
      <c r="AM280" s="2847" t="s">
        <v>8</v>
      </c>
      <c r="AN280" s="2847" t="s">
        <v>183</v>
      </c>
      <c r="AO280" s="2847" t="s">
        <v>245</v>
      </c>
      <c r="BQ280"/>
      <c r="BR280"/>
      <c r="BS280"/>
      <c r="BT280"/>
      <c r="BU280"/>
      <c r="BV280"/>
      <c r="BW280"/>
      <c r="BX280"/>
      <c r="BZ280"/>
      <c r="CA280"/>
      <c r="CB280"/>
    </row>
    <row r="281" spans="1:87" ht="15" customHeight="1" x14ac:dyDescent="0.25">
      <c r="A281" s="2944"/>
      <c r="B281" s="2947"/>
      <c r="C281" s="3641"/>
      <c r="D281" s="3605"/>
      <c r="E281" s="3636"/>
      <c r="F281" s="3095" t="s">
        <v>179</v>
      </c>
      <c r="G281" s="3095"/>
      <c r="H281" s="3095" t="s">
        <v>180</v>
      </c>
      <c r="I281" s="3095"/>
      <c r="J281" s="3095" t="s">
        <v>12</v>
      </c>
      <c r="K281" s="3095"/>
      <c r="L281" s="3100" t="s">
        <v>13</v>
      </c>
      <c r="M281" s="3101"/>
      <c r="N281" s="3070" t="s">
        <v>14</v>
      </c>
      <c r="O281" s="3070"/>
      <c r="P281" s="3070" t="s">
        <v>15</v>
      </c>
      <c r="Q281" s="3070"/>
      <c r="R281" s="3070" t="s">
        <v>16</v>
      </c>
      <c r="S281" s="3070"/>
      <c r="T281" s="3070" t="s">
        <v>17</v>
      </c>
      <c r="U281" s="3070"/>
      <c r="V281" s="3070" t="s">
        <v>18</v>
      </c>
      <c r="W281" s="3070"/>
      <c r="X281" s="3070" t="s">
        <v>19</v>
      </c>
      <c r="Y281" s="3070"/>
      <c r="Z281" s="3070" t="s">
        <v>48</v>
      </c>
      <c r="AA281" s="3070"/>
      <c r="AB281" s="3070" t="s">
        <v>49</v>
      </c>
      <c r="AC281" s="3070"/>
      <c r="AD281" s="3070" t="s">
        <v>50</v>
      </c>
      <c r="AE281" s="3070"/>
      <c r="AF281" s="3070" t="s">
        <v>126</v>
      </c>
      <c r="AG281" s="3070"/>
      <c r="AH281" s="3070" t="s">
        <v>127</v>
      </c>
      <c r="AI281" s="3070"/>
      <c r="AJ281" s="3070" t="s">
        <v>128</v>
      </c>
      <c r="AK281" s="3724"/>
      <c r="AL281" s="2848"/>
      <c r="AM281" s="2848"/>
      <c r="AN281" s="2848"/>
      <c r="AO281" s="2848"/>
      <c r="BQ281"/>
      <c r="BR281"/>
      <c r="BS281"/>
      <c r="BT281"/>
      <c r="BU281"/>
      <c r="BV281"/>
      <c r="BW281"/>
      <c r="BX281"/>
      <c r="BZ281"/>
      <c r="CA281"/>
      <c r="CB281"/>
    </row>
    <row r="282" spans="1:87" x14ac:dyDescent="0.25">
      <c r="A282" s="3658"/>
      <c r="B282" s="3659"/>
      <c r="C282" s="725" t="s">
        <v>96</v>
      </c>
      <c r="D282" s="726" t="s">
        <v>65</v>
      </c>
      <c r="E282" s="1824" t="s">
        <v>97</v>
      </c>
      <c r="F282" s="727" t="s">
        <v>65</v>
      </c>
      <c r="G282" s="400" t="s">
        <v>97</v>
      </c>
      <c r="H282" s="727" t="s">
        <v>65</v>
      </c>
      <c r="I282" s="400" t="s">
        <v>97</v>
      </c>
      <c r="J282" s="727" t="s">
        <v>65</v>
      </c>
      <c r="K282" s="400" t="s">
        <v>97</v>
      </c>
      <c r="L282" s="727" t="s">
        <v>65</v>
      </c>
      <c r="M282" s="400" t="s">
        <v>97</v>
      </c>
      <c r="N282" s="727" t="s">
        <v>65</v>
      </c>
      <c r="O282" s="400" t="s">
        <v>97</v>
      </c>
      <c r="P282" s="727" t="s">
        <v>65</v>
      </c>
      <c r="Q282" s="400" t="s">
        <v>97</v>
      </c>
      <c r="R282" s="727" t="s">
        <v>65</v>
      </c>
      <c r="S282" s="400" t="s">
        <v>97</v>
      </c>
      <c r="T282" s="1849" t="s">
        <v>65</v>
      </c>
      <c r="U282" s="1849" t="s">
        <v>97</v>
      </c>
      <c r="V282" s="2185" t="s">
        <v>65</v>
      </c>
      <c r="W282" s="400" t="s">
        <v>97</v>
      </c>
      <c r="X282" s="727" t="s">
        <v>65</v>
      </c>
      <c r="Y282" s="400" t="s">
        <v>97</v>
      </c>
      <c r="Z282" s="727" t="s">
        <v>65</v>
      </c>
      <c r="AA282" s="400" t="s">
        <v>97</v>
      </c>
      <c r="AB282" s="727" t="s">
        <v>65</v>
      </c>
      <c r="AC282" s="400" t="s">
        <v>97</v>
      </c>
      <c r="AD282" s="727" t="s">
        <v>65</v>
      </c>
      <c r="AE282" s="400" t="s">
        <v>97</v>
      </c>
      <c r="AF282" s="727" t="s">
        <v>65</v>
      </c>
      <c r="AG282" s="400" t="s">
        <v>97</v>
      </c>
      <c r="AH282" s="727" t="s">
        <v>65</v>
      </c>
      <c r="AI282" s="400" t="s">
        <v>97</v>
      </c>
      <c r="AJ282" s="727" t="s">
        <v>65</v>
      </c>
      <c r="AK282" s="730" t="s">
        <v>97</v>
      </c>
      <c r="AL282" s="3636"/>
      <c r="AM282" s="3636"/>
      <c r="AN282" s="3636"/>
      <c r="AO282" s="3636"/>
      <c r="BQ282"/>
      <c r="BR282"/>
      <c r="BS282"/>
      <c r="BT282"/>
      <c r="BU282"/>
      <c r="BV282"/>
      <c r="BW282"/>
      <c r="BX282"/>
      <c r="BZ282"/>
      <c r="CA282"/>
      <c r="CB282"/>
    </row>
    <row r="283" spans="1:87" x14ac:dyDescent="0.25">
      <c r="A283" s="3114" t="s">
        <v>255</v>
      </c>
      <c r="B283" s="731" t="s">
        <v>77</v>
      </c>
      <c r="C283" s="732">
        <f>SUM(D283+E283)</f>
        <v>0</v>
      </c>
      <c r="D283" s="733">
        <f>SUM(F283+H283+J283+L283+N283+P283+R283+T283+V283+X283+Z283+AB283+AD283+AF283+AH283+AJ283)</f>
        <v>0</v>
      </c>
      <c r="E283" s="1195">
        <f>SUM(G283+I283+K283+M283+O283+Q283+S283+U283+W283+Y283+AA283+AC283+AE283+AG283+AI283+AK283)</f>
        <v>0</v>
      </c>
      <c r="F283" s="2155"/>
      <c r="G283" s="864"/>
      <c r="H283" s="2155"/>
      <c r="I283" s="864"/>
      <c r="J283" s="2155"/>
      <c r="K283" s="864"/>
      <c r="L283" s="2155"/>
      <c r="M283" s="864"/>
      <c r="N283" s="2155"/>
      <c r="O283" s="864"/>
      <c r="P283" s="2155"/>
      <c r="Q283" s="864"/>
      <c r="R283" s="2155"/>
      <c r="S283" s="864"/>
      <c r="T283" s="2155"/>
      <c r="U283" s="864"/>
      <c r="V283" s="2155"/>
      <c r="W283" s="864"/>
      <c r="X283" s="2155"/>
      <c r="Y283" s="864"/>
      <c r="Z283" s="2155"/>
      <c r="AA283" s="864"/>
      <c r="AB283" s="2155"/>
      <c r="AC283" s="864"/>
      <c r="AD283" s="2155"/>
      <c r="AE283" s="864"/>
      <c r="AF283" s="2155"/>
      <c r="AG283" s="864"/>
      <c r="AH283" s="2155"/>
      <c r="AI283" s="864"/>
      <c r="AJ283" s="2155"/>
      <c r="AK283" s="851"/>
      <c r="AL283" s="864"/>
      <c r="AM283" s="864"/>
      <c r="AN283" s="864"/>
      <c r="AO283" s="864"/>
      <c r="AP283" t="str">
        <f>BQ283&amp;BR283&amp;BS283&amp;BT283</f>
        <v/>
      </c>
      <c r="BQ283" s="12" t="str">
        <f>IF(AND(C283&gt;0,AL283=""),"  * No olvide digitar la variable Pueblos originarios. Digite Cero si no tiene.",IF(AL283&gt;C283,"  * La variable Pueblos originarios No puede ser mayor al Total.",""))</f>
        <v/>
      </c>
      <c r="BR283" s="12" t="str">
        <f>IF(AND(C283&gt;0,AM283=""),"  * No olvide digitar la variable Migrantes. Digite Cero si no tiene.",IF(AM283&gt;C283,"  * La variable Migrantes No puede ser mayor al Total.",""))</f>
        <v/>
      </c>
      <c r="BS283" s="12" t="str">
        <f>IF(AND(C283&gt;0,AN283=""),"  * No olvide digitar la variable Niños, Niñas, adolescentes y Jóvenes SENAME. Digite Cero si no tiene.",IF(AN283&gt;C283,"  * La variable Niños, Niñas, adolescentes y Jóvenes SENAME No puede ser mayor al Total.",""))</f>
        <v/>
      </c>
      <c r="BT283" s="12" t="str">
        <f>IF(AND(C283&gt;0,AO283=""),"  * No olvide digitar la variable Niños, Niñas, adolescentes y Jóvenes Mejor niñez. Digite Cero si no tiene.",IF(AO283&gt;C283,"  * La variable Niños, Niñas, adolescentes y Jóvenes Mejor Niñez No puede ser mayor al Total.",""))</f>
        <v/>
      </c>
      <c r="BU283"/>
      <c r="BV283"/>
      <c r="BW283"/>
      <c r="BX283"/>
      <c r="BZ283"/>
      <c r="CA283"/>
      <c r="CB283" s="14">
        <f>IF(AND(C283&gt;0,AL283=""),1,IF(AL283&gt;C283,1,0))</f>
        <v>0</v>
      </c>
      <c r="CC283" s="14">
        <f>IF(AND(C283&gt;0,AM283=""),1,IF(AM283&gt;C283,1,0))</f>
        <v>0</v>
      </c>
      <c r="CD283" s="14">
        <f>IF(AND(C283&gt;0,AN283=""),1,IF(AN283&gt;C283,1,0))</f>
        <v>0</v>
      </c>
      <c r="CE283" s="14">
        <f>IF(AND(C283&gt;0,AO283=""),1,IF(AO283&gt;C283,1,0))</f>
        <v>0</v>
      </c>
    </row>
    <row r="284" spans="1:87" x14ac:dyDescent="0.25">
      <c r="A284" s="3656"/>
      <c r="B284" s="407" t="s">
        <v>89</v>
      </c>
      <c r="C284" s="408">
        <f>SUM(D284+E284)</f>
        <v>0</v>
      </c>
      <c r="D284" s="409">
        <f t="shared" ref="D284:E286" si="157">SUM(F284+H284+J284+L284+N284+P284+R284+T284+V284+X284+Z284+AB284+AD284+AF284+AH284+AJ284)</f>
        <v>0</v>
      </c>
      <c r="E284" s="297">
        <f>SUM(G284+I284+K284+M284+O284+Q284+S284+U284+W284+Y284+AA284+AC284+AE284+AG284+AI284+AK284)</f>
        <v>0</v>
      </c>
      <c r="F284" s="22"/>
      <c r="G284" s="43"/>
      <c r="H284" s="22"/>
      <c r="I284" s="43"/>
      <c r="J284" s="22"/>
      <c r="K284" s="43"/>
      <c r="L284" s="22"/>
      <c r="M284" s="43"/>
      <c r="N284" s="22"/>
      <c r="O284" s="43"/>
      <c r="P284" s="22"/>
      <c r="Q284" s="43"/>
      <c r="R284" s="22"/>
      <c r="S284" s="43"/>
      <c r="T284" s="22"/>
      <c r="U284" s="43"/>
      <c r="V284" s="22"/>
      <c r="W284" s="43"/>
      <c r="X284" s="22"/>
      <c r="Y284" s="43"/>
      <c r="Z284" s="22"/>
      <c r="AA284" s="43"/>
      <c r="AB284" s="22"/>
      <c r="AC284" s="43"/>
      <c r="AD284" s="22"/>
      <c r="AE284" s="43"/>
      <c r="AF284" s="22"/>
      <c r="AG284" s="43"/>
      <c r="AH284" s="22"/>
      <c r="AI284" s="43"/>
      <c r="AJ284" s="22"/>
      <c r="AK284" s="142"/>
      <c r="AL284" s="43"/>
      <c r="AM284" s="43"/>
      <c r="AN284" s="43"/>
      <c r="AO284" s="43"/>
      <c r="AP284" t="str">
        <f t="shared" ref="AP284:AP286" si="158">BQ284&amp;BR284&amp;BS284&amp;BT284</f>
        <v/>
      </c>
      <c r="BQ284" s="12" t="str">
        <f t="shared" ref="BQ284:BQ286" si="159">IF(AND(C284&gt;0,AL284=""),"  * No olvide digitar la variable Pueblos originarios. Digite Cero si no tiene.",IF(AL284&gt;C284,"  * La variable Pueblos originarios No puede ser mayor al Total.",""))</f>
        <v/>
      </c>
      <c r="BR284" s="12" t="str">
        <f t="shared" ref="BR284:BR286" si="160">IF(AND(C284&gt;0,AM284=""),"  * No olvide digitar la variable Migrantes. Digite Cero si no tiene.",IF(AM284&gt;C284,"  * La variable Migrantes No puede ser mayor al Total.",""))</f>
        <v/>
      </c>
      <c r="BS284" s="12" t="str">
        <f t="shared" ref="BS284:BS286" si="161">IF(AND(C284&gt;0,AN284=""),"  * No olvide digitar la variable Niños, Niñas, adolescentes y Jóvenes SENAME. Digite Cero si no tiene.",IF(AN284&gt;C284,"  * La variable Niños, Niñas, adolescentes y Jóvenes SENAME No puede ser mayor al Total.",""))</f>
        <v/>
      </c>
      <c r="BT284" s="12" t="str">
        <f t="shared" ref="BT284:BT286" si="162">IF(AND(C284&gt;0,AO284=""),"  * No olvide digitar la variable Niños, Niñas, adolescentes y Jóvenes Mejor niñez. Digite Cero si no tiene.",IF(AO284&gt;C284,"  * La variable Niños, Niñas, adolescentes y Jóvenes Mejor Niñez No puede ser mayor al Total.",""))</f>
        <v/>
      </c>
      <c r="BU284"/>
      <c r="BV284"/>
      <c r="BW284"/>
      <c r="BX284"/>
      <c r="BZ284"/>
      <c r="CA284"/>
      <c r="CB284" s="14">
        <f t="shared" ref="CB284:CB286" si="163">IF(AND(C284&gt;0,AL284=""),1,IF(AL284&gt;C284,1,0))</f>
        <v>0</v>
      </c>
      <c r="CC284" s="14">
        <f t="shared" ref="CC284:CC286" si="164">IF(AND(C284&gt;0,AM284=""),1,IF(AM284&gt;C284,1,0))</f>
        <v>0</v>
      </c>
      <c r="CD284" s="14">
        <f t="shared" ref="CD284:CD286" si="165">IF(AND(C284&gt;0,AN284=""),1,IF(AN284&gt;C284,1,0))</f>
        <v>0</v>
      </c>
      <c r="CE284" s="14">
        <f t="shared" ref="CE284:CE286" si="166">IF(AND(C284&gt;0,AO284=""),1,IF(AO284&gt;C284,1,0))</f>
        <v>0</v>
      </c>
    </row>
    <row r="285" spans="1:87" ht="15" customHeight="1" x14ac:dyDescent="0.25">
      <c r="A285" s="3114" t="s">
        <v>256</v>
      </c>
      <c r="B285" s="731" t="s">
        <v>77</v>
      </c>
      <c r="C285" s="410">
        <f>SUM(D285+E285)</f>
        <v>0</v>
      </c>
      <c r="D285" s="411">
        <f t="shared" si="157"/>
        <v>0</v>
      </c>
      <c r="E285" s="270">
        <f t="shared" si="157"/>
        <v>0</v>
      </c>
      <c r="F285" s="32"/>
      <c r="G285" s="35"/>
      <c r="H285" s="32"/>
      <c r="I285" s="35"/>
      <c r="J285" s="32"/>
      <c r="K285" s="35"/>
      <c r="L285" s="32"/>
      <c r="M285" s="35"/>
      <c r="N285" s="32"/>
      <c r="O285" s="35"/>
      <c r="P285" s="32"/>
      <c r="Q285" s="35"/>
      <c r="R285" s="32"/>
      <c r="S285" s="35"/>
      <c r="T285" s="32"/>
      <c r="U285" s="35"/>
      <c r="V285" s="32"/>
      <c r="W285" s="35"/>
      <c r="X285" s="32"/>
      <c r="Y285" s="35"/>
      <c r="Z285" s="32"/>
      <c r="AA285" s="35"/>
      <c r="AB285" s="32"/>
      <c r="AC285" s="35"/>
      <c r="AD285" s="32"/>
      <c r="AE285" s="35"/>
      <c r="AF285" s="32"/>
      <c r="AG285" s="35"/>
      <c r="AH285" s="32"/>
      <c r="AI285" s="35"/>
      <c r="AJ285" s="32"/>
      <c r="AK285" s="226"/>
      <c r="AL285" s="35"/>
      <c r="AM285" s="35"/>
      <c r="AN285" s="35"/>
      <c r="AO285" s="35"/>
      <c r="AP285" t="str">
        <f t="shared" si="158"/>
        <v/>
      </c>
      <c r="BQ285" s="12" t="str">
        <f t="shared" si="159"/>
        <v/>
      </c>
      <c r="BR285" s="12" t="str">
        <f t="shared" si="160"/>
        <v/>
      </c>
      <c r="BS285" s="12" t="str">
        <f t="shared" si="161"/>
        <v/>
      </c>
      <c r="BT285" s="12" t="str">
        <f t="shared" si="162"/>
        <v/>
      </c>
      <c r="BU285"/>
      <c r="BV285"/>
      <c r="BW285"/>
      <c r="BX285"/>
      <c r="BZ285"/>
      <c r="CA285"/>
      <c r="CB285" s="14">
        <f t="shared" si="163"/>
        <v>0</v>
      </c>
      <c r="CC285" s="14">
        <f t="shared" si="164"/>
        <v>0</v>
      </c>
      <c r="CD285" s="14">
        <f t="shared" si="165"/>
        <v>0</v>
      </c>
      <c r="CE285" s="14">
        <f t="shared" si="166"/>
        <v>0</v>
      </c>
    </row>
    <row r="286" spans="1:87" x14ac:dyDescent="0.25">
      <c r="A286" s="3656"/>
      <c r="B286" s="407" t="s">
        <v>89</v>
      </c>
      <c r="C286" s="408">
        <f>SUM(D286+E286)</f>
        <v>0</v>
      </c>
      <c r="D286" s="409">
        <f t="shared" si="157"/>
        <v>0</v>
      </c>
      <c r="E286" s="297">
        <f t="shared" si="157"/>
        <v>0</v>
      </c>
      <c r="F286" s="22"/>
      <c r="G286" s="43"/>
      <c r="H286" s="22"/>
      <c r="I286" s="43"/>
      <c r="J286" s="22"/>
      <c r="K286" s="43"/>
      <c r="L286" s="22"/>
      <c r="M286" s="43"/>
      <c r="N286" s="22"/>
      <c r="O286" s="43"/>
      <c r="P286" s="22"/>
      <c r="Q286" s="43"/>
      <c r="R286" s="22"/>
      <c r="S286" s="43"/>
      <c r="T286" s="22"/>
      <c r="U286" s="43"/>
      <c r="V286" s="22"/>
      <c r="W286" s="43"/>
      <c r="X286" s="22"/>
      <c r="Y286" s="43"/>
      <c r="Z286" s="22"/>
      <c r="AA286" s="43"/>
      <c r="AB286" s="22"/>
      <c r="AC286" s="43"/>
      <c r="AD286" s="22"/>
      <c r="AE286" s="43"/>
      <c r="AF286" s="22"/>
      <c r="AG286" s="43"/>
      <c r="AH286" s="22"/>
      <c r="AI286" s="43"/>
      <c r="AJ286" s="22"/>
      <c r="AK286" s="142"/>
      <c r="AL286" s="43"/>
      <c r="AM286" s="43"/>
      <c r="AN286" s="43"/>
      <c r="AO286" s="43"/>
      <c r="AP286" t="str">
        <f t="shared" si="158"/>
        <v/>
      </c>
      <c r="BQ286" s="12" t="str">
        <f t="shared" si="159"/>
        <v/>
      </c>
      <c r="BR286" s="12" t="str">
        <f t="shared" si="160"/>
        <v/>
      </c>
      <c r="BS286" s="12" t="str">
        <f t="shared" si="161"/>
        <v/>
      </c>
      <c r="BT286" s="12" t="str">
        <f t="shared" si="162"/>
        <v/>
      </c>
      <c r="BU286"/>
      <c r="BV286"/>
      <c r="BW286"/>
      <c r="BX286"/>
      <c r="BZ286"/>
      <c r="CA286"/>
      <c r="CB286" s="14">
        <f t="shared" si="163"/>
        <v>0</v>
      </c>
      <c r="CC286" s="14">
        <f t="shared" si="164"/>
        <v>0</v>
      </c>
      <c r="CD286" s="14">
        <f t="shared" si="165"/>
        <v>0</v>
      </c>
      <c r="CE286" s="14">
        <f t="shared" si="166"/>
        <v>0</v>
      </c>
    </row>
    <row r="287" spans="1:87" s="47" customFormat="1" ht="12" x14ac:dyDescent="0.2">
      <c r="A287" s="27" t="s">
        <v>257</v>
      </c>
      <c r="B287" s="593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2186"/>
    </row>
    <row r="288" spans="1:87" ht="15" customHeight="1" x14ac:dyDescent="0.25">
      <c r="A288" s="3088" t="s">
        <v>258</v>
      </c>
      <c r="B288" s="2847"/>
      <c r="C288" s="3095" t="s">
        <v>259</v>
      </c>
      <c r="D288" s="3095"/>
      <c r="E288" s="3095"/>
      <c r="F288" s="3100" t="s">
        <v>117</v>
      </c>
      <c r="G288" s="3102"/>
      <c r="H288" s="3102"/>
      <c r="I288" s="3102"/>
      <c r="J288" s="3102"/>
      <c r="K288" s="3102"/>
      <c r="L288" s="3102"/>
      <c r="M288" s="3102"/>
      <c r="N288" s="3102"/>
      <c r="O288" s="3102"/>
      <c r="P288" s="3102"/>
      <c r="Q288" s="3102"/>
      <c r="R288" s="3102"/>
      <c r="S288" s="3102"/>
      <c r="T288" s="3102"/>
      <c r="U288" s="3102"/>
      <c r="V288" s="3102"/>
      <c r="W288" s="3102"/>
      <c r="X288" s="3102"/>
      <c r="Y288" s="3102"/>
      <c r="Z288" s="3102"/>
      <c r="AA288" s="3102"/>
      <c r="AB288" s="3102"/>
      <c r="AC288" s="3102"/>
      <c r="AD288" s="3102"/>
      <c r="AE288" s="3102"/>
      <c r="AF288" s="3102"/>
      <c r="AG288" s="3102"/>
      <c r="AH288" s="3102"/>
      <c r="AI288" s="3102"/>
      <c r="AJ288" s="3102"/>
      <c r="AK288" s="3102"/>
      <c r="AL288" s="3102"/>
      <c r="AM288" s="3103"/>
      <c r="AN288" s="3078" t="s">
        <v>244</v>
      </c>
      <c r="AO288" s="3078"/>
      <c r="AP288" s="3077"/>
      <c r="AQ288" s="3088" t="s">
        <v>185</v>
      </c>
      <c r="AR288" s="2847"/>
      <c r="AS288" s="3074" t="s">
        <v>7</v>
      </c>
      <c r="AT288" s="3074" t="s">
        <v>8</v>
      </c>
      <c r="AU288" s="2847" t="s">
        <v>260</v>
      </c>
      <c r="AV288" s="2847" t="s">
        <v>245</v>
      </c>
      <c r="BQ288"/>
      <c r="BR288"/>
      <c r="BS288"/>
      <c r="BT288"/>
      <c r="BU288"/>
      <c r="BV288"/>
      <c r="BW288"/>
      <c r="BX288"/>
      <c r="BZ288"/>
      <c r="CA288"/>
      <c r="CB288"/>
    </row>
    <row r="289" spans="1:86" ht="15" customHeight="1" x14ac:dyDescent="0.25">
      <c r="A289" s="2910"/>
      <c r="B289" s="2848"/>
      <c r="C289" s="3095"/>
      <c r="D289" s="3095"/>
      <c r="E289" s="3095"/>
      <c r="F289" s="3095" t="s">
        <v>178</v>
      </c>
      <c r="G289" s="3095"/>
      <c r="H289" s="3095" t="s">
        <v>179</v>
      </c>
      <c r="I289" s="3095"/>
      <c r="J289" s="3095" t="s">
        <v>180</v>
      </c>
      <c r="K289" s="3095"/>
      <c r="L289" s="3095" t="s">
        <v>12</v>
      </c>
      <c r="M289" s="3095"/>
      <c r="N289" s="3100" t="s">
        <v>13</v>
      </c>
      <c r="O289" s="3101"/>
      <c r="P289" s="3070" t="s">
        <v>14</v>
      </c>
      <c r="Q289" s="3070"/>
      <c r="R289" s="3070" t="s">
        <v>15</v>
      </c>
      <c r="S289" s="3070"/>
      <c r="T289" s="3070" t="s">
        <v>16</v>
      </c>
      <c r="U289" s="3070"/>
      <c r="V289" s="3070" t="s">
        <v>17</v>
      </c>
      <c r="W289" s="3070"/>
      <c r="X289" s="3070" t="s">
        <v>18</v>
      </c>
      <c r="Y289" s="3070"/>
      <c r="Z289" s="3070" t="s">
        <v>19</v>
      </c>
      <c r="AA289" s="3070"/>
      <c r="AB289" s="3070" t="s">
        <v>48</v>
      </c>
      <c r="AC289" s="3070"/>
      <c r="AD289" s="3070" t="s">
        <v>49</v>
      </c>
      <c r="AE289" s="3070"/>
      <c r="AF289" s="3070" t="s">
        <v>50</v>
      </c>
      <c r="AG289" s="3070"/>
      <c r="AH289" s="3070" t="s">
        <v>126</v>
      </c>
      <c r="AI289" s="3070"/>
      <c r="AJ289" s="3070" t="s">
        <v>127</v>
      </c>
      <c r="AK289" s="3070"/>
      <c r="AL289" s="3070" t="s">
        <v>128</v>
      </c>
      <c r="AM289" s="3724"/>
      <c r="AN289" s="3395" t="s">
        <v>261</v>
      </c>
      <c r="AO289" s="3395" t="s">
        <v>262</v>
      </c>
      <c r="AP289" s="2847" t="s">
        <v>263</v>
      </c>
      <c r="AQ289" s="3641"/>
      <c r="AR289" s="3636"/>
      <c r="AS289" s="2851"/>
      <c r="AT289" s="2851"/>
      <c r="AU289" s="2848"/>
      <c r="AV289" s="2848"/>
      <c r="BQ289"/>
      <c r="BR289"/>
      <c r="BS289"/>
      <c r="BT289"/>
      <c r="BU289"/>
      <c r="BV289"/>
      <c r="BW289"/>
      <c r="BX289"/>
      <c r="BZ289"/>
      <c r="CA289"/>
      <c r="CB289"/>
    </row>
    <row r="290" spans="1:86" x14ac:dyDescent="0.25">
      <c r="A290" s="3641"/>
      <c r="B290" s="3636"/>
      <c r="C290" s="2110" t="s">
        <v>96</v>
      </c>
      <c r="D290" s="636" t="s">
        <v>65</v>
      </c>
      <c r="E290" s="1847" t="s">
        <v>97</v>
      </c>
      <c r="F290" s="2110" t="s">
        <v>264</v>
      </c>
      <c r="G290" s="2111" t="s">
        <v>97</v>
      </c>
      <c r="H290" s="2110" t="s">
        <v>264</v>
      </c>
      <c r="I290" s="2111" t="s">
        <v>97</v>
      </c>
      <c r="J290" s="2110" t="s">
        <v>264</v>
      </c>
      <c r="K290" s="2111" t="s">
        <v>97</v>
      </c>
      <c r="L290" s="2110" t="s">
        <v>264</v>
      </c>
      <c r="M290" s="2111" t="s">
        <v>97</v>
      </c>
      <c r="N290" s="2110" t="s">
        <v>264</v>
      </c>
      <c r="O290" s="2111" t="s">
        <v>97</v>
      </c>
      <c r="P290" s="2110" t="s">
        <v>264</v>
      </c>
      <c r="Q290" s="2111" t="s">
        <v>97</v>
      </c>
      <c r="R290" s="2110" t="s">
        <v>264</v>
      </c>
      <c r="S290" s="2111" t="s">
        <v>97</v>
      </c>
      <c r="T290" s="2110" t="s">
        <v>264</v>
      </c>
      <c r="U290" s="2111" t="s">
        <v>97</v>
      </c>
      <c r="V290" s="2110" t="s">
        <v>264</v>
      </c>
      <c r="W290" s="2111" t="s">
        <v>97</v>
      </c>
      <c r="X290" s="2110" t="s">
        <v>264</v>
      </c>
      <c r="Y290" s="2111" t="s">
        <v>97</v>
      </c>
      <c r="Z290" s="2110" t="s">
        <v>264</v>
      </c>
      <c r="AA290" s="2111" t="s">
        <v>97</v>
      </c>
      <c r="AB290" s="2110" t="s">
        <v>264</v>
      </c>
      <c r="AC290" s="2111" t="s">
        <v>97</v>
      </c>
      <c r="AD290" s="2110" t="s">
        <v>264</v>
      </c>
      <c r="AE290" s="2111" t="s">
        <v>97</v>
      </c>
      <c r="AF290" s="2110" t="s">
        <v>264</v>
      </c>
      <c r="AG290" s="2111" t="s">
        <v>97</v>
      </c>
      <c r="AH290" s="2110" t="s">
        <v>264</v>
      </c>
      <c r="AI290" s="2111" t="s">
        <v>97</v>
      </c>
      <c r="AJ290" s="2110" t="s">
        <v>264</v>
      </c>
      <c r="AK290" s="2111" t="s">
        <v>97</v>
      </c>
      <c r="AL290" s="2110" t="s">
        <v>264</v>
      </c>
      <c r="AM290" s="2112" t="s">
        <v>97</v>
      </c>
      <c r="AN290" s="3725"/>
      <c r="AO290" s="3725"/>
      <c r="AP290" s="3636"/>
      <c r="AQ290" s="2110" t="s">
        <v>187</v>
      </c>
      <c r="AR290" s="2017" t="s">
        <v>188</v>
      </c>
      <c r="AS290" s="3637"/>
      <c r="AT290" s="3637"/>
      <c r="AU290" s="3636"/>
      <c r="AV290" s="3636"/>
      <c r="BQ290"/>
      <c r="BR290"/>
      <c r="BS290"/>
      <c r="BT290"/>
      <c r="BU290"/>
      <c r="BV290"/>
      <c r="BW290"/>
      <c r="BX290"/>
      <c r="BZ290"/>
      <c r="CA290"/>
      <c r="CB290"/>
    </row>
    <row r="291" spans="1:86" s="47" customFormat="1" ht="12" x14ac:dyDescent="0.2">
      <c r="A291" s="3076" t="s">
        <v>265</v>
      </c>
      <c r="B291" s="3077"/>
      <c r="C291" s="2113">
        <f>SUM(D291+E291)</f>
        <v>12</v>
      </c>
      <c r="D291" s="674">
        <f>SUM(F291+H291+J291+L291+N291+P291+R291+T291+V291+X291+Z291+AB291+AD291+AF291+AH291+AJ291+AL291)</f>
        <v>2</v>
      </c>
      <c r="E291" s="1850">
        <f>SUM(G291+I291+K291+M291+O291+Q291+S291+U291+W291+Y291+AA291+AC291+AE291+AG291+AI291+AK291+AM291)</f>
        <v>10</v>
      </c>
      <c r="F291" s="2113">
        <f>SUM(F301:F309)</f>
        <v>0</v>
      </c>
      <c r="G291" s="2114">
        <f>SUM(G301:G309)</f>
        <v>0</v>
      </c>
      <c r="H291" s="2113">
        <f>SUM(H301:H309)</f>
        <v>0</v>
      </c>
      <c r="I291" s="2114">
        <f>SUM(I301:I309)</f>
        <v>0</v>
      </c>
      <c r="J291" s="2113">
        <f>SUM(J301:J309)</f>
        <v>0</v>
      </c>
      <c r="K291" s="2114">
        <f>SUM(K292:K309)</f>
        <v>0</v>
      </c>
      <c r="L291" s="2113">
        <f>SUM(L301:L309)</f>
        <v>0</v>
      </c>
      <c r="M291" s="2114">
        <f>SUM(M292:M309)</f>
        <v>1</v>
      </c>
      <c r="N291" s="2113">
        <f>SUM(N301:N309)</f>
        <v>0</v>
      </c>
      <c r="O291" s="2114">
        <f>SUM(O292:O309)</f>
        <v>2</v>
      </c>
      <c r="P291" s="2113">
        <f>SUM(P301:P309)</f>
        <v>0</v>
      </c>
      <c r="Q291" s="2114">
        <f>SUM(Q292:Q309)</f>
        <v>1</v>
      </c>
      <c r="R291" s="2113">
        <f>SUM(R301:R309)</f>
        <v>0</v>
      </c>
      <c r="S291" s="2114">
        <f>SUM(S292:S309)</f>
        <v>3</v>
      </c>
      <c r="T291" s="2113">
        <f>SUM(T301:T309)</f>
        <v>1</v>
      </c>
      <c r="U291" s="2114">
        <f>SUM(U292:U309)</f>
        <v>2</v>
      </c>
      <c r="V291" s="2113">
        <f>SUM(V301:V309)</f>
        <v>1</v>
      </c>
      <c r="W291" s="2114">
        <f>SUM(W292:W309)</f>
        <v>0</v>
      </c>
      <c r="X291" s="2113">
        <f>SUM(X301:X309)</f>
        <v>0</v>
      </c>
      <c r="Y291" s="2114">
        <f>SUM(Y292:Y309)</f>
        <v>0</v>
      </c>
      <c r="Z291" s="2113">
        <f>SUM(Z301:Z309)</f>
        <v>0</v>
      </c>
      <c r="AA291" s="2114">
        <f>SUM(AA292:AA309)</f>
        <v>0</v>
      </c>
      <c r="AB291" s="2113">
        <f t="shared" ref="AB291:AM291" si="167">SUM(AB301:AB309)</f>
        <v>0</v>
      </c>
      <c r="AC291" s="2114">
        <f>SUM(AC292:AC309)</f>
        <v>1</v>
      </c>
      <c r="AD291" s="2113">
        <f t="shared" si="167"/>
        <v>0</v>
      </c>
      <c r="AE291" s="2114">
        <f t="shared" si="167"/>
        <v>0</v>
      </c>
      <c r="AF291" s="2113">
        <f t="shared" si="167"/>
        <v>0</v>
      </c>
      <c r="AG291" s="2114">
        <f t="shared" si="167"/>
        <v>0</v>
      </c>
      <c r="AH291" s="2113">
        <f t="shared" si="167"/>
        <v>0</v>
      </c>
      <c r="AI291" s="2114">
        <f t="shared" si="167"/>
        <v>0</v>
      </c>
      <c r="AJ291" s="2113">
        <f t="shared" si="167"/>
        <v>0</v>
      </c>
      <c r="AK291" s="2114">
        <f t="shared" si="167"/>
        <v>0</v>
      </c>
      <c r="AL291" s="2113">
        <f>SUM(AL301:AL309)</f>
        <v>0</v>
      </c>
      <c r="AM291" s="2115">
        <f t="shared" si="167"/>
        <v>0</v>
      </c>
      <c r="AN291" s="713">
        <f t="shared" ref="AN291:AU291" si="168">SUM(AN292:AN309)</f>
        <v>5</v>
      </c>
      <c r="AO291" s="713">
        <f t="shared" si="168"/>
        <v>5</v>
      </c>
      <c r="AP291" s="740">
        <f t="shared" si="168"/>
        <v>0</v>
      </c>
      <c r="AQ291" s="2113">
        <f t="shared" si="168"/>
        <v>0</v>
      </c>
      <c r="AR291" s="740">
        <f t="shared" si="168"/>
        <v>0</v>
      </c>
      <c r="AS291" s="1848">
        <f t="shared" si="168"/>
        <v>0</v>
      </c>
      <c r="AT291" s="1848">
        <f t="shared" si="168"/>
        <v>0</v>
      </c>
      <c r="AU291" s="1850">
        <f t="shared" si="168"/>
        <v>0</v>
      </c>
      <c r="AV291" s="1850">
        <f>SUM(AV292:AV309)</f>
        <v>0</v>
      </c>
    </row>
    <row r="292" spans="1:86" x14ac:dyDescent="0.25">
      <c r="A292" s="2923" t="s">
        <v>181</v>
      </c>
      <c r="B292" s="86" t="s">
        <v>266</v>
      </c>
      <c r="C292" s="175">
        <f>SUM(E292)</f>
        <v>1</v>
      </c>
      <c r="D292" s="426"/>
      <c r="E292" s="1827">
        <f t="shared" ref="E292:E300" si="169">SUM(K292+M292+O292+Q292+S292+U292+W292+Y292+AA292+AC292)</f>
        <v>1</v>
      </c>
      <c r="F292" s="358"/>
      <c r="G292" s="359"/>
      <c r="H292" s="359"/>
      <c r="I292" s="359"/>
      <c r="J292" s="427"/>
      <c r="K292" s="35"/>
      <c r="L292" s="742"/>
      <c r="M292" s="35"/>
      <c r="N292" s="742"/>
      <c r="O292" s="35"/>
      <c r="P292" s="742"/>
      <c r="Q292" s="35">
        <v>1</v>
      </c>
      <c r="R292" s="742"/>
      <c r="S292" s="35"/>
      <c r="T292" s="742"/>
      <c r="U292" s="35"/>
      <c r="V292" s="742"/>
      <c r="W292" s="35"/>
      <c r="X292" s="742"/>
      <c r="Y292" s="35"/>
      <c r="Z292" s="742"/>
      <c r="AA292" s="35"/>
      <c r="AB292" s="742"/>
      <c r="AC292" s="35"/>
      <c r="AD292" s="358"/>
      <c r="AE292" s="359"/>
      <c r="AF292" s="359"/>
      <c r="AG292" s="359"/>
      <c r="AH292" s="359"/>
      <c r="AI292" s="359"/>
      <c r="AJ292" s="359"/>
      <c r="AK292" s="359"/>
      <c r="AL292" s="359"/>
      <c r="AM292" s="360"/>
      <c r="AN292" s="34"/>
      <c r="AO292" s="34"/>
      <c r="AP292" s="35"/>
      <c r="AQ292" s="32">
        <v>0</v>
      </c>
      <c r="AR292" s="359"/>
      <c r="AS292" s="337">
        <v>0</v>
      </c>
      <c r="AT292" s="337">
        <v>0</v>
      </c>
      <c r="AU292" s="35">
        <v>0</v>
      </c>
      <c r="AV292" s="35">
        <v>0</v>
      </c>
      <c r="AW292" t="str">
        <f>BQ292&amp;BR292&amp;BS292&amp;BT292&amp;BU292&amp;BV292&amp;BW292</f>
        <v/>
      </c>
      <c r="BQ292" s="12" t="str">
        <f>IF((AO292+AP292)&gt;AN292," * Los Egresos Por Alta + Egresos Por Abandono no pueden ser mayor que el Total de Egresos.","")</f>
        <v/>
      </c>
      <c r="BR292" s="194" t="str">
        <f>IF(AND(E292&gt;0,OR(AQ292=""))," * No olvide digitar la variable Trans (Masculino). Digite Cero si no tiene.",IF(AQ292&gt;E292,"  * La variable Trans (Masculino) No puede ser mayor al Total Mujeres.",""))</f>
        <v/>
      </c>
      <c r="BS292" s="14"/>
      <c r="BT292" s="194" t="str">
        <f>IF(AND(C292&gt;0,AS292=""), " * No olvide digitar la variable Pueblos originarios. Digite Cero si no tiene.",IF(AS292&gt;C292,"  * La variable Pueblos originarios No puede ser mayor al Total.",""))</f>
        <v/>
      </c>
      <c r="BU292" s="194" t="str">
        <f>IF(AND(C292&gt;0,AT292=""), " * No olvide digitar la variable Migrantes. Digite Cero si no tiene.",IF(AT292&gt;C292,"  * La variable Migrantes No puede ser mayor al Total.",""))</f>
        <v/>
      </c>
      <c r="BV292" s="194" t="str">
        <f>IF(AND(C292&gt;0,AU292=""), " * No olvide digitar la variable Niños, Niñas, adolescentes y jóvenes SENAME. Digite Cero si no tiene.",IF(AU292&gt;C292,"  * La variable Niños, Niñas, adolescentes y jóvenes SENAME No puede ser mayor al Total.",""))</f>
        <v/>
      </c>
      <c r="BW292" s="194" t="str">
        <f>IF(AND(C292&gt;0,AV292=""), " * No olvide digitar la variable Niños, Niñas, adolescentes y jóvenes Mejor Niñez. Digite Cero si no tiene.",IF(AV292&gt;C292,"  * La variable Niños, Niñas, adolescentes y jóvenes Mejor Niñez No puede ser mayor al Total.",""))</f>
        <v/>
      </c>
      <c r="BX292"/>
      <c r="BZ292"/>
      <c r="CA292"/>
      <c r="CB292" s="14">
        <f>IF((AO292+AP292)&gt;AN292,1,0)</f>
        <v>0</v>
      </c>
      <c r="CC292" s="14">
        <f>IF(AND(E292&gt;0,OR(AQ292="")),1,IF(AQ292&gt;E292,1,0))</f>
        <v>0</v>
      </c>
      <c r="CD292" s="194"/>
      <c r="CE292" s="14">
        <f>IF(AND(C292&gt;0,AS292=""),1,IF(AS292&gt;C292,1,0))</f>
        <v>0</v>
      </c>
      <c r="CF292" s="14">
        <f>IF(AND(C292&gt;0,AT292=""),1,IF(AT292&gt;C292,1,0))</f>
        <v>0</v>
      </c>
      <c r="CG292" s="14">
        <f>IF(AND(C292&gt;0,AU292=""),1,IF(AU292&gt;C292,1,0))</f>
        <v>0</v>
      </c>
      <c r="CH292" s="14">
        <f>IF(AND(C292&gt;0,AV292=""),1,IF(AV292&gt;C292,1,0))</f>
        <v>0</v>
      </c>
    </row>
    <row r="293" spans="1:86" x14ac:dyDescent="0.25">
      <c r="A293" s="2923"/>
      <c r="B293" s="428" t="s">
        <v>267</v>
      </c>
      <c r="C293" s="132">
        <f>SUM(E293)</f>
        <v>0</v>
      </c>
      <c r="D293" s="426"/>
      <c r="E293" s="1830">
        <f t="shared" si="169"/>
        <v>0</v>
      </c>
      <c r="F293" s="358"/>
      <c r="G293" s="359"/>
      <c r="H293" s="359"/>
      <c r="I293" s="359"/>
      <c r="J293" s="427"/>
      <c r="K293" s="35"/>
      <c r="L293" s="742"/>
      <c r="M293" s="35"/>
      <c r="N293" s="742"/>
      <c r="O293" s="35"/>
      <c r="P293" s="742"/>
      <c r="Q293" s="35"/>
      <c r="R293" s="742"/>
      <c r="S293" s="35"/>
      <c r="T293" s="742"/>
      <c r="U293" s="35"/>
      <c r="V293" s="742"/>
      <c r="W293" s="35"/>
      <c r="X293" s="742"/>
      <c r="Y293" s="35"/>
      <c r="Z293" s="742"/>
      <c r="AA293" s="35"/>
      <c r="AB293" s="742"/>
      <c r="AC293" s="35"/>
      <c r="AD293" s="358"/>
      <c r="AE293" s="359"/>
      <c r="AF293" s="359"/>
      <c r="AG293" s="359"/>
      <c r="AH293" s="359"/>
      <c r="AI293" s="359"/>
      <c r="AJ293" s="359"/>
      <c r="AK293" s="359"/>
      <c r="AL293" s="359"/>
      <c r="AM293" s="360"/>
      <c r="AN293" s="34"/>
      <c r="AO293" s="34"/>
      <c r="AP293" s="35"/>
      <c r="AQ293" s="32"/>
      <c r="AR293" s="359"/>
      <c r="AS293" s="337"/>
      <c r="AT293" s="337"/>
      <c r="AU293" s="35"/>
      <c r="AV293" s="35"/>
      <c r="AW293" t="str">
        <f t="shared" ref="AW293:AW309" si="170">BQ293&amp;BR293&amp;BS293&amp;BT293&amp;BU293&amp;BV293&amp;BW293</f>
        <v/>
      </c>
      <c r="BQ293" s="12" t="str">
        <f t="shared" ref="BQ293:BQ309" si="171">IF((AO293+AP293)&gt;AN293," * Los Egresos Por Alta + Egresos Por Abandono no pueden ser mayor que el Total de Egresos.","")</f>
        <v/>
      </c>
      <c r="BR293" s="194" t="str">
        <f t="shared" ref="BR293:BR309" si="172">IF(AND(E293&gt;0,OR(AQ293=""))," * No olvide digitar la variable Trans (Masculino). Digite Cero si no tiene.",IF(AQ293&gt;E293,"  * La variable Trans (Masculino) No puede ser mayor al Total Mujeres.",""))</f>
        <v/>
      </c>
      <c r="BS293" s="14"/>
      <c r="BT293" s="194" t="str">
        <f t="shared" ref="BT293:BT309" si="173">IF(AND(C293&gt;0,AS293=""), " * No olvide digitar la variable Pueblos originarios. Digite Cero si no tiene.",IF(AS293&gt;C293,"  * La variable Pueblos originarios No puede ser mayor al Total.",""))</f>
        <v/>
      </c>
      <c r="BU293" s="194" t="str">
        <f t="shared" ref="BU293:BU309" si="174">IF(AND(C293&gt;0,AT293=""), " * No olvide digitar la variable Migrantes. Digite Cero si no tiene.",IF(AT293&gt;C293,"  * La variable Migrantes No puede ser mayor al Total.",""))</f>
        <v/>
      </c>
      <c r="BV293" s="194" t="str">
        <f t="shared" ref="BV293:BV309" si="175">IF(AND(C293&gt;0,AU293=""), " * No olvide digitar la variable Niños, Niñas, adolescentes y jóvenes SENAME. Digite Cero si no tiene.",IF(AU293&gt;C293,"  * La variable Niños, Niñas, adolescentes y jóvenes SENAME No puede ser mayor al Total.",""))</f>
        <v/>
      </c>
      <c r="BW293" s="194" t="str">
        <f t="shared" ref="BW293:BW309" si="176">IF(AND(C293&gt;0,AV293=""), " * No olvide digitar la variable Niños, Niñas, adolescentes y jóvenes Mejor Niñez. Digite Cero si no tiene.",IF(AV293&gt;C293,"  * La variable Niños, Niñas, adolescentes y jóvenes Mejor Niñez No puede ser mayor al Total.",""))</f>
        <v/>
      </c>
      <c r="BX293"/>
      <c r="BZ293"/>
      <c r="CA293"/>
      <c r="CB293" s="14">
        <f t="shared" ref="CB293:CB309" si="177">IF((AO293+AP293)&gt;AN293,1,0)</f>
        <v>0</v>
      </c>
      <c r="CC293" s="14">
        <f t="shared" ref="CC293:CC309" si="178">IF(AND(E293&gt;0,OR(AQ293="")),1,IF(AQ293&gt;E293,1,0))</f>
        <v>0</v>
      </c>
      <c r="CD293" s="194"/>
      <c r="CE293" s="14">
        <f t="shared" ref="CE293:CE309" si="179">IF(AND(C293&gt;0,AS293=""),1,IF(AS293&gt;C293,1,0))</f>
        <v>0</v>
      </c>
      <c r="CF293" s="14">
        <f t="shared" ref="CF293:CF309" si="180">IF(AND(C293&gt;0,AT293=""),1,IF(AT293&gt;C293,1,0))</f>
        <v>0</v>
      </c>
      <c r="CG293" s="14">
        <f t="shared" ref="CG293:CG309" si="181">IF(AND(C293&gt;0,AU293=""),1,IF(AU293&gt;C293,1,0))</f>
        <v>0</v>
      </c>
      <c r="CH293" s="14">
        <f t="shared" ref="CH293:CH309" si="182">IF(AND(C293&gt;0,AV293=""),1,IF(AV293&gt;C293,1,0))</f>
        <v>0</v>
      </c>
    </row>
    <row r="294" spans="1:86" x14ac:dyDescent="0.25">
      <c r="A294" s="2923"/>
      <c r="B294" s="131" t="s">
        <v>268</v>
      </c>
      <c r="C294" s="132">
        <f t="shared" ref="C294:C309" si="183">SUM(D294+E294)</f>
        <v>1</v>
      </c>
      <c r="D294" s="426"/>
      <c r="E294" s="1830">
        <f t="shared" si="169"/>
        <v>1</v>
      </c>
      <c r="F294" s="358"/>
      <c r="G294" s="359"/>
      <c r="H294" s="359"/>
      <c r="I294" s="359"/>
      <c r="J294" s="427"/>
      <c r="K294" s="37"/>
      <c r="L294" s="742"/>
      <c r="M294" s="37"/>
      <c r="N294" s="742"/>
      <c r="O294" s="37"/>
      <c r="P294" s="742"/>
      <c r="Q294" s="37"/>
      <c r="R294" s="742"/>
      <c r="S294" s="37"/>
      <c r="T294" s="742"/>
      <c r="U294" s="37">
        <v>1</v>
      </c>
      <c r="V294" s="742"/>
      <c r="W294" s="37"/>
      <c r="X294" s="742"/>
      <c r="Y294" s="37"/>
      <c r="Z294" s="742"/>
      <c r="AA294" s="37"/>
      <c r="AB294" s="742"/>
      <c r="AC294" s="37"/>
      <c r="AD294" s="358"/>
      <c r="AE294" s="359"/>
      <c r="AF294" s="359"/>
      <c r="AG294" s="359"/>
      <c r="AH294" s="359"/>
      <c r="AI294" s="359"/>
      <c r="AJ294" s="359"/>
      <c r="AK294" s="359"/>
      <c r="AL294" s="359"/>
      <c r="AM294" s="360"/>
      <c r="AN294" s="36"/>
      <c r="AO294" s="36"/>
      <c r="AP294" s="37"/>
      <c r="AQ294" s="16">
        <v>0</v>
      </c>
      <c r="AR294" s="359"/>
      <c r="AS294" s="137">
        <v>0</v>
      </c>
      <c r="AT294" s="137">
        <v>0</v>
      </c>
      <c r="AU294" s="37">
        <v>0</v>
      </c>
      <c r="AV294" s="37">
        <v>0</v>
      </c>
      <c r="AW294" t="str">
        <f t="shared" si="170"/>
        <v/>
      </c>
      <c r="BQ294" s="12" t="str">
        <f t="shared" si="171"/>
        <v/>
      </c>
      <c r="BR294" s="194" t="str">
        <f t="shared" si="172"/>
        <v/>
      </c>
      <c r="BS294" s="14"/>
      <c r="BT294" s="194" t="str">
        <f t="shared" si="173"/>
        <v/>
      </c>
      <c r="BU294" s="194" t="str">
        <f t="shared" si="174"/>
        <v/>
      </c>
      <c r="BV294" s="194" t="str">
        <f t="shared" si="175"/>
        <v/>
      </c>
      <c r="BW294" s="194" t="str">
        <f t="shared" si="176"/>
        <v/>
      </c>
      <c r="BX294"/>
      <c r="BZ294"/>
      <c r="CA294"/>
      <c r="CB294" s="14">
        <f t="shared" si="177"/>
        <v>0</v>
      </c>
      <c r="CC294" s="14">
        <f t="shared" si="178"/>
        <v>0</v>
      </c>
      <c r="CD294" s="194"/>
      <c r="CE294" s="14">
        <f t="shared" si="179"/>
        <v>0</v>
      </c>
      <c r="CF294" s="14">
        <f t="shared" si="180"/>
        <v>0</v>
      </c>
      <c r="CG294" s="14">
        <f t="shared" si="181"/>
        <v>0</v>
      </c>
      <c r="CH294" s="14">
        <f t="shared" si="182"/>
        <v>0</v>
      </c>
    </row>
    <row r="295" spans="1:86" x14ac:dyDescent="0.25">
      <c r="A295" s="2923"/>
      <c r="B295" s="131" t="s">
        <v>269</v>
      </c>
      <c r="C295" s="132">
        <f t="shared" ref="C295:C300" si="184">SUM(E295)</f>
        <v>0</v>
      </c>
      <c r="D295" s="426"/>
      <c r="E295" s="1830">
        <f t="shared" si="169"/>
        <v>0</v>
      </c>
      <c r="F295" s="358"/>
      <c r="G295" s="359"/>
      <c r="H295" s="359"/>
      <c r="I295" s="359"/>
      <c r="J295" s="427"/>
      <c r="K295" s="37"/>
      <c r="L295" s="742"/>
      <c r="M295" s="37"/>
      <c r="N295" s="742"/>
      <c r="O295" s="37"/>
      <c r="P295" s="742"/>
      <c r="Q295" s="37"/>
      <c r="R295" s="742"/>
      <c r="S295" s="37"/>
      <c r="T295" s="742"/>
      <c r="U295" s="37"/>
      <c r="V295" s="742"/>
      <c r="W295" s="37"/>
      <c r="X295" s="742"/>
      <c r="Y295" s="37"/>
      <c r="Z295" s="742"/>
      <c r="AA295" s="37"/>
      <c r="AB295" s="742"/>
      <c r="AC295" s="37"/>
      <c r="AD295" s="358"/>
      <c r="AE295" s="359"/>
      <c r="AF295" s="359"/>
      <c r="AG295" s="359"/>
      <c r="AH295" s="359"/>
      <c r="AI295" s="359"/>
      <c r="AJ295" s="359"/>
      <c r="AK295" s="359"/>
      <c r="AL295" s="359"/>
      <c r="AM295" s="360"/>
      <c r="AN295" s="36"/>
      <c r="AO295" s="36"/>
      <c r="AP295" s="37"/>
      <c r="AQ295" s="16"/>
      <c r="AR295" s="359"/>
      <c r="AS295" s="137"/>
      <c r="AT295" s="137"/>
      <c r="AU295" s="37"/>
      <c r="AV295" s="37"/>
      <c r="AW295" t="str">
        <f t="shared" si="170"/>
        <v/>
      </c>
      <c r="BQ295" s="12" t="str">
        <f t="shared" si="171"/>
        <v/>
      </c>
      <c r="BR295" s="194" t="str">
        <f t="shared" si="172"/>
        <v/>
      </c>
      <c r="BS295" s="14"/>
      <c r="BT295" s="194" t="str">
        <f t="shared" si="173"/>
        <v/>
      </c>
      <c r="BU295" s="194" t="str">
        <f t="shared" si="174"/>
        <v/>
      </c>
      <c r="BV295" s="194" t="str">
        <f t="shared" si="175"/>
        <v/>
      </c>
      <c r="BW295" s="194" t="str">
        <f t="shared" si="176"/>
        <v/>
      </c>
      <c r="BX295"/>
      <c r="BZ295"/>
      <c r="CA295"/>
      <c r="CB295" s="14">
        <f t="shared" si="177"/>
        <v>0</v>
      </c>
      <c r="CC295" s="14">
        <f t="shared" si="178"/>
        <v>0</v>
      </c>
      <c r="CD295" s="194"/>
      <c r="CE295" s="14">
        <f t="shared" si="179"/>
        <v>0</v>
      </c>
      <c r="CF295" s="14">
        <f t="shared" si="180"/>
        <v>0</v>
      </c>
      <c r="CG295" s="14">
        <f t="shared" si="181"/>
        <v>0</v>
      </c>
      <c r="CH295" s="14">
        <f t="shared" si="182"/>
        <v>0</v>
      </c>
    </row>
    <row r="296" spans="1:86" x14ac:dyDescent="0.25">
      <c r="A296" s="2923"/>
      <c r="B296" s="131" t="s">
        <v>270</v>
      </c>
      <c r="C296" s="132">
        <f t="shared" si="184"/>
        <v>0</v>
      </c>
      <c r="D296" s="426"/>
      <c r="E296" s="1830">
        <f t="shared" si="169"/>
        <v>0</v>
      </c>
      <c r="F296" s="358"/>
      <c r="G296" s="359"/>
      <c r="H296" s="359"/>
      <c r="I296" s="359"/>
      <c r="J296" s="427"/>
      <c r="K296" s="37"/>
      <c r="L296" s="742"/>
      <c r="M296" s="37"/>
      <c r="N296" s="742"/>
      <c r="O296" s="37"/>
      <c r="P296" s="742"/>
      <c r="Q296" s="37"/>
      <c r="R296" s="742"/>
      <c r="S296" s="37"/>
      <c r="T296" s="742"/>
      <c r="U296" s="37"/>
      <c r="V296" s="742"/>
      <c r="W296" s="37"/>
      <c r="X296" s="742"/>
      <c r="Y296" s="37"/>
      <c r="Z296" s="742"/>
      <c r="AA296" s="37"/>
      <c r="AB296" s="742"/>
      <c r="AC296" s="37"/>
      <c r="AD296" s="358"/>
      <c r="AE296" s="359"/>
      <c r="AF296" s="359"/>
      <c r="AG296" s="359"/>
      <c r="AH296" s="359"/>
      <c r="AI296" s="359"/>
      <c r="AJ296" s="359"/>
      <c r="AK296" s="359"/>
      <c r="AL296" s="359"/>
      <c r="AM296" s="360"/>
      <c r="AN296" s="36"/>
      <c r="AO296" s="36"/>
      <c r="AP296" s="37"/>
      <c r="AQ296" s="16"/>
      <c r="AR296" s="359"/>
      <c r="AS296" s="137"/>
      <c r="AT296" s="137"/>
      <c r="AU296" s="37"/>
      <c r="AV296" s="37"/>
      <c r="AW296" t="str">
        <f t="shared" si="170"/>
        <v/>
      </c>
      <c r="BQ296" s="12" t="str">
        <f t="shared" si="171"/>
        <v/>
      </c>
      <c r="BR296" s="194" t="str">
        <f t="shared" si="172"/>
        <v/>
      </c>
      <c r="BS296" s="14"/>
      <c r="BT296" s="194" t="str">
        <f t="shared" si="173"/>
        <v/>
      </c>
      <c r="BU296" s="194" t="str">
        <f t="shared" si="174"/>
        <v/>
      </c>
      <c r="BV296" s="194" t="str">
        <f t="shared" si="175"/>
        <v/>
      </c>
      <c r="BW296" s="194" t="str">
        <f t="shared" si="176"/>
        <v/>
      </c>
      <c r="BX296"/>
      <c r="BZ296"/>
      <c r="CA296"/>
      <c r="CB296" s="14">
        <f t="shared" si="177"/>
        <v>0</v>
      </c>
      <c r="CC296" s="14">
        <f t="shared" si="178"/>
        <v>0</v>
      </c>
      <c r="CD296" s="194"/>
      <c r="CE296" s="14">
        <f t="shared" si="179"/>
        <v>0</v>
      </c>
      <c r="CF296" s="14">
        <f t="shared" si="180"/>
        <v>0</v>
      </c>
      <c r="CG296" s="14">
        <f t="shared" si="181"/>
        <v>0</v>
      </c>
      <c r="CH296" s="14">
        <f t="shared" si="182"/>
        <v>0</v>
      </c>
    </row>
    <row r="297" spans="1:86" x14ac:dyDescent="0.25">
      <c r="A297" s="2923"/>
      <c r="B297" s="131" t="s">
        <v>271</v>
      </c>
      <c r="C297" s="132">
        <f t="shared" si="184"/>
        <v>0</v>
      </c>
      <c r="D297" s="426"/>
      <c r="E297" s="1830">
        <f t="shared" si="169"/>
        <v>0</v>
      </c>
      <c r="F297" s="358"/>
      <c r="G297" s="359"/>
      <c r="H297" s="359"/>
      <c r="I297" s="359"/>
      <c r="J297" s="427"/>
      <c r="K297" s="37"/>
      <c r="L297" s="742"/>
      <c r="M297" s="37"/>
      <c r="N297" s="742"/>
      <c r="O297" s="37"/>
      <c r="P297" s="742"/>
      <c r="Q297" s="37"/>
      <c r="R297" s="742"/>
      <c r="S297" s="37"/>
      <c r="T297" s="742"/>
      <c r="U297" s="37"/>
      <c r="V297" s="742"/>
      <c r="W297" s="37"/>
      <c r="X297" s="742"/>
      <c r="Y297" s="37"/>
      <c r="Z297" s="742"/>
      <c r="AA297" s="37"/>
      <c r="AB297" s="742"/>
      <c r="AC297" s="37"/>
      <c r="AD297" s="358"/>
      <c r="AE297" s="359"/>
      <c r="AF297" s="359"/>
      <c r="AG297" s="359"/>
      <c r="AH297" s="359"/>
      <c r="AI297" s="359"/>
      <c r="AJ297" s="359"/>
      <c r="AK297" s="359"/>
      <c r="AL297" s="359"/>
      <c r="AM297" s="360"/>
      <c r="AN297" s="36"/>
      <c r="AO297" s="36"/>
      <c r="AP297" s="37"/>
      <c r="AQ297" s="16"/>
      <c r="AR297" s="359"/>
      <c r="AS297" s="137"/>
      <c r="AT297" s="137"/>
      <c r="AU297" s="37"/>
      <c r="AV297" s="37"/>
      <c r="AW297" t="str">
        <f t="shared" si="170"/>
        <v/>
      </c>
      <c r="BQ297" s="12" t="str">
        <f t="shared" si="171"/>
        <v/>
      </c>
      <c r="BR297" s="194" t="str">
        <f t="shared" si="172"/>
        <v/>
      </c>
      <c r="BS297" s="14"/>
      <c r="BT297" s="194" t="str">
        <f t="shared" si="173"/>
        <v/>
      </c>
      <c r="BU297" s="194" t="str">
        <f t="shared" si="174"/>
        <v/>
      </c>
      <c r="BV297" s="194" t="str">
        <f t="shared" si="175"/>
        <v/>
      </c>
      <c r="BW297" s="194" t="str">
        <f t="shared" si="176"/>
        <v/>
      </c>
      <c r="BX297"/>
      <c r="BZ297"/>
      <c r="CA297"/>
      <c r="CB297" s="14">
        <f t="shared" si="177"/>
        <v>0</v>
      </c>
      <c r="CC297" s="14">
        <f t="shared" si="178"/>
        <v>0</v>
      </c>
      <c r="CD297" s="194"/>
      <c r="CE297" s="14">
        <f t="shared" si="179"/>
        <v>0</v>
      </c>
      <c r="CF297" s="14">
        <f t="shared" si="180"/>
        <v>0</v>
      </c>
      <c r="CG297" s="14">
        <f t="shared" si="181"/>
        <v>0</v>
      </c>
      <c r="CH297" s="14">
        <f t="shared" si="182"/>
        <v>0</v>
      </c>
    </row>
    <row r="298" spans="1:86" x14ac:dyDescent="0.25">
      <c r="A298" s="2923"/>
      <c r="B298" s="131" t="s">
        <v>272</v>
      </c>
      <c r="C298" s="132">
        <f t="shared" si="184"/>
        <v>0</v>
      </c>
      <c r="D298" s="426"/>
      <c r="E298" s="1830">
        <f t="shared" si="169"/>
        <v>0</v>
      </c>
      <c r="F298" s="358"/>
      <c r="G298" s="359"/>
      <c r="H298" s="359"/>
      <c r="I298" s="359"/>
      <c r="J298" s="427"/>
      <c r="K298" s="37"/>
      <c r="L298" s="742"/>
      <c r="M298" s="37"/>
      <c r="N298" s="742"/>
      <c r="O298" s="37"/>
      <c r="P298" s="742"/>
      <c r="Q298" s="37"/>
      <c r="R298" s="742"/>
      <c r="S298" s="37"/>
      <c r="T298" s="742"/>
      <c r="U298" s="37"/>
      <c r="V298" s="742"/>
      <c r="W298" s="37"/>
      <c r="X298" s="742"/>
      <c r="Y298" s="37"/>
      <c r="Z298" s="742"/>
      <c r="AA298" s="37"/>
      <c r="AB298" s="742"/>
      <c r="AC298" s="37"/>
      <c r="AD298" s="358"/>
      <c r="AE298" s="359"/>
      <c r="AF298" s="359"/>
      <c r="AG298" s="359"/>
      <c r="AH298" s="359"/>
      <c r="AI298" s="359"/>
      <c r="AJ298" s="359"/>
      <c r="AK298" s="359"/>
      <c r="AL298" s="359"/>
      <c r="AM298" s="360"/>
      <c r="AN298" s="36"/>
      <c r="AO298" s="36"/>
      <c r="AP298" s="37"/>
      <c r="AQ298" s="16"/>
      <c r="AR298" s="359"/>
      <c r="AS298" s="137"/>
      <c r="AT298" s="137"/>
      <c r="AU298" s="37"/>
      <c r="AV298" s="37"/>
      <c r="AW298" t="str">
        <f t="shared" si="170"/>
        <v/>
      </c>
      <c r="BQ298" s="12" t="str">
        <f t="shared" si="171"/>
        <v/>
      </c>
      <c r="BR298" s="194" t="str">
        <f t="shared" si="172"/>
        <v/>
      </c>
      <c r="BS298" s="14"/>
      <c r="BT298" s="194" t="str">
        <f t="shared" si="173"/>
        <v/>
      </c>
      <c r="BU298" s="194" t="str">
        <f t="shared" si="174"/>
        <v/>
      </c>
      <c r="BV298" s="194" t="str">
        <f t="shared" si="175"/>
        <v/>
      </c>
      <c r="BW298" s="194" t="str">
        <f t="shared" si="176"/>
        <v/>
      </c>
      <c r="BX298"/>
      <c r="BZ298"/>
      <c r="CA298"/>
      <c r="CB298" s="14">
        <f t="shared" si="177"/>
        <v>0</v>
      </c>
      <c r="CC298" s="14">
        <f t="shared" si="178"/>
        <v>0</v>
      </c>
      <c r="CD298" s="194"/>
      <c r="CE298" s="14">
        <f t="shared" si="179"/>
        <v>0</v>
      </c>
      <c r="CF298" s="14">
        <f t="shared" si="180"/>
        <v>0</v>
      </c>
      <c r="CG298" s="14">
        <f t="shared" si="181"/>
        <v>0</v>
      </c>
      <c r="CH298" s="14">
        <f t="shared" si="182"/>
        <v>0</v>
      </c>
    </row>
    <row r="299" spans="1:86" x14ac:dyDescent="0.25">
      <c r="A299" s="2923"/>
      <c r="B299" s="131" t="s">
        <v>273</v>
      </c>
      <c r="C299" s="132">
        <f t="shared" si="184"/>
        <v>0</v>
      </c>
      <c r="D299" s="426"/>
      <c r="E299" s="1830">
        <f t="shared" si="169"/>
        <v>0</v>
      </c>
      <c r="F299" s="358"/>
      <c r="G299" s="359"/>
      <c r="H299" s="359"/>
      <c r="I299" s="359"/>
      <c r="J299" s="427"/>
      <c r="K299" s="37"/>
      <c r="L299" s="742"/>
      <c r="M299" s="37"/>
      <c r="N299" s="742"/>
      <c r="O299" s="37"/>
      <c r="P299" s="742"/>
      <c r="Q299" s="37"/>
      <c r="R299" s="742"/>
      <c r="S299" s="37"/>
      <c r="T299" s="742"/>
      <c r="U299" s="37"/>
      <c r="V299" s="742"/>
      <c r="W299" s="37"/>
      <c r="X299" s="742"/>
      <c r="Y299" s="37"/>
      <c r="Z299" s="742"/>
      <c r="AA299" s="37"/>
      <c r="AB299" s="742"/>
      <c r="AC299" s="37"/>
      <c r="AD299" s="358"/>
      <c r="AE299" s="359"/>
      <c r="AF299" s="359"/>
      <c r="AG299" s="359"/>
      <c r="AH299" s="359"/>
      <c r="AI299" s="359"/>
      <c r="AJ299" s="359"/>
      <c r="AK299" s="359"/>
      <c r="AL299" s="359"/>
      <c r="AM299" s="360"/>
      <c r="AN299" s="36"/>
      <c r="AO299" s="36"/>
      <c r="AP299" s="37"/>
      <c r="AQ299" s="16"/>
      <c r="AR299" s="359"/>
      <c r="AS299" s="137"/>
      <c r="AT299" s="137"/>
      <c r="AU299" s="37"/>
      <c r="AV299" s="37"/>
      <c r="AW299" t="str">
        <f t="shared" si="170"/>
        <v/>
      </c>
      <c r="BQ299" s="12" t="str">
        <f t="shared" si="171"/>
        <v/>
      </c>
      <c r="BR299" s="194" t="str">
        <f t="shared" si="172"/>
        <v/>
      </c>
      <c r="BS299" s="14"/>
      <c r="BT299" s="194" t="str">
        <f t="shared" si="173"/>
        <v/>
      </c>
      <c r="BU299" s="194" t="str">
        <f t="shared" si="174"/>
        <v/>
      </c>
      <c r="BV299" s="194" t="str">
        <f t="shared" si="175"/>
        <v/>
      </c>
      <c r="BW299" s="194" t="str">
        <f t="shared" si="176"/>
        <v/>
      </c>
      <c r="BX299"/>
      <c r="BZ299"/>
      <c r="CA299"/>
      <c r="CB299" s="14">
        <f t="shared" si="177"/>
        <v>0</v>
      </c>
      <c r="CC299" s="14">
        <f t="shared" si="178"/>
        <v>0</v>
      </c>
      <c r="CD299" s="194"/>
      <c r="CE299" s="14">
        <f t="shared" si="179"/>
        <v>0</v>
      </c>
      <c r="CF299" s="14">
        <f t="shared" si="180"/>
        <v>0</v>
      </c>
      <c r="CG299" s="14">
        <f t="shared" si="181"/>
        <v>0</v>
      </c>
      <c r="CH299" s="14">
        <f t="shared" si="182"/>
        <v>0</v>
      </c>
    </row>
    <row r="300" spans="1:86" x14ac:dyDescent="0.25">
      <c r="A300" s="3653"/>
      <c r="B300" s="1831" t="s">
        <v>274</v>
      </c>
      <c r="C300" s="139">
        <f t="shared" si="184"/>
        <v>0</v>
      </c>
      <c r="D300" s="430"/>
      <c r="E300" s="1828">
        <f t="shared" si="169"/>
        <v>0</v>
      </c>
      <c r="F300" s="2105"/>
      <c r="G300" s="2106"/>
      <c r="H300" s="2106"/>
      <c r="I300" s="2106"/>
      <c r="J300" s="2116"/>
      <c r="K300" s="43"/>
      <c r="L300" s="1987"/>
      <c r="M300" s="43"/>
      <c r="N300" s="1987"/>
      <c r="O300" s="43"/>
      <c r="P300" s="1987"/>
      <c r="Q300" s="43"/>
      <c r="R300" s="1987"/>
      <c r="S300" s="43"/>
      <c r="T300" s="1987"/>
      <c r="U300" s="43"/>
      <c r="V300" s="1987"/>
      <c r="W300" s="43"/>
      <c r="X300" s="1987"/>
      <c r="Y300" s="43"/>
      <c r="Z300" s="1987"/>
      <c r="AA300" s="43"/>
      <c r="AB300" s="1987"/>
      <c r="AC300" s="43"/>
      <c r="AD300" s="2105"/>
      <c r="AE300" s="2106"/>
      <c r="AF300" s="2106"/>
      <c r="AG300" s="2106"/>
      <c r="AH300" s="2106"/>
      <c r="AI300" s="2106"/>
      <c r="AJ300" s="2106"/>
      <c r="AK300" s="2106"/>
      <c r="AL300" s="2106"/>
      <c r="AM300" s="2107"/>
      <c r="AN300" s="42"/>
      <c r="AO300" s="42"/>
      <c r="AP300" s="43"/>
      <c r="AQ300" s="22"/>
      <c r="AR300" s="2106"/>
      <c r="AS300" s="186"/>
      <c r="AT300" s="186"/>
      <c r="AU300" s="43"/>
      <c r="AV300" s="43"/>
      <c r="AW300" t="str">
        <f t="shared" si="170"/>
        <v/>
      </c>
      <c r="BQ300" s="12" t="str">
        <f t="shared" si="171"/>
        <v/>
      </c>
      <c r="BR300" s="194" t="str">
        <f t="shared" si="172"/>
        <v/>
      </c>
      <c r="BS300" s="14"/>
      <c r="BT300" s="194" t="str">
        <f t="shared" si="173"/>
        <v/>
      </c>
      <c r="BU300" s="194" t="str">
        <f t="shared" si="174"/>
        <v/>
      </c>
      <c r="BV300" s="194" t="str">
        <f t="shared" si="175"/>
        <v/>
      </c>
      <c r="BW300" s="194" t="str">
        <f t="shared" si="176"/>
        <v/>
      </c>
      <c r="BX300"/>
      <c r="BZ300"/>
      <c r="CA300"/>
      <c r="CB300" s="14">
        <f t="shared" si="177"/>
        <v>0</v>
      </c>
      <c r="CC300" s="14">
        <f t="shared" si="178"/>
        <v>0</v>
      </c>
      <c r="CD300" s="194"/>
      <c r="CE300" s="14">
        <f t="shared" si="179"/>
        <v>0</v>
      </c>
      <c r="CF300" s="14">
        <f t="shared" si="180"/>
        <v>0</v>
      </c>
      <c r="CG300" s="14">
        <f t="shared" si="181"/>
        <v>0</v>
      </c>
      <c r="CH300" s="14">
        <f t="shared" si="182"/>
        <v>0</v>
      </c>
    </row>
    <row r="301" spans="1:86" x14ac:dyDescent="0.25">
      <c r="A301" s="2925" t="s">
        <v>275</v>
      </c>
      <c r="B301" s="2100" t="s">
        <v>266</v>
      </c>
      <c r="C301" s="335">
        <f t="shared" si="183"/>
        <v>3</v>
      </c>
      <c r="D301" s="336">
        <f>SUM(F301+H301+J301+L301+N301+P301+R301+T301+V301+X301+Z301+AB301+AD301+AF301+AH301+AJ301+AL301)</f>
        <v>1</v>
      </c>
      <c r="E301" s="1827">
        <f>SUM(G301+I301+K301+M301+O301+Q301+S301+U301+W301+Y301+AA301+AC301+AE301+AG301+AI301+AK301+AM301)</f>
        <v>2</v>
      </c>
      <c r="F301" s="1773"/>
      <c r="G301" s="1774"/>
      <c r="H301" s="1775"/>
      <c r="I301" s="1774"/>
      <c r="J301" s="1775"/>
      <c r="K301" s="291"/>
      <c r="L301" s="1776"/>
      <c r="M301" s="1774"/>
      <c r="N301" s="1775"/>
      <c r="O301" s="1777"/>
      <c r="P301" s="1773"/>
      <c r="Q301" s="1774"/>
      <c r="R301" s="1775"/>
      <c r="S301" s="1777">
        <v>1</v>
      </c>
      <c r="T301" s="1773"/>
      <c r="U301" s="1774">
        <v>1</v>
      </c>
      <c r="V301" s="1775">
        <v>1</v>
      </c>
      <c r="W301" s="1777"/>
      <c r="X301" s="1773"/>
      <c r="Y301" s="1774"/>
      <c r="Z301" s="1775"/>
      <c r="AA301" s="1777"/>
      <c r="AB301" s="1773"/>
      <c r="AC301" s="1774"/>
      <c r="AD301" s="1775"/>
      <c r="AE301" s="1777"/>
      <c r="AF301" s="1773"/>
      <c r="AG301" s="1774"/>
      <c r="AH301" s="1775"/>
      <c r="AI301" s="1777"/>
      <c r="AJ301" s="1773"/>
      <c r="AK301" s="1774"/>
      <c r="AL301" s="1775"/>
      <c r="AM301" s="1778"/>
      <c r="AN301" s="840">
        <v>1</v>
      </c>
      <c r="AO301" s="34">
        <v>1</v>
      </c>
      <c r="AP301" s="35"/>
      <c r="AQ301" s="32">
        <v>0</v>
      </c>
      <c r="AR301" s="35">
        <v>0</v>
      </c>
      <c r="AS301" s="337">
        <v>0</v>
      </c>
      <c r="AT301" s="337">
        <v>0</v>
      </c>
      <c r="AU301" s="35">
        <v>0</v>
      </c>
      <c r="AV301" s="35">
        <v>0</v>
      </c>
      <c r="AW301" t="str">
        <f t="shared" si="170"/>
        <v/>
      </c>
      <c r="BQ301" s="12" t="str">
        <f t="shared" si="171"/>
        <v/>
      </c>
      <c r="BR301" s="194" t="str">
        <f>IF(AND(E301&gt;0,OR(AQ301=""))," * No olvide digitar la variable Trans (Masculino). Digite Cero si no tiene.",IF(AQ301&gt;E301,"  * La variable Trans (Masculino) No puede ser mayor al Total Mujeres.",""))</f>
        <v/>
      </c>
      <c r="BS301" s="194" t="str">
        <f>IF(AND(D301&gt;0,OR(AR301=""))," * No olvide digitar la variable Trans (Femenino). Digite Cero si no tiene.",IF(AR301&gt;D301,"  * La variable Trans (Femenino) No puede ser mayor al Total Hombres.",""))</f>
        <v/>
      </c>
      <c r="BT301" s="194" t="str">
        <f t="shared" si="173"/>
        <v/>
      </c>
      <c r="BU301" s="194" t="str">
        <f t="shared" si="174"/>
        <v/>
      </c>
      <c r="BV301" s="194" t="str">
        <f t="shared" si="175"/>
        <v/>
      </c>
      <c r="BW301" s="194" t="str">
        <f t="shared" si="176"/>
        <v/>
      </c>
      <c r="BX301"/>
      <c r="BZ301"/>
      <c r="CA301"/>
      <c r="CB301" s="14">
        <f t="shared" si="177"/>
        <v>0</v>
      </c>
      <c r="CC301" s="14">
        <f t="shared" si="178"/>
        <v>0</v>
      </c>
      <c r="CD301" s="14">
        <f>IF(AND(D301&gt;0,OR(AR301="")),1,IF(AR301&gt;D301,1,0))</f>
        <v>0</v>
      </c>
      <c r="CE301" s="14">
        <f t="shared" si="179"/>
        <v>0</v>
      </c>
      <c r="CF301" s="14">
        <f t="shared" si="180"/>
        <v>0</v>
      </c>
      <c r="CG301" s="14">
        <f t="shared" si="181"/>
        <v>0</v>
      </c>
      <c r="CH301" s="14">
        <f t="shared" si="182"/>
        <v>0</v>
      </c>
    </row>
    <row r="302" spans="1:86" x14ac:dyDescent="0.25">
      <c r="A302" s="2923"/>
      <c r="B302" s="428" t="s">
        <v>267</v>
      </c>
      <c r="C302" s="175">
        <f t="shared" si="183"/>
        <v>0</v>
      </c>
      <c r="D302" s="176">
        <f t="shared" ref="D302:E309" si="185">SUM(F302+H302+J302+L302+N302+P302+R302+T302+V302+X302+Z302+AB302+AD302+AF302+AH302+AJ302+AL302)</f>
        <v>0</v>
      </c>
      <c r="E302" s="1827">
        <f t="shared" si="185"/>
        <v>0</v>
      </c>
      <c r="F302" s="32"/>
      <c r="G302" s="291"/>
      <c r="H302" s="32"/>
      <c r="I302" s="291"/>
      <c r="J302" s="32"/>
      <c r="K302" s="291"/>
      <c r="L302" s="32"/>
      <c r="M302" s="291"/>
      <c r="N302" s="34"/>
      <c r="O302" s="433"/>
      <c r="P302" s="32"/>
      <c r="Q302" s="291"/>
      <c r="R302" s="34"/>
      <c r="S302" s="433"/>
      <c r="T302" s="32"/>
      <c r="U302" s="291"/>
      <c r="V302" s="34"/>
      <c r="W302" s="433"/>
      <c r="X302" s="32"/>
      <c r="Y302" s="291"/>
      <c r="Z302" s="34"/>
      <c r="AA302" s="433"/>
      <c r="AB302" s="32"/>
      <c r="AC302" s="291"/>
      <c r="AD302" s="34"/>
      <c r="AE302" s="433"/>
      <c r="AF302" s="32"/>
      <c r="AG302" s="291"/>
      <c r="AH302" s="34"/>
      <c r="AI302" s="433"/>
      <c r="AJ302" s="32"/>
      <c r="AK302" s="291"/>
      <c r="AL302" s="34"/>
      <c r="AM302" s="33"/>
      <c r="AN302" s="34"/>
      <c r="AO302" s="34"/>
      <c r="AP302" s="35"/>
      <c r="AQ302" s="32"/>
      <c r="AR302" s="35"/>
      <c r="AS302" s="337"/>
      <c r="AT302" s="337"/>
      <c r="AU302" s="35"/>
      <c r="AV302" s="35"/>
      <c r="AW302" t="str">
        <f t="shared" si="170"/>
        <v/>
      </c>
      <c r="BQ302" s="12" t="str">
        <f t="shared" si="171"/>
        <v/>
      </c>
      <c r="BR302" s="194" t="str">
        <f t="shared" si="172"/>
        <v/>
      </c>
      <c r="BS302" s="194" t="str">
        <f t="shared" ref="BS302:BS309" si="186">IF(AND(D302&gt;0,OR(AR302=""))," * No olvide digitar la variable Trans (Femenino). Digite Cero si no tiene.",IF(AR302&gt;D302,"  * La variable Trans (Femenino) No puede ser mayor al Total Hombres.",""))</f>
        <v/>
      </c>
      <c r="BT302" s="194" t="str">
        <f t="shared" si="173"/>
        <v/>
      </c>
      <c r="BU302" s="194" t="str">
        <f t="shared" si="174"/>
        <v/>
      </c>
      <c r="BV302" s="194" t="str">
        <f t="shared" si="175"/>
        <v/>
      </c>
      <c r="BW302" s="194" t="str">
        <f t="shared" si="176"/>
        <v/>
      </c>
      <c r="BX302"/>
      <c r="BZ302"/>
      <c r="CA302"/>
      <c r="CB302" s="14">
        <f t="shared" si="177"/>
        <v>0</v>
      </c>
      <c r="CC302" s="14">
        <f t="shared" si="178"/>
        <v>0</v>
      </c>
      <c r="CD302" s="14">
        <f t="shared" ref="CD302:CD308" si="187">IF(AND(D302&gt;0,OR(AR302="")),1,IF(AR302&gt;D302,1,0))</f>
        <v>0</v>
      </c>
      <c r="CE302" s="14">
        <f t="shared" si="179"/>
        <v>0</v>
      </c>
      <c r="CF302" s="14">
        <f t="shared" si="180"/>
        <v>0</v>
      </c>
      <c r="CG302" s="14">
        <f t="shared" si="181"/>
        <v>0</v>
      </c>
      <c r="CH302" s="14">
        <f t="shared" si="182"/>
        <v>0</v>
      </c>
    </row>
    <row r="303" spans="1:86" x14ac:dyDescent="0.25">
      <c r="A303" s="2923"/>
      <c r="B303" s="131" t="s">
        <v>268</v>
      </c>
      <c r="C303" s="132">
        <f t="shared" si="183"/>
        <v>3</v>
      </c>
      <c r="D303" s="178">
        <f t="shared" si="185"/>
        <v>0</v>
      </c>
      <c r="E303" s="1830">
        <f t="shared" si="185"/>
        <v>3</v>
      </c>
      <c r="F303" s="16"/>
      <c r="G303" s="20"/>
      <c r="H303" s="16"/>
      <c r="I303" s="20"/>
      <c r="J303" s="16"/>
      <c r="K303" s="20"/>
      <c r="L303" s="16"/>
      <c r="M303" s="20"/>
      <c r="N303" s="16"/>
      <c r="O303" s="18"/>
      <c r="P303" s="16"/>
      <c r="Q303" s="20"/>
      <c r="R303" s="36"/>
      <c r="S303" s="18">
        <v>2</v>
      </c>
      <c r="T303" s="16"/>
      <c r="U303" s="20"/>
      <c r="V303" s="36"/>
      <c r="W303" s="18"/>
      <c r="X303" s="16"/>
      <c r="Y303" s="20"/>
      <c r="Z303" s="36"/>
      <c r="AA303" s="18"/>
      <c r="AB303" s="16"/>
      <c r="AC303" s="20">
        <v>1</v>
      </c>
      <c r="AD303" s="36"/>
      <c r="AE303" s="18"/>
      <c r="AF303" s="16"/>
      <c r="AG303" s="20"/>
      <c r="AH303" s="36"/>
      <c r="AI303" s="18"/>
      <c r="AJ303" s="16"/>
      <c r="AK303" s="20"/>
      <c r="AL303" s="36"/>
      <c r="AM303" s="19"/>
      <c r="AN303" s="36">
        <v>3</v>
      </c>
      <c r="AO303" s="36">
        <v>3</v>
      </c>
      <c r="AP303" s="37"/>
      <c r="AQ303" s="16">
        <v>0</v>
      </c>
      <c r="AR303" s="37">
        <v>0</v>
      </c>
      <c r="AS303" s="137">
        <v>0</v>
      </c>
      <c r="AT303" s="137">
        <v>0</v>
      </c>
      <c r="AU303" s="37">
        <v>0</v>
      </c>
      <c r="AV303" s="37">
        <v>0</v>
      </c>
      <c r="AW303" t="str">
        <f t="shared" si="170"/>
        <v/>
      </c>
      <c r="BQ303" s="12" t="str">
        <f t="shared" si="171"/>
        <v/>
      </c>
      <c r="BR303" s="194" t="str">
        <f t="shared" si="172"/>
        <v/>
      </c>
      <c r="BS303" s="194" t="str">
        <f t="shared" si="186"/>
        <v/>
      </c>
      <c r="BT303" s="194" t="str">
        <f t="shared" si="173"/>
        <v/>
      </c>
      <c r="BU303" s="194" t="str">
        <f t="shared" si="174"/>
        <v/>
      </c>
      <c r="BV303" s="194" t="str">
        <f t="shared" si="175"/>
        <v/>
      </c>
      <c r="BW303" s="194" t="str">
        <f t="shared" si="176"/>
        <v/>
      </c>
      <c r="BX303"/>
      <c r="BZ303"/>
      <c r="CA303"/>
      <c r="CB303" s="14">
        <f t="shared" si="177"/>
        <v>0</v>
      </c>
      <c r="CC303" s="14">
        <f t="shared" si="178"/>
        <v>0</v>
      </c>
      <c r="CD303" s="14">
        <f t="shared" si="187"/>
        <v>0</v>
      </c>
      <c r="CE303" s="14">
        <f t="shared" si="179"/>
        <v>0</v>
      </c>
      <c r="CF303" s="14">
        <f t="shared" si="180"/>
        <v>0</v>
      </c>
      <c r="CG303" s="14">
        <f t="shared" si="181"/>
        <v>0</v>
      </c>
      <c r="CH303" s="14">
        <f t="shared" si="182"/>
        <v>0</v>
      </c>
    </row>
    <row r="304" spans="1:86" x14ac:dyDescent="0.25">
      <c r="A304" s="2923"/>
      <c r="B304" s="131" t="s">
        <v>269</v>
      </c>
      <c r="C304" s="132">
        <f t="shared" si="183"/>
        <v>3</v>
      </c>
      <c r="D304" s="178">
        <f t="shared" si="185"/>
        <v>1</v>
      </c>
      <c r="E304" s="1830">
        <f t="shared" si="185"/>
        <v>2</v>
      </c>
      <c r="F304" s="16"/>
      <c r="G304" s="20"/>
      <c r="H304" s="16"/>
      <c r="I304" s="20"/>
      <c r="J304" s="16"/>
      <c r="K304" s="20"/>
      <c r="L304" s="16"/>
      <c r="M304" s="20">
        <v>1</v>
      </c>
      <c r="N304" s="16"/>
      <c r="O304" s="18">
        <v>1</v>
      </c>
      <c r="P304" s="16"/>
      <c r="Q304" s="20"/>
      <c r="R304" s="36"/>
      <c r="S304" s="18"/>
      <c r="T304" s="16">
        <v>1</v>
      </c>
      <c r="U304" s="20"/>
      <c r="V304" s="36"/>
      <c r="W304" s="18"/>
      <c r="X304" s="16"/>
      <c r="Y304" s="20"/>
      <c r="Z304" s="36"/>
      <c r="AA304" s="18"/>
      <c r="AB304" s="16"/>
      <c r="AC304" s="20"/>
      <c r="AD304" s="36"/>
      <c r="AE304" s="18"/>
      <c r="AF304" s="16"/>
      <c r="AG304" s="20"/>
      <c r="AH304" s="36"/>
      <c r="AI304" s="18"/>
      <c r="AJ304" s="16"/>
      <c r="AK304" s="20"/>
      <c r="AL304" s="36"/>
      <c r="AM304" s="19"/>
      <c r="AN304" s="36">
        <v>1</v>
      </c>
      <c r="AO304" s="36">
        <v>1</v>
      </c>
      <c r="AP304" s="37"/>
      <c r="AQ304" s="16">
        <v>0</v>
      </c>
      <c r="AR304" s="37">
        <v>0</v>
      </c>
      <c r="AS304" s="137">
        <v>0</v>
      </c>
      <c r="AT304" s="137">
        <v>0</v>
      </c>
      <c r="AU304" s="37">
        <v>0</v>
      </c>
      <c r="AV304" s="37">
        <v>0</v>
      </c>
      <c r="AW304" t="str">
        <f t="shared" si="170"/>
        <v/>
      </c>
      <c r="BQ304" s="12" t="str">
        <f t="shared" si="171"/>
        <v/>
      </c>
      <c r="BR304" s="194" t="str">
        <f t="shared" si="172"/>
        <v/>
      </c>
      <c r="BS304" s="194" t="str">
        <f t="shared" si="186"/>
        <v/>
      </c>
      <c r="BT304" s="194" t="str">
        <f t="shared" si="173"/>
        <v/>
      </c>
      <c r="BU304" s="194" t="str">
        <f t="shared" si="174"/>
        <v/>
      </c>
      <c r="BV304" s="194" t="str">
        <f t="shared" si="175"/>
        <v/>
      </c>
      <c r="BW304" s="194" t="str">
        <f t="shared" si="176"/>
        <v/>
      </c>
      <c r="BX304"/>
      <c r="BZ304"/>
      <c r="CA304"/>
      <c r="CB304" s="14">
        <f t="shared" si="177"/>
        <v>0</v>
      </c>
      <c r="CC304" s="14">
        <f t="shared" si="178"/>
        <v>0</v>
      </c>
      <c r="CD304" s="14">
        <f t="shared" si="187"/>
        <v>0</v>
      </c>
      <c r="CE304" s="14">
        <f t="shared" si="179"/>
        <v>0</v>
      </c>
      <c r="CF304" s="14">
        <f t="shared" si="180"/>
        <v>0</v>
      </c>
      <c r="CG304" s="14">
        <f t="shared" si="181"/>
        <v>0</v>
      </c>
      <c r="CH304" s="14">
        <f t="shared" si="182"/>
        <v>0</v>
      </c>
    </row>
    <row r="305" spans="1:86" x14ac:dyDescent="0.25">
      <c r="A305" s="2923"/>
      <c r="B305" s="131" t="s">
        <v>270</v>
      </c>
      <c r="C305" s="132">
        <f t="shared" si="183"/>
        <v>0</v>
      </c>
      <c r="D305" s="178">
        <f t="shared" si="185"/>
        <v>0</v>
      </c>
      <c r="E305" s="1830">
        <f t="shared" si="185"/>
        <v>0</v>
      </c>
      <c r="F305" s="16"/>
      <c r="G305" s="20"/>
      <c r="H305" s="16"/>
      <c r="I305" s="20"/>
      <c r="J305" s="16"/>
      <c r="K305" s="20"/>
      <c r="L305" s="16"/>
      <c r="M305" s="20"/>
      <c r="N305" s="16"/>
      <c r="O305" s="18"/>
      <c r="P305" s="16"/>
      <c r="Q305" s="20"/>
      <c r="R305" s="36"/>
      <c r="S305" s="18"/>
      <c r="T305" s="16"/>
      <c r="U305" s="20"/>
      <c r="V305" s="36"/>
      <c r="W305" s="18"/>
      <c r="X305" s="16"/>
      <c r="Y305" s="20"/>
      <c r="Z305" s="36"/>
      <c r="AA305" s="18"/>
      <c r="AB305" s="16"/>
      <c r="AC305" s="20"/>
      <c r="AD305" s="36"/>
      <c r="AE305" s="18"/>
      <c r="AF305" s="16"/>
      <c r="AG305" s="20"/>
      <c r="AH305" s="36"/>
      <c r="AI305" s="18"/>
      <c r="AJ305" s="16"/>
      <c r="AK305" s="20"/>
      <c r="AL305" s="36"/>
      <c r="AM305" s="19"/>
      <c r="AN305" s="36"/>
      <c r="AO305" s="36"/>
      <c r="AP305" s="37"/>
      <c r="AQ305" s="16"/>
      <c r="AR305" s="37"/>
      <c r="AS305" s="137"/>
      <c r="AT305" s="137"/>
      <c r="AU305" s="37"/>
      <c r="AV305" s="37"/>
      <c r="AW305" t="str">
        <f t="shared" si="170"/>
        <v/>
      </c>
      <c r="BQ305" s="12" t="str">
        <f t="shared" si="171"/>
        <v/>
      </c>
      <c r="BR305" s="194" t="str">
        <f t="shared" si="172"/>
        <v/>
      </c>
      <c r="BS305" s="194" t="str">
        <f t="shared" si="186"/>
        <v/>
      </c>
      <c r="BT305" s="194" t="str">
        <f t="shared" si="173"/>
        <v/>
      </c>
      <c r="BU305" s="194" t="str">
        <f t="shared" si="174"/>
        <v/>
      </c>
      <c r="BV305" s="194" t="str">
        <f t="shared" si="175"/>
        <v/>
      </c>
      <c r="BW305" s="194" t="str">
        <f t="shared" si="176"/>
        <v/>
      </c>
      <c r="BX305"/>
      <c r="BZ305"/>
      <c r="CA305"/>
      <c r="CB305" s="14">
        <f t="shared" si="177"/>
        <v>0</v>
      </c>
      <c r="CC305" s="14">
        <f t="shared" si="178"/>
        <v>0</v>
      </c>
      <c r="CD305" s="14">
        <f t="shared" si="187"/>
        <v>0</v>
      </c>
      <c r="CE305" s="14">
        <f t="shared" si="179"/>
        <v>0</v>
      </c>
      <c r="CF305" s="14">
        <f t="shared" si="180"/>
        <v>0</v>
      </c>
      <c r="CG305" s="14">
        <f t="shared" si="181"/>
        <v>0</v>
      </c>
      <c r="CH305" s="14">
        <f t="shared" si="182"/>
        <v>0</v>
      </c>
    </row>
    <row r="306" spans="1:86" x14ac:dyDescent="0.25">
      <c r="A306" s="2923"/>
      <c r="B306" s="131" t="s">
        <v>271</v>
      </c>
      <c r="C306" s="132">
        <f t="shared" si="183"/>
        <v>0</v>
      </c>
      <c r="D306" s="178">
        <f t="shared" si="185"/>
        <v>0</v>
      </c>
      <c r="E306" s="1830">
        <f t="shared" si="185"/>
        <v>0</v>
      </c>
      <c r="F306" s="16"/>
      <c r="G306" s="20"/>
      <c r="H306" s="16"/>
      <c r="I306" s="20"/>
      <c r="J306" s="16"/>
      <c r="K306" s="20"/>
      <c r="L306" s="16"/>
      <c r="M306" s="20"/>
      <c r="N306" s="16"/>
      <c r="O306" s="18"/>
      <c r="P306" s="16"/>
      <c r="Q306" s="20"/>
      <c r="R306" s="36"/>
      <c r="S306" s="18"/>
      <c r="T306" s="16"/>
      <c r="U306" s="20"/>
      <c r="V306" s="36"/>
      <c r="W306" s="18"/>
      <c r="X306" s="16"/>
      <c r="Y306" s="20"/>
      <c r="Z306" s="36"/>
      <c r="AA306" s="18"/>
      <c r="AB306" s="16"/>
      <c r="AC306" s="20"/>
      <c r="AD306" s="36"/>
      <c r="AE306" s="18"/>
      <c r="AF306" s="16"/>
      <c r="AG306" s="20"/>
      <c r="AH306" s="36"/>
      <c r="AI306" s="18"/>
      <c r="AJ306" s="16"/>
      <c r="AK306" s="20"/>
      <c r="AL306" s="36"/>
      <c r="AM306" s="19"/>
      <c r="AN306" s="36"/>
      <c r="AO306" s="36"/>
      <c r="AP306" s="37"/>
      <c r="AQ306" s="16"/>
      <c r="AR306" s="37"/>
      <c r="AS306" s="137"/>
      <c r="AT306" s="137"/>
      <c r="AU306" s="37"/>
      <c r="AV306" s="37"/>
      <c r="AW306" t="str">
        <f>BQ306&amp;BR306&amp;BS306&amp;BT306&amp;BU306&amp;BV306&amp;BW306</f>
        <v/>
      </c>
      <c r="BQ306" s="12" t="str">
        <f t="shared" si="171"/>
        <v/>
      </c>
      <c r="BR306" s="194" t="str">
        <f t="shared" si="172"/>
        <v/>
      </c>
      <c r="BS306" s="194" t="str">
        <f t="shared" si="186"/>
        <v/>
      </c>
      <c r="BT306" s="194" t="str">
        <f t="shared" si="173"/>
        <v/>
      </c>
      <c r="BU306" s="194" t="str">
        <f t="shared" si="174"/>
        <v/>
      </c>
      <c r="BV306" s="194" t="str">
        <f t="shared" si="175"/>
        <v/>
      </c>
      <c r="BW306" s="194" t="str">
        <f t="shared" si="176"/>
        <v/>
      </c>
      <c r="BX306"/>
      <c r="BZ306"/>
      <c r="CA306"/>
      <c r="CB306" s="14">
        <f t="shared" si="177"/>
        <v>0</v>
      </c>
      <c r="CC306" s="14">
        <f t="shared" si="178"/>
        <v>0</v>
      </c>
      <c r="CD306" s="14">
        <f t="shared" si="187"/>
        <v>0</v>
      </c>
      <c r="CE306" s="14">
        <f t="shared" si="179"/>
        <v>0</v>
      </c>
      <c r="CF306" s="14">
        <f t="shared" si="180"/>
        <v>0</v>
      </c>
      <c r="CG306" s="14">
        <f t="shared" si="181"/>
        <v>0</v>
      </c>
      <c r="CH306" s="14">
        <f t="shared" si="182"/>
        <v>0</v>
      </c>
    </row>
    <row r="307" spans="1:86" x14ac:dyDescent="0.25">
      <c r="A307" s="2923"/>
      <c r="B307" s="131" t="s">
        <v>272</v>
      </c>
      <c r="C307" s="132">
        <f t="shared" si="183"/>
        <v>0</v>
      </c>
      <c r="D307" s="178">
        <f t="shared" si="185"/>
        <v>0</v>
      </c>
      <c r="E307" s="1830">
        <f t="shared" si="185"/>
        <v>0</v>
      </c>
      <c r="F307" s="16"/>
      <c r="G307" s="20"/>
      <c r="H307" s="16"/>
      <c r="I307" s="20"/>
      <c r="J307" s="16"/>
      <c r="K307" s="20"/>
      <c r="L307" s="16"/>
      <c r="M307" s="20"/>
      <c r="N307" s="16"/>
      <c r="O307" s="18"/>
      <c r="P307" s="16"/>
      <c r="Q307" s="20"/>
      <c r="R307" s="36"/>
      <c r="S307" s="18"/>
      <c r="T307" s="16"/>
      <c r="U307" s="20"/>
      <c r="V307" s="36"/>
      <c r="W307" s="18"/>
      <c r="X307" s="16"/>
      <c r="Y307" s="20"/>
      <c r="Z307" s="36"/>
      <c r="AA307" s="18"/>
      <c r="AB307" s="16"/>
      <c r="AC307" s="20"/>
      <c r="AD307" s="36"/>
      <c r="AE307" s="18"/>
      <c r="AF307" s="16"/>
      <c r="AG307" s="20"/>
      <c r="AH307" s="36"/>
      <c r="AI307" s="18"/>
      <c r="AJ307" s="16"/>
      <c r="AK307" s="20"/>
      <c r="AL307" s="36"/>
      <c r="AM307" s="19"/>
      <c r="AN307" s="36"/>
      <c r="AO307" s="36"/>
      <c r="AP307" s="37"/>
      <c r="AQ307" s="16"/>
      <c r="AR307" s="37"/>
      <c r="AS307" s="137"/>
      <c r="AT307" s="137"/>
      <c r="AU307" s="37"/>
      <c r="AV307" s="37"/>
      <c r="AW307" t="str">
        <f t="shared" si="170"/>
        <v/>
      </c>
      <c r="BQ307" s="12" t="str">
        <f t="shared" si="171"/>
        <v/>
      </c>
      <c r="BR307" s="194" t="str">
        <f t="shared" si="172"/>
        <v/>
      </c>
      <c r="BS307" s="194" t="str">
        <f t="shared" si="186"/>
        <v/>
      </c>
      <c r="BT307" s="194" t="str">
        <f t="shared" si="173"/>
        <v/>
      </c>
      <c r="BU307" s="194" t="str">
        <f t="shared" si="174"/>
        <v/>
      </c>
      <c r="BV307" s="194" t="str">
        <f t="shared" si="175"/>
        <v/>
      </c>
      <c r="BW307" s="194" t="str">
        <f t="shared" si="176"/>
        <v/>
      </c>
      <c r="BX307"/>
      <c r="BZ307"/>
      <c r="CA307"/>
      <c r="CB307" s="14">
        <f t="shared" si="177"/>
        <v>0</v>
      </c>
      <c r="CC307" s="14">
        <f t="shared" si="178"/>
        <v>0</v>
      </c>
      <c r="CD307" s="14">
        <f t="shared" si="187"/>
        <v>0</v>
      </c>
      <c r="CE307" s="14">
        <f t="shared" si="179"/>
        <v>0</v>
      </c>
      <c r="CF307" s="14">
        <f t="shared" si="180"/>
        <v>0</v>
      </c>
      <c r="CG307" s="14">
        <f t="shared" si="181"/>
        <v>0</v>
      </c>
      <c r="CH307" s="14">
        <f t="shared" si="182"/>
        <v>0</v>
      </c>
    </row>
    <row r="308" spans="1:86" x14ac:dyDescent="0.25">
      <c r="A308" s="2923"/>
      <c r="B308" s="131" t="s">
        <v>273</v>
      </c>
      <c r="C308" s="132">
        <f t="shared" si="183"/>
        <v>0</v>
      </c>
      <c r="D308" s="178">
        <f t="shared" si="185"/>
        <v>0</v>
      </c>
      <c r="E308" s="1830">
        <f t="shared" si="185"/>
        <v>0</v>
      </c>
      <c r="F308" s="16"/>
      <c r="G308" s="20"/>
      <c r="H308" s="16"/>
      <c r="I308" s="20"/>
      <c r="J308" s="16"/>
      <c r="K308" s="20"/>
      <c r="L308" s="16"/>
      <c r="M308" s="20"/>
      <c r="N308" s="16"/>
      <c r="O308" s="18"/>
      <c r="P308" s="16"/>
      <c r="Q308" s="20"/>
      <c r="R308" s="36"/>
      <c r="S308" s="18"/>
      <c r="T308" s="16"/>
      <c r="U308" s="20"/>
      <c r="V308" s="36"/>
      <c r="W308" s="18"/>
      <c r="X308" s="16"/>
      <c r="Y308" s="20"/>
      <c r="Z308" s="36"/>
      <c r="AA308" s="18"/>
      <c r="AB308" s="16"/>
      <c r="AC308" s="20"/>
      <c r="AD308" s="36"/>
      <c r="AE308" s="18"/>
      <c r="AF308" s="16"/>
      <c r="AG308" s="20"/>
      <c r="AH308" s="36"/>
      <c r="AI308" s="18"/>
      <c r="AJ308" s="16"/>
      <c r="AK308" s="20"/>
      <c r="AL308" s="36"/>
      <c r="AM308" s="19"/>
      <c r="AN308" s="36"/>
      <c r="AO308" s="36"/>
      <c r="AP308" s="37"/>
      <c r="AQ308" s="16"/>
      <c r="AR308" s="37"/>
      <c r="AS308" s="137"/>
      <c r="AT308" s="137"/>
      <c r="AU308" s="37"/>
      <c r="AV308" s="37"/>
      <c r="AW308" t="str">
        <f t="shared" si="170"/>
        <v/>
      </c>
      <c r="BQ308" s="12" t="str">
        <f t="shared" si="171"/>
        <v/>
      </c>
      <c r="BR308" s="194" t="str">
        <f t="shared" si="172"/>
        <v/>
      </c>
      <c r="BS308" s="194" t="str">
        <f t="shared" si="186"/>
        <v/>
      </c>
      <c r="BT308" s="194" t="str">
        <f t="shared" si="173"/>
        <v/>
      </c>
      <c r="BU308" s="194" t="str">
        <f t="shared" si="174"/>
        <v/>
      </c>
      <c r="BV308" s="194" t="str">
        <f t="shared" si="175"/>
        <v/>
      </c>
      <c r="BW308" s="194" t="str">
        <f t="shared" si="176"/>
        <v/>
      </c>
      <c r="BX308"/>
      <c r="BZ308"/>
      <c r="CA308"/>
      <c r="CB308" s="14">
        <f t="shared" si="177"/>
        <v>0</v>
      </c>
      <c r="CC308" s="14">
        <f t="shared" si="178"/>
        <v>0</v>
      </c>
      <c r="CD308" s="14">
        <f t="shared" si="187"/>
        <v>0</v>
      </c>
      <c r="CE308" s="14">
        <f t="shared" si="179"/>
        <v>0</v>
      </c>
      <c r="CF308" s="14">
        <f t="shared" si="180"/>
        <v>0</v>
      </c>
      <c r="CG308" s="14">
        <f t="shared" si="181"/>
        <v>0</v>
      </c>
      <c r="CH308" s="14">
        <f t="shared" si="182"/>
        <v>0</v>
      </c>
    </row>
    <row r="309" spans="1:86" x14ac:dyDescent="0.25">
      <c r="A309" s="3653"/>
      <c r="B309" s="1831" t="s">
        <v>274</v>
      </c>
      <c r="C309" s="139">
        <f t="shared" si="183"/>
        <v>1</v>
      </c>
      <c r="D309" s="199">
        <f t="shared" si="185"/>
        <v>0</v>
      </c>
      <c r="E309" s="1828">
        <f t="shared" si="185"/>
        <v>1</v>
      </c>
      <c r="F309" s="22"/>
      <c r="G309" s="26"/>
      <c r="H309" s="22"/>
      <c r="I309" s="26"/>
      <c r="J309" s="22"/>
      <c r="K309" s="26"/>
      <c r="L309" s="22"/>
      <c r="M309" s="26"/>
      <c r="N309" s="22"/>
      <c r="O309" s="24">
        <v>1</v>
      </c>
      <c r="P309" s="22"/>
      <c r="Q309" s="26"/>
      <c r="R309" s="42"/>
      <c r="S309" s="24"/>
      <c r="T309" s="22"/>
      <c r="U309" s="26"/>
      <c r="V309" s="42"/>
      <c r="W309" s="24"/>
      <c r="X309" s="22"/>
      <c r="Y309" s="26"/>
      <c r="Z309" s="42"/>
      <c r="AA309" s="24"/>
      <c r="AB309" s="22"/>
      <c r="AC309" s="26"/>
      <c r="AD309" s="42"/>
      <c r="AE309" s="24"/>
      <c r="AF309" s="22"/>
      <c r="AG309" s="26"/>
      <c r="AH309" s="42"/>
      <c r="AI309" s="24"/>
      <c r="AJ309" s="22"/>
      <c r="AK309" s="26"/>
      <c r="AL309" s="42"/>
      <c r="AM309" s="25"/>
      <c r="AN309" s="42"/>
      <c r="AO309" s="42"/>
      <c r="AP309" s="43"/>
      <c r="AQ309" s="22">
        <v>0</v>
      </c>
      <c r="AR309" s="43">
        <v>0</v>
      </c>
      <c r="AS309" s="186">
        <v>0</v>
      </c>
      <c r="AT309" s="43">
        <v>0</v>
      </c>
      <c r="AU309" s="43">
        <v>0</v>
      </c>
      <c r="AV309" s="43">
        <v>0</v>
      </c>
      <c r="AW309" t="str">
        <f t="shared" si="170"/>
        <v/>
      </c>
      <c r="BQ309" s="12" t="str">
        <f t="shared" si="171"/>
        <v/>
      </c>
      <c r="BR309" s="194" t="str">
        <f t="shared" si="172"/>
        <v/>
      </c>
      <c r="BS309" s="194" t="str">
        <f t="shared" si="186"/>
        <v/>
      </c>
      <c r="BT309" s="194" t="str">
        <f t="shared" si="173"/>
        <v/>
      </c>
      <c r="BU309" s="194" t="str">
        <f t="shared" si="174"/>
        <v/>
      </c>
      <c r="BV309" s="194" t="str">
        <f t="shared" si="175"/>
        <v/>
      </c>
      <c r="BW309" s="194" t="str">
        <f t="shared" si="176"/>
        <v/>
      </c>
      <c r="BX309"/>
      <c r="BZ309"/>
      <c r="CA309"/>
      <c r="CB309" s="14">
        <f t="shared" si="177"/>
        <v>0</v>
      </c>
      <c r="CC309" s="14">
        <f t="shared" si="178"/>
        <v>0</v>
      </c>
      <c r="CD309" s="14">
        <f>IF(AND(D309&gt;0,OR(AR309="")),1,IF(AR309&gt;D309,1,0))</f>
        <v>0</v>
      </c>
      <c r="CE309" s="14">
        <f t="shared" si="179"/>
        <v>0</v>
      </c>
      <c r="CF309" s="14">
        <f t="shared" si="180"/>
        <v>0</v>
      </c>
      <c r="CG309" s="14">
        <f t="shared" si="181"/>
        <v>0</v>
      </c>
      <c r="CH309" s="14">
        <f t="shared" si="182"/>
        <v>0</v>
      </c>
    </row>
    <row r="310" spans="1:86" s="47" customFormat="1" ht="12" x14ac:dyDescent="0.2">
      <c r="A310" s="27" t="s">
        <v>276</v>
      </c>
      <c r="B310" s="154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1779"/>
    </row>
    <row r="311" spans="1:86" ht="15" customHeight="1" x14ac:dyDescent="0.25">
      <c r="A311" s="3088" t="s">
        <v>75</v>
      </c>
      <c r="B311" s="2847"/>
      <c r="C311" s="3108" t="s">
        <v>259</v>
      </c>
      <c r="D311" s="2917"/>
      <c r="E311" s="2888"/>
      <c r="F311" s="3100" t="s">
        <v>117</v>
      </c>
      <c r="G311" s="3102"/>
      <c r="H311" s="3102"/>
      <c r="I311" s="3102"/>
      <c r="J311" s="3102"/>
      <c r="K311" s="3102"/>
      <c r="L311" s="3102"/>
      <c r="M311" s="3102"/>
      <c r="N311" s="3102"/>
      <c r="O311" s="3102"/>
      <c r="P311" s="3102"/>
      <c r="Q311" s="3102"/>
      <c r="R311" s="3102"/>
      <c r="S311" s="3102"/>
      <c r="T311" s="3102"/>
      <c r="U311" s="3102"/>
      <c r="V311" s="3102"/>
      <c r="W311" s="3102"/>
      <c r="X311" s="3102"/>
      <c r="Y311" s="3102"/>
      <c r="Z311" s="3102"/>
      <c r="AA311" s="3102"/>
      <c r="AB311" s="3102"/>
      <c r="AC311" s="3102"/>
      <c r="AD311" s="3102"/>
      <c r="AE311" s="3102"/>
      <c r="AF311" s="3102"/>
      <c r="AG311" s="3102"/>
      <c r="AH311" s="3102"/>
      <c r="AI311" s="3102"/>
      <c r="AJ311" s="3102"/>
      <c r="AK311" s="3102"/>
      <c r="AL311" s="3102"/>
      <c r="AM311" s="3102"/>
      <c r="AN311" s="3102"/>
      <c r="AO311" s="3102"/>
      <c r="AP311" s="3102"/>
      <c r="AQ311" s="3103"/>
      <c r="AR311" s="2869" t="s">
        <v>185</v>
      </c>
      <c r="AS311" s="2847"/>
      <c r="AT311" s="3074" t="s">
        <v>7</v>
      </c>
      <c r="AU311" s="3074" t="s">
        <v>8</v>
      </c>
      <c r="AV311" s="3074" t="s">
        <v>260</v>
      </c>
      <c r="AW311" s="3074" t="s">
        <v>245</v>
      </c>
      <c r="BQ311"/>
      <c r="BR311"/>
      <c r="BS311"/>
      <c r="BT311"/>
      <c r="BU311"/>
      <c r="BV311"/>
      <c r="BW311"/>
      <c r="BX311"/>
      <c r="BZ311"/>
      <c r="CA311"/>
      <c r="CB311"/>
    </row>
    <row r="312" spans="1:86" ht="15" customHeight="1" x14ac:dyDescent="0.25">
      <c r="A312" s="2910"/>
      <c r="B312" s="2848"/>
      <c r="C312" s="3644"/>
      <c r="D312" s="3613"/>
      <c r="E312" s="3645"/>
      <c r="F312" s="3076" t="s">
        <v>277</v>
      </c>
      <c r="G312" s="3078"/>
      <c r="H312" s="3076" t="s">
        <v>278</v>
      </c>
      <c r="I312" s="3078"/>
      <c r="J312" s="3076" t="s">
        <v>279</v>
      </c>
      <c r="K312" s="3078"/>
      <c r="L312" s="3076" t="s">
        <v>280</v>
      </c>
      <c r="M312" s="3078"/>
      <c r="N312" s="3076" t="s">
        <v>179</v>
      </c>
      <c r="O312" s="3078"/>
      <c r="P312" s="3076" t="s">
        <v>180</v>
      </c>
      <c r="Q312" s="3078"/>
      <c r="R312" s="3076" t="s">
        <v>12</v>
      </c>
      <c r="S312" s="3078"/>
      <c r="T312" s="3076" t="s">
        <v>13</v>
      </c>
      <c r="U312" s="3078"/>
      <c r="V312" s="3076" t="s">
        <v>14</v>
      </c>
      <c r="W312" s="3077"/>
      <c r="X312" s="3076" t="s">
        <v>15</v>
      </c>
      <c r="Y312" s="3077"/>
      <c r="Z312" s="3076" t="s">
        <v>16</v>
      </c>
      <c r="AA312" s="3077"/>
      <c r="AB312" s="3076" t="s">
        <v>17</v>
      </c>
      <c r="AC312" s="3077"/>
      <c r="AD312" s="3076" t="s">
        <v>18</v>
      </c>
      <c r="AE312" s="3077"/>
      <c r="AF312" s="3076" t="s">
        <v>19</v>
      </c>
      <c r="AG312" s="3077"/>
      <c r="AH312" s="3076" t="s">
        <v>48</v>
      </c>
      <c r="AI312" s="3077"/>
      <c r="AJ312" s="3076" t="s">
        <v>49</v>
      </c>
      <c r="AK312" s="3077"/>
      <c r="AL312" s="3076" t="s">
        <v>50</v>
      </c>
      <c r="AM312" s="3077"/>
      <c r="AN312" s="3076" t="s">
        <v>126</v>
      </c>
      <c r="AO312" s="3077"/>
      <c r="AP312" s="3076" t="s">
        <v>281</v>
      </c>
      <c r="AQ312" s="3094"/>
      <c r="AR312" s="3605"/>
      <c r="AS312" s="3636"/>
      <c r="AT312" s="2851"/>
      <c r="AU312" s="2851"/>
      <c r="AV312" s="2851"/>
      <c r="AW312" s="2851"/>
      <c r="BQ312"/>
      <c r="BR312"/>
      <c r="BS312"/>
      <c r="BT312"/>
      <c r="BU312"/>
      <c r="BV312"/>
      <c r="BW312"/>
      <c r="BX312"/>
      <c r="BZ312"/>
      <c r="CA312"/>
      <c r="CB312"/>
    </row>
    <row r="313" spans="1:86" x14ac:dyDescent="0.25">
      <c r="A313" s="3641"/>
      <c r="B313" s="3636"/>
      <c r="C313" s="2110" t="s">
        <v>96</v>
      </c>
      <c r="D313" s="1844" t="s">
        <v>65</v>
      </c>
      <c r="E313" s="1825" t="s">
        <v>97</v>
      </c>
      <c r="F313" s="2110" t="s">
        <v>264</v>
      </c>
      <c r="G313" s="2111" t="s">
        <v>97</v>
      </c>
      <c r="H313" s="2110" t="s">
        <v>264</v>
      </c>
      <c r="I313" s="2111" t="s">
        <v>97</v>
      </c>
      <c r="J313" s="2110" t="s">
        <v>264</v>
      </c>
      <c r="K313" s="2111" t="s">
        <v>97</v>
      </c>
      <c r="L313" s="2110" t="s">
        <v>264</v>
      </c>
      <c r="M313" s="2111" t="s">
        <v>97</v>
      </c>
      <c r="N313" s="2110" t="s">
        <v>264</v>
      </c>
      <c r="O313" s="2111" t="s">
        <v>97</v>
      </c>
      <c r="P313" s="2110" t="s">
        <v>264</v>
      </c>
      <c r="Q313" s="2111" t="s">
        <v>97</v>
      </c>
      <c r="R313" s="2110" t="s">
        <v>264</v>
      </c>
      <c r="S313" s="2111" t="s">
        <v>97</v>
      </c>
      <c r="T313" s="2110" t="s">
        <v>264</v>
      </c>
      <c r="U313" s="2111" t="s">
        <v>97</v>
      </c>
      <c r="V313" s="2110" t="s">
        <v>264</v>
      </c>
      <c r="W313" s="2111" t="s">
        <v>97</v>
      </c>
      <c r="X313" s="2110" t="s">
        <v>264</v>
      </c>
      <c r="Y313" s="2111" t="s">
        <v>97</v>
      </c>
      <c r="Z313" s="2110" t="s">
        <v>264</v>
      </c>
      <c r="AA313" s="2111" t="s">
        <v>97</v>
      </c>
      <c r="AB313" s="2110" t="s">
        <v>264</v>
      </c>
      <c r="AC313" s="2111" t="s">
        <v>97</v>
      </c>
      <c r="AD313" s="2110" t="s">
        <v>264</v>
      </c>
      <c r="AE313" s="2111" t="s">
        <v>97</v>
      </c>
      <c r="AF313" s="2110" t="s">
        <v>264</v>
      </c>
      <c r="AG313" s="2111" t="s">
        <v>97</v>
      </c>
      <c r="AH313" s="2110" t="s">
        <v>264</v>
      </c>
      <c r="AI313" s="2111" t="s">
        <v>97</v>
      </c>
      <c r="AJ313" s="2110" t="s">
        <v>264</v>
      </c>
      <c r="AK313" s="2111" t="s">
        <v>97</v>
      </c>
      <c r="AL313" s="2110" t="s">
        <v>264</v>
      </c>
      <c r="AM313" s="2111" t="s">
        <v>97</v>
      </c>
      <c r="AN313" s="2110" t="s">
        <v>264</v>
      </c>
      <c r="AO313" s="2111" t="s">
        <v>97</v>
      </c>
      <c r="AP313" s="2110" t="s">
        <v>264</v>
      </c>
      <c r="AQ313" s="2112" t="s">
        <v>97</v>
      </c>
      <c r="AR313" s="2117" t="s">
        <v>187</v>
      </c>
      <c r="AS313" s="2111" t="s">
        <v>188</v>
      </c>
      <c r="AT313" s="3637"/>
      <c r="AU313" s="3637"/>
      <c r="AV313" s="3637"/>
      <c r="AW313" s="3637"/>
      <c r="BQ313"/>
      <c r="BR313"/>
      <c r="BS313"/>
      <c r="BT313"/>
      <c r="BU313"/>
      <c r="BV313"/>
      <c r="BW313"/>
      <c r="BX313"/>
      <c r="BZ313"/>
      <c r="CA313"/>
      <c r="CB313"/>
    </row>
    <row r="314" spans="1:86" x14ac:dyDescent="0.25">
      <c r="A314" s="3083" t="s">
        <v>282</v>
      </c>
      <c r="B314" s="1187" t="s">
        <v>181</v>
      </c>
      <c r="C314" s="175">
        <f>SUM(E314)</f>
        <v>0</v>
      </c>
      <c r="D314" s="2187"/>
      <c r="E314" s="1189">
        <f>+Q314+S314+U314+W314+Y314+AA314+AC314+AE314+AG314+AI314</f>
        <v>0</v>
      </c>
      <c r="F314" s="2118"/>
      <c r="G314" s="947"/>
      <c r="H314" s="947"/>
      <c r="I314" s="947"/>
      <c r="J314" s="947"/>
      <c r="K314" s="947"/>
      <c r="L314" s="947"/>
      <c r="M314" s="947"/>
      <c r="N314" s="947"/>
      <c r="O314" s="947"/>
      <c r="P314" s="833"/>
      <c r="Q314" s="840"/>
      <c r="R314" s="2178"/>
      <c r="S314" s="840"/>
      <c r="T314" s="2178"/>
      <c r="U314" s="840"/>
      <c r="V314" s="2178"/>
      <c r="W314" s="840"/>
      <c r="X314" s="2178"/>
      <c r="Y314" s="840"/>
      <c r="Z314" s="2178"/>
      <c r="AA314" s="840"/>
      <c r="AB314" s="2178"/>
      <c r="AC314" s="840"/>
      <c r="AD314" s="2178"/>
      <c r="AE314" s="840"/>
      <c r="AF314" s="2178"/>
      <c r="AG314" s="840"/>
      <c r="AH314" s="2178"/>
      <c r="AI314" s="840"/>
      <c r="AJ314" s="2178"/>
      <c r="AK314" s="833"/>
      <c r="AL314" s="2178"/>
      <c r="AM314" s="833"/>
      <c r="AN314" s="2178"/>
      <c r="AO314" s="833"/>
      <c r="AP314" s="2178"/>
      <c r="AQ314" s="949"/>
      <c r="AR314" s="840">
        <v>0</v>
      </c>
      <c r="AS314" s="947"/>
      <c r="AT314" s="2119">
        <v>0</v>
      </c>
      <c r="AU314" s="864">
        <v>0</v>
      </c>
      <c r="AV314" s="2119">
        <v>0</v>
      </c>
      <c r="AW314" s="864">
        <v>0</v>
      </c>
      <c r="AX314" t="str">
        <f>BQ314&amp;BR314&amp;BS314&amp;BT314&amp;BU314&amp;BV314</f>
        <v/>
      </c>
      <c r="BQ314" s="12" t="str">
        <f>IF(AND(E314&gt;0,OR(AR314="")),"* No olvide digitar la variable Trans (masculino). Digite Cero si no tiene.",IF(AR314&gt;E314," * La variable Trans (masculino) No puede ser mayor al Total.",""))</f>
        <v/>
      </c>
      <c r="BR314" s="13"/>
      <c r="BS314" s="12" t="str">
        <f>IF(AND(C314&gt;0,AT314="")," * No olvide digitar la variable Pueblos originarios. Digite Cero si no tiene.",IF(AT314&gt;C314," * La variable Pueblos originarios No puede ser mayor al Total.",""))</f>
        <v/>
      </c>
      <c r="BT314" s="12" t="str">
        <f>IF(AND(C314&gt;0,AU314="")," * No olvide digitar la variable Migrantes. Digite Cero si no tiene.",IF(AU314&gt;C314," * La variable Migrantes No puede ser mayor al Total.",""))</f>
        <v/>
      </c>
      <c r="BU314" s="12" t="str">
        <f>IF(AND(C314&gt;0,AV314="")," * No olvide digitar la variable Niños, niñas adolescentes y Jóvenes SENAME. Digite Cero si no tiene.",IF(AV314&gt;C314," * La variable Niños, niñas adolescentes y Jóvenes SENAME No puede ser mayor al Total.",""))</f>
        <v/>
      </c>
      <c r="BV314" s="12" t="str">
        <f>IF(AND(C314&gt;0,AW314="")," * No olvide digitar la variable Niños, niñas adolescentes y Jóvenes Mejor Niñez. Digite Cero si no tiene.",IF(AW314&gt;C314," * La variable Niños, niñas adolescentes y Jóvenes Mejor Niñez No puede ser mayor al Total.",""))</f>
        <v/>
      </c>
      <c r="BW314"/>
      <c r="BX314"/>
      <c r="BZ314"/>
      <c r="CA314"/>
      <c r="CB314" s="14">
        <f>IF(AND(E314&gt;0,OR(AR314="")),1,IF(AR314&gt;E314,1,0))</f>
        <v>0</v>
      </c>
      <c r="CD314" s="14">
        <f>IF(AND(C314&gt;0,AT314=""),1,IF(AT314&gt;C314,1,0))</f>
        <v>0</v>
      </c>
      <c r="CE314" s="14">
        <f>IF(AND(C314&gt;0,AU314=""),1,IF(AU314&gt;C314,1,0))</f>
        <v>0</v>
      </c>
      <c r="CF314" s="14">
        <f>IF(AND(C314&gt;0,AV314=""),1,IF(AV314&gt;C314,1,0))</f>
        <v>0</v>
      </c>
      <c r="CG314" s="14">
        <f>IF(AND(C314&gt;0,AW314=""),1,IF(AW314&gt;C314,1,0))</f>
        <v>0</v>
      </c>
    </row>
    <row r="315" spans="1:86" x14ac:dyDescent="0.25">
      <c r="A315" s="3638"/>
      <c r="B315" s="2008" t="s">
        <v>275</v>
      </c>
      <c r="C315" s="183">
        <f t="shared" ref="C315:C324" si="188">SUM(D315+E315)</f>
        <v>1</v>
      </c>
      <c r="D315" s="184">
        <f t="shared" ref="D315:E318" si="189">SUM(F315+H315+J315+L315+N315+P315+R315+T315+V315+X315+Z315+AB315+AD315+AF315+AH315+AJ315+AL315+AN315+AP315)</f>
        <v>1</v>
      </c>
      <c r="E315" s="203">
        <f t="shared" si="189"/>
        <v>0</v>
      </c>
      <c r="F315" s="329"/>
      <c r="G315" s="393"/>
      <c r="H315" s="329"/>
      <c r="I315" s="393"/>
      <c r="J315" s="329"/>
      <c r="K315" s="75"/>
      <c r="L315" s="329"/>
      <c r="M315" s="292"/>
      <c r="N315" s="329"/>
      <c r="O315" s="75"/>
      <c r="P315" s="329"/>
      <c r="Q315" s="393"/>
      <c r="R315" s="329">
        <v>1</v>
      </c>
      <c r="S315" s="393"/>
      <c r="T315" s="329"/>
      <c r="U315" s="393"/>
      <c r="V315" s="329"/>
      <c r="W315" s="393"/>
      <c r="X315" s="329"/>
      <c r="Y315" s="393"/>
      <c r="Z315" s="329"/>
      <c r="AA315" s="393"/>
      <c r="AB315" s="329"/>
      <c r="AC315" s="393"/>
      <c r="AD315" s="329"/>
      <c r="AE315" s="393"/>
      <c r="AF315" s="329"/>
      <c r="AG315" s="393"/>
      <c r="AH315" s="329"/>
      <c r="AI315" s="393"/>
      <c r="AJ315" s="329"/>
      <c r="AK315" s="393"/>
      <c r="AL315" s="329"/>
      <c r="AM315" s="393"/>
      <c r="AN315" s="329"/>
      <c r="AO315" s="393"/>
      <c r="AP315" s="329"/>
      <c r="AQ315" s="394"/>
      <c r="AR315" s="393">
        <v>0</v>
      </c>
      <c r="AS315" s="75">
        <v>1</v>
      </c>
      <c r="AT315" s="309">
        <v>0</v>
      </c>
      <c r="AU315" s="75">
        <v>0</v>
      </c>
      <c r="AV315" s="309">
        <v>0</v>
      </c>
      <c r="AW315" s="75">
        <v>0</v>
      </c>
      <c r="AX315" t="str">
        <f t="shared" ref="AX315:AX324" si="190">BQ315&amp;BR315&amp;BS315&amp;BT315&amp;BU315&amp;BV315</f>
        <v/>
      </c>
      <c r="BQ315" s="12" t="str">
        <f t="shared" ref="BQ315:BQ324" si="191">IF(AND(E315&gt;0,OR(AR315="")),"* No olvide digitar la variable Trans (masculino). Digite Cero si no tiene.",IF(AR315&gt;E315," * La variable Trans (masculino) No puede ser mayor al Total.",""))</f>
        <v/>
      </c>
      <c r="BR315" s="12" t="str">
        <f>IF(AND(D315&gt;0,OR(AS315="")),"* No olvide digitar la variable Trans (Femenino). Digite Cero si no tiene.",IF(AS315&gt;D315," * La variable Trans (Femenino) No puede ser mayor al Total Hombres.",""))</f>
        <v/>
      </c>
      <c r="BS315" s="12" t="str">
        <f t="shared" ref="BS315:BS324" si="192">IF(AND(C315&gt;0,AT315="")," * No olvide digitar la variable Pueblos originarios. Digite Cero si no tiene.",IF(AT315&gt;C315," * La variable Pueblos originarios No puede ser mayor al Total.",""))</f>
        <v/>
      </c>
      <c r="BT315" s="12" t="str">
        <f t="shared" ref="BT315:BT324" si="193">IF(AND(C315&gt;0,AU315="")," * No olvide digitar la variable Migrantes. Digite Cero si no tiene.",IF(AU315&gt;C315," * La variable Migrantes No puede ser mayor al Total.",""))</f>
        <v/>
      </c>
      <c r="BU315" s="12" t="str">
        <f t="shared" ref="BU315:BU324" si="194">IF(AND(C315&gt;0,AV315="")," * No olvide digitar la variable Niños, niñas adolescentes y Jóvenes SENAME. Digite Cero si no tiene.",IF(AV315&gt;C315," * La variable Niños, niñas adolescentes y Jóvenes SENAME No puede ser mayor al Total.",""))</f>
        <v/>
      </c>
      <c r="BV315" s="12" t="str">
        <f t="shared" ref="BV315:BV324" si="195">IF(AND(C315&gt;0,AW315="")," * No olvide digitar la variable Niños, niñas adolescentes y Jóvenes Mejor Niñez. Digite Cero si no tiene.",IF(AW315&gt;C315," * La variable Niños, niñas adolescentes y Jóvenes Mejor Niñez No puede ser mayor al Total.",""))</f>
        <v/>
      </c>
      <c r="BW315"/>
      <c r="BX315"/>
      <c r="BZ315"/>
      <c r="CA315"/>
      <c r="CB315" s="14">
        <f>IF(AND(E315&gt;0,OR(AR315="")),1,IF(AR315&gt;E315,1,0))</f>
        <v>0</v>
      </c>
      <c r="CC315" s="14">
        <f>IF(AND(D315&gt;0,OR(AS315="")),1,IF(AS315&gt;D315,1,0))</f>
        <v>0</v>
      </c>
      <c r="CD315" s="14">
        <f t="shared" ref="CD315:CD324" si="196">IF(AND(C315&gt;0,AT315=""),1,IF(AT315&gt;C315,1,0))</f>
        <v>0</v>
      </c>
      <c r="CE315" s="14">
        <f t="shared" ref="CE315:CE324" si="197">IF(AND(C315&gt;0,AU315=""),1,IF(AU315&gt;C315,1,0))</f>
        <v>0</v>
      </c>
      <c r="CF315" s="14">
        <f t="shared" ref="CF315:CF324" si="198">IF(AND(C315&gt;0,AV315=""),1,IF(AV315&gt;C315,1,0))</f>
        <v>0</v>
      </c>
      <c r="CG315" s="14">
        <f t="shared" ref="CG315:CG324" si="199">IF(AND(C315&gt;0,AW315=""),1,IF(AW315&gt;C315,1,0))</f>
        <v>0</v>
      </c>
    </row>
    <row r="316" spans="1:86" x14ac:dyDescent="0.25">
      <c r="A316" s="3105" t="s">
        <v>283</v>
      </c>
      <c r="B316" s="3106"/>
      <c r="C316" s="2120">
        <f t="shared" si="188"/>
        <v>2</v>
      </c>
      <c r="D316" s="644">
        <f t="shared" si="189"/>
        <v>0</v>
      </c>
      <c r="E316" s="1854">
        <f t="shared" si="189"/>
        <v>2</v>
      </c>
      <c r="F316" s="2121"/>
      <c r="G316" s="715"/>
      <c r="H316" s="2121"/>
      <c r="I316" s="715"/>
      <c r="J316" s="2121"/>
      <c r="K316" s="677"/>
      <c r="L316" s="2121"/>
      <c r="M316" s="678"/>
      <c r="N316" s="2121"/>
      <c r="O316" s="677"/>
      <c r="P316" s="2121"/>
      <c r="Q316" s="715"/>
      <c r="R316" s="2121"/>
      <c r="S316" s="715"/>
      <c r="T316" s="2121"/>
      <c r="U316" s="715"/>
      <c r="V316" s="2121"/>
      <c r="W316" s="715"/>
      <c r="X316" s="2121"/>
      <c r="Y316" s="715"/>
      <c r="Z316" s="2121"/>
      <c r="AA316" s="715">
        <v>1</v>
      </c>
      <c r="AB316" s="2121"/>
      <c r="AC316" s="715">
        <v>1</v>
      </c>
      <c r="AD316" s="2121"/>
      <c r="AE316" s="715"/>
      <c r="AF316" s="2121"/>
      <c r="AG316" s="715"/>
      <c r="AH316" s="2121"/>
      <c r="AI316" s="715"/>
      <c r="AJ316" s="2121"/>
      <c r="AK316" s="715"/>
      <c r="AL316" s="2121"/>
      <c r="AM316" s="715"/>
      <c r="AN316" s="2121"/>
      <c r="AO316" s="715"/>
      <c r="AP316" s="2121"/>
      <c r="AQ316" s="716"/>
      <c r="AR316" s="715">
        <v>0</v>
      </c>
      <c r="AS316" s="677">
        <v>0</v>
      </c>
      <c r="AT316" s="688">
        <v>0</v>
      </c>
      <c r="AU316" s="677">
        <v>0</v>
      </c>
      <c r="AV316" s="688">
        <v>0</v>
      </c>
      <c r="AW316" s="677">
        <v>0</v>
      </c>
      <c r="AX316" t="str">
        <f t="shared" si="190"/>
        <v/>
      </c>
      <c r="BQ316" s="12" t="str">
        <f t="shared" si="191"/>
        <v/>
      </c>
      <c r="BR316" s="12" t="str">
        <f t="shared" ref="BR316:BR324" si="200">IF(AND(D316&gt;0,OR(AS316="")),"* No olvide digitar la variable Trans (Femenino). Digite Cero si no tiene.",IF(AS316&gt;D316," * La variable Trans (Femenino) No puede ser mayor al Total Hombres.",""))</f>
        <v/>
      </c>
      <c r="BS316" s="12" t="str">
        <f t="shared" si="192"/>
        <v/>
      </c>
      <c r="BT316" s="12" t="str">
        <f t="shared" si="193"/>
        <v/>
      </c>
      <c r="BU316" s="12" t="str">
        <f t="shared" si="194"/>
        <v/>
      </c>
      <c r="BV316" s="12" t="str">
        <f t="shared" si="195"/>
        <v/>
      </c>
      <c r="BW316"/>
      <c r="BX316"/>
      <c r="BZ316"/>
      <c r="CA316"/>
      <c r="CB316" s="14">
        <f t="shared" ref="CB316:CB324" si="201">IF(AND(E316&gt;0,OR(AR316="")),1,IF(AR316&gt;E316,1,0))</f>
        <v>0</v>
      </c>
      <c r="CC316" s="14">
        <f t="shared" ref="CC316:CC324" si="202">IF(AND(D316&gt;0,OR(AS316="")),1,IF(AS316&gt;D316,1,0))</f>
        <v>0</v>
      </c>
      <c r="CD316" s="14">
        <f t="shared" si="196"/>
        <v>0</v>
      </c>
      <c r="CE316" s="14">
        <f t="shared" si="197"/>
        <v>0</v>
      </c>
      <c r="CF316" s="14">
        <f t="shared" si="198"/>
        <v>0</v>
      </c>
      <c r="CG316" s="14">
        <f t="shared" si="199"/>
        <v>0</v>
      </c>
    </row>
    <row r="317" spans="1:86" x14ac:dyDescent="0.25">
      <c r="A317" s="3107" t="s">
        <v>284</v>
      </c>
      <c r="B317" s="3107"/>
      <c r="C317" s="2120">
        <f t="shared" si="188"/>
        <v>0</v>
      </c>
      <c r="D317" s="644">
        <f t="shared" si="189"/>
        <v>0</v>
      </c>
      <c r="E317" s="1854">
        <f t="shared" si="189"/>
        <v>0</v>
      </c>
      <c r="F317" s="2121"/>
      <c r="G317" s="715"/>
      <c r="H317" s="2121"/>
      <c r="I317" s="715"/>
      <c r="J317" s="2121"/>
      <c r="K317" s="677"/>
      <c r="L317" s="2121"/>
      <c r="M317" s="678"/>
      <c r="N317" s="2121"/>
      <c r="O317" s="677"/>
      <c r="P317" s="2121"/>
      <c r="Q317" s="715"/>
      <c r="R317" s="2121"/>
      <c r="S317" s="715"/>
      <c r="T317" s="2121"/>
      <c r="U317" s="715"/>
      <c r="V317" s="2121"/>
      <c r="W317" s="715"/>
      <c r="X317" s="2121"/>
      <c r="Y317" s="715"/>
      <c r="Z317" s="2121"/>
      <c r="AA317" s="715"/>
      <c r="AB317" s="2121"/>
      <c r="AC317" s="715"/>
      <c r="AD317" s="2121"/>
      <c r="AE317" s="715"/>
      <c r="AF317" s="2121"/>
      <c r="AG317" s="715"/>
      <c r="AH317" s="2121"/>
      <c r="AI317" s="715"/>
      <c r="AJ317" s="2121"/>
      <c r="AK317" s="715"/>
      <c r="AL317" s="2121"/>
      <c r="AM317" s="715"/>
      <c r="AN317" s="2121"/>
      <c r="AO317" s="715"/>
      <c r="AP317" s="2121"/>
      <c r="AQ317" s="716"/>
      <c r="AR317" s="715"/>
      <c r="AS317" s="677"/>
      <c r="AT317" s="688"/>
      <c r="AU317" s="677"/>
      <c r="AV317" s="688"/>
      <c r="AW317" s="677"/>
      <c r="AX317" t="str">
        <f t="shared" si="190"/>
        <v/>
      </c>
      <c r="BQ317" s="12" t="str">
        <f t="shared" si="191"/>
        <v/>
      </c>
      <c r="BR317" s="12" t="str">
        <f t="shared" si="200"/>
        <v/>
      </c>
      <c r="BS317" s="12" t="str">
        <f t="shared" si="192"/>
        <v/>
      </c>
      <c r="BT317" s="12" t="str">
        <f t="shared" si="193"/>
        <v/>
      </c>
      <c r="BU317" s="12" t="str">
        <f t="shared" si="194"/>
        <v/>
      </c>
      <c r="BV317" s="12" t="str">
        <f t="shared" si="195"/>
        <v/>
      </c>
      <c r="BW317"/>
      <c r="BX317"/>
      <c r="BZ317"/>
      <c r="CA317"/>
      <c r="CB317" s="14">
        <f t="shared" si="201"/>
        <v>0</v>
      </c>
      <c r="CC317" s="14">
        <f t="shared" si="202"/>
        <v>0</v>
      </c>
      <c r="CD317" s="14">
        <f t="shared" si="196"/>
        <v>0</v>
      </c>
      <c r="CE317" s="14">
        <f t="shared" si="197"/>
        <v>0</v>
      </c>
      <c r="CF317" s="14">
        <f t="shared" si="198"/>
        <v>0</v>
      </c>
      <c r="CG317" s="14">
        <f t="shared" si="199"/>
        <v>0</v>
      </c>
    </row>
    <row r="318" spans="1:86" ht="15" customHeight="1" x14ac:dyDescent="0.25">
      <c r="A318" s="2906" t="s">
        <v>285</v>
      </c>
      <c r="B318" s="2907"/>
      <c r="C318" s="175">
        <f t="shared" si="188"/>
        <v>0</v>
      </c>
      <c r="D318" s="176">
        <f t="shared" si="189"/>
        <v>0</v>
      </c>
      <c r="E318" s="233">
        <f t="shared" si="189"/>
        <v>0</v>
      </c>
      <c r="F318" s="32"/>
      <c r="G318" s="34"/>
      <c r="H318" s="32"/>
      <c r="I318" s="34"/>
      <c r="J318" s="32"/>
      <c r="K318" s="35"/>
      <c r="L318" s="32"/>
      <c r="M318" s="271"/>
      <c r="N318" s="32"/>
      <c r="O318" s="35"/>
      <c r="P318" s="32"/>
      <c r="Q318" s="34"/>
      <c r="R318" s="32"/>
      <c r="S318" s="34"/>
      <c r="T318" s="32"/>
      <c r="U318" s="34"/>
      <c r="V318" s="32"/>
      <c r="W318" s="34"/>
      <c r="X318" s="32"/>
      <c r="Y318" s="34"/>
      <c r="Z318" s="32"/>
      <c r="AA318" s="34"/>
      <c r="AB318" s="32"/>
      <c r="AC318" s="34"/>
      <c r="AD318" s="32"/>
      <c r="AE318" s="34"/>
      <c r="AF318" s="32"/>
      <c r="AG318" s="34"/>
      <c r="AH318" s="32"/>
      <c r="AI318" s="34"/>
      <c r="AJ318" s="32"/>
      <c r="AK318" s="34"/>
      <c r="AL318" s="32"/>
      <c r="AM318" s="34"/>
      <c r="AN318" s="32"/>
      <c r="AO318" s="34"/>
      <c r="AP318" s="32"/>
      <c r="AQ318" s="226"/>
      <c r="AR318" s="34"/>
      <c r="AS318" s="35"/>
      <c r="AT318" s="337"/>
      <c r="AU318" s="35"/>
      <c r="AV318" s="337"/>
      <c r="AW318" s="35"/>
      <c r="AX318" t="str">
        <f>BQ318&amp;BR318&amp;BS318&amp;BT318&amp;BU318&amp;BV318</f>
        <v/>
      </c>
      <c r="BQ318" s="12" t="str">
        <f t="shared" si="191"/>
        <v/>
      </c>
      <c r="BR318" s="12" t="str">
        <f t="shared" si="200"/>
        <v/>
      </c>
      <c r="BS318" s="12" t="str">
        <f t="shared" si="192"/>
        <v/>
      </c>
      <c r="BT318" s="12" t="str">
        <f t="shared" si="193"/>
        <v/>
      </c>
      <c r="BU318" s="12" t="str">
        <f t="shared" si="194"/>
        <v/>
      </c>
      <c r="BV318" s="12" t="str">
        <f t="shared" si="195"/>
        <v/>
      </c>
      <c r="BW318"/>
      <c r="BX318"/>
      <c r="BZ318"/>
      <c r="CA318"/>
      <c r="CB318" s="14">
        <f t="shared" si="201"/>
        <v>0</v>
      </c>
      <c r="CC318" s="14">
        <f t="shared" si="202"/>
        <v>0</v>
      </c>
      <c r="CD318" s="14">
        <f t="shared" si="196"/>
        <v>0</v>
      </c>
      <c r="CE318" s="14">
        <f t="shared" si="197"/>
        <v>0</v>
      </c>
      <c r="CF318" s="14">
        <f t="shared" si="198"/>
        <v>0</v>
      </c>
      <c r="CG318" s="14">
        <f t="shared" si="199"/>
        <v>0</v>
      </c>
    </row>
    <row r="319" spans="1:86" ht="15" customHeight="1" x14ac:dyDescent="0.25">
      <c r="A319" s="2908" t="s">
        <v>286</v>
      </c>
      <c r="B319" s="2909"/>
      <c r="C319" s="139">
        <f t="shared" si="188"/>
        <v>0</v>
      </c>
      <c r="D319" s="199">
        <f>SUM(F319+H319+J319+L319)</f>
        <v>0</v>
      </c>
      <c r="E319" s="1832">
        <f>SUM(G319+I319+K319+M319)</f>
        <v>0</v>
      </c>
      <c r="F319" s="22"/>
      <c r="G319" s="42"/>
      <c r="H319" s="22"/>
      <c r="I319" s="42"/>
      <c r="J319" s="22"/>
      <c r="K319" s="43"/>
      <c r="L319" s="22"/>
      <c r="M319" s="141"/>
      <c r="N319" s="439"/>
      <c r="O319" s="440"/>
      <c r="P319" s="440"/>
      <c r="Q319" s="440"/>
      <c r="R319" s="440"/>
      <c r="S319" s="440"/>
      <c r="T319" s="440"/>
      <c r="U319" s="440"/>
      <c r="V319" s="440"/>
      <c r="W319" s="440"/>
      <c r="X319" s="440"/>
      <c r="Y319" s="440"/>
      <c r="Z319" s="440"/>
      <c r="AA319" s="440"/>
      <c r="AB319" s="440"/>
      <c r="AC319" s="440"/>
      <c r="AD319" s="440"/>
      <c r="AE319" s="440"/>
      <c r="AF319" s="440"/>
      <c r="AG319" s="440"/>
      <c r="AH319" s="440"/>
      <c r="AI319" s="440"/>
      <c r="AJ319" s="440"/>
      <c r="AK319" s="440"/>
      <c r="AL319" s="440"/>
      <c r="AM319" s="440"/>
      <c r="AN319" s="440"/>
      <c r="AO319" s="440"/>
      <c r="AP319" s="440"/>
      <c r="AQ319" s="440"/>
      <c r="AR319" s="441"/>
      <c r="AS319" s="287"/>
      <c r="AT319" s="186"/>
      <c r="AU319" s="43"/>
      <c r="AV319" s="186"/>
      <c r="AW319" s="43"/>
      <c r="AX319" t="str">
        <f t="shared" si="190"/>
        <v/>
      </c>
      <c r="BQ319" s="13"/>
      <c r="BR319" s="346"/>
      <c r="BS319" s="12" t="str">
        <f t="shared" si="192"/>
        <v/>
      </c>
      <c r="BT319" s="12" t="str">
        <f t="shared" si="193"/>
        <v/>
      </c>
      <c r="BU319" s="12" t="str">
        <f t="shared" si="194"/>
        <v/>
      </c>
      <c r="BV319" s="12" t="str">
        <f t="shared" si="195"/>
        <v/>
      </c>
      <c r="BW319"/>
      <c r="BX319"/>
      <c r="BZ319"/>
      <c r="CA319"/>
      <c r="CB319"/>
      <c r="CC319" s="14">
        <f t="shared" si="202"/>
        <v>0</v>
      </c>
      <c r="CD319" s="14">
        <f t="shared" si="196"/>
        <v>0</v>
      </c>
      <c r="CE319" s="14">
        <f t="shared" si="197"/>
        <v>0</v>
      </c>
      <c r="CF319" s="14">
        <f t="shared" si="198"/>
        <v>0</v>
      </c>
      <c r="CG319" s="14">
        <f t="shared" si="199"/>
        <v>0</v>
      </c>
    </row>
    <row r="320" spans="1:86" x14ac:dyDescent="0.25">
      <c r="A320" s="2860" t="s">
        <v>287</v>
      </c>
      <c r="B320" s="1826" t="s">
        <v>288</v>
      </c>
      <c r="C320" s="175">
        <f t="shared" si="188"/>
        <v>0</v>
      </c>
      <c r="D320" s="176">
        <f t="shared" ref="D320:E324" si="203">SUM(F320+H320+J320+L320+N320+P320+R320+T320+V320+X320+Z320+AB320+AD320+AF320+AH320+AJ320+AL320+AN320+AP320)</f>
        <v>0</v>
      </c>
      <c r="E320" s="233">
        <f t="shared" si="203"/>
        <v>0</v>
      </c>
      <c r="F320" s="32"/>
      <c r="G320" s="34"/>
      <c r="H320" s="32"/>
      <c r="I320" s="34"/>
      <c r="J320" s="32"/>
      <c r="K320" s="35"/>
      <c r="L320" s="32"/>
      <c r="M320" s="271"/>
      <c r="N320" s="32"/>
      <c r="O320" s="35"/>
      <c r="P320" s="32"/>
      <c r="Q320" s="34"/>
      <c r="R320" s="32"/>
      <c r="S320" s="34"/>
      <c r="T320" s="32"/>
      <c r="U320" s="34"/>
      <c r="V320" s="32"/>
      <c r="W320" s="34"/>
      <c r="X320" s="32"/>
      <c r="Y320" s="34"/>
      <c r="Z320" s="32"/>
      <c r="AA320" s="34"/>
      <c r="AB320" s="32"/>
      <c r="AC320" s="34"/>
      <c r="AD320" s="32"/>
      <c r="AE320" s="34"/>
      <c r="AF320" s="32"/>
      <c r="AG320" s="34"/>
      <c r="AH320" s="32"/>
      <c r="AI320" s="34"/>
      <c r="AJ320" s="32"/>
      <c r="AK320" s="34"/>
      <c r="AL320" s="32"/>
      <c r="AM320" s="34"/>
      <c r="AN320" s="32"/>
      <c r="AO320" s="34"/>
      <c r="AP320" s="32"/>
      <c r="AQ320" s="226"/>
      <c r="AR320" s="34"/>
      <c r="AS320" s="35"/>
      <c r="AT320" s="337"/>
      <c r="AU320" s="35"/>
      <c r="AV320" s="337"/>
      <c r="AW320" s="35"/>
      <c r="AX320" t="str">
        <f t="shared" si="190"/>
        <v/>
      </c>
      <c r="BQ320" s="12" t="str">
        <f t="shared" si="191"/>
        <v/>
      </c>
      <c r="BR320" s="12" t="str">
        <f t="shared" si="200"/>
        <v/>
      </c>
      <c r="BS320" s="12" t="str">
        <f t="shared" si="192"/>
        <v/>
      </c>
      <c r="BT320" s="12" t="str">
        <f t="shared" si="193"/>
        <v/>
      </c>
      <c r="BU320" s="12" t="str">
        <f t="shared" si="194"/>
        <v/>
      </c>
      <c r="BV320" s="12" t="str">
        <f t="shared" si="195"/>
        <v/>
      </c>
      <c r="BW320"/>
      <c r="BX320"/>
      <c r="BZ320"/>
      <c r="CA320"/>
      <c r="CB320" s="14">
        <f t="shared" si="201"/>
        <v>0</v>
      </c>
      <c r="CC320" s="14">
        <f t="shared" si="202"/>
        <v>0</v>
      </c>
      <c r="CD320" s="14">
        <f t="shared" si="196"/>
        <v>0</v>
      </c>
      <c r="CE320" s="14">
        <f t="shared" si="197"/>
        <v>0</v>
      </c>
      <c r="CF320" s="14">
        <f t="shared" si="198"/>
        <v>0</v>
      </c>
      <c r="CG320" s="14">
        <f t="shared" si="199"/>
        <v>0</v>
      </c>
    </row>
    <row r="321" spans="1:85" x14ac:dyDescent="0.25">
      <c r="A321" s="2860"/>
      <c r="B321" s="1829" t="s">
        <v>289</v>
      </c>
      <c r="C321" s="175">
        <f t="shared" si="188"/>
        <v>0</v>
      </c>
      <c r="D321" s="176">
        <f t="shared" si="203"/>
        <v>0</v>
      </c>
      <c r="E321" s="233">
        <f t="shared" si="203"/>
        <v>0</v>
      </c>
      <c r="F321" s="16"/>
      <c r="G321" s="36"/>
      <c r="H321" s="16"/>
      <c r="I321" s="36"/>
      <c r="J321" s="16"/>
      <c r="K321" s="37"/>
      <c r="L321" s="16"/>
      <c r="M321" s="134"/>
      <c r="N321" s="16"/>
      <c r="O321" s="37"/>
      <c r="P321" s="16"/>
      <c r="Q321" s="36"/>
      <c r="R321" s="16"/>
      <c r="S321" s="36"/>
      <c r="T321" s="16"/>
      <c r="U321" s="36"/>
      <c r="V321" s="16"/>
      <c r="W321" s="36"/>
      <c r="X321" s="16"/>
      <c r="Y321" s="36"/>
      <c r="Z321" s="16"/>
      <c r="AA321" s="36"/>
      <c r="AB321" s="16"/>
      <c r="AC321" s="36"/>
      <c r="AD321" s="16"/>
      <c r="AE321" s="36"/>
      <c r="AF321" s="16"/>
      <c r="AG321" s="36"/>
      <c r="AH321" s="16"/>
      <c r="AI321" s="36"/>
      <c r="AJ321" s="16"/>
      <c r="AK321" s="36"/>
      <c r="AL321" s="16"/>
      <c r="AM321" s="36"/>
      <c r="AN321" s="16"/>
      <c r="AO321" s="36"/>
      <c r="AP321" s="16"/>
      <c r="AQ321" s="135"/>
      <c r="AR321" s="36"/>
      <c r="AS321" s="37"/>
      <c r="AT321" s="137"/>
      <c r="AU321" s="37"/>
      <c r="AV321" s="137"/>
      <c r="AW321" s="37"/>
      <c r="AX321" t="str">
        <f t="shared" si="190"/>
        <v/>
      </c>
      <c r="BQ321" s="12" t="str">
        <f t="shared" si="191"/>
        <v/>
      </c>
      <c r="BR321" s="12" t="str">
        <f t="shared" si="200"/>
        <v/>
      </c>
      <c r="BS321" s="12" t="str">
        <f t="shared" si="192"/>
        <v/>
      </c>
      <c r="BT321" s="12" t="str">
        <f t="shared" si="193"/>
        <v/>
      </c>
      <c r="BU321" s="12" t="str">
        <f t="shared" si="194"/>
        <v/>
      </c>
      <c r="BV321" s="12" t="str">
        <f t="shared" si="195"/>
        <v/>
      </c>
      <c r="BW321"/>
      <c r="BX321"/>
      <c r="BZ321"/>
      <c r="CA321"/>
      <c r="CB321" s="14">
        <f t="shared" si="201"/>
        <v>0</v>
      </c>
      <c r="CC321" s="14">
        <f t="shared" si="202"/>
        <v>0</v>
      </c>
      <c r="CD321" s="14">
        <f t="shared" si="196"/>
        <v>0</v>
      </c>
      <c r="CE321" s="14">
        <f t="shared" si="197"/>
        <v>0</v>
      </c>
      <c r="CF321" s="14">
        <f t="shared" si="198"/>
        <v>0</v>
      </c>
      <c r="CG321" s="14">
        <f t="shared" si="199"/>
        <v>0</v>
      </c>
    </row>
    <row r="322" spans="1:85" x14ac:dyDescent="0.25">
      <c r="A322" s="2860"/>
      <c r="B322" s="1829" t="s">
        <v>290</v>
      </c>
      <c r="C322" s="175">
        <f t="shared" si="188"/>
        <v>0</v>
      </c>
      <c r="D322" s="176">
        <f t="shared" si="203"/>
        <v>0</v>
      </c>
      <c r="E322" s="233">
        <f t="shared" si="203"/>
        <v>0</v>
      </c>
      <c r="F322" s="16"/>
      <c r="G322" s="36"/>
      <c r="H322" s="16"/>
      <c r="I322" s="36"/>
      <c r="J322" s="16"/>
      <c r="K322" s="37"/>
      <c r="L322" s="16"/>
      <c r="M322" s="134"/>
      <c r="N322" s="16"/>
      <c r="O322" s="37"/>
      <c r="P322" s="16"/>
      <c r="Q322" s="36"/>
      <c r="R322" s="16"/>
      <c r="S322" s="36"/>
      <c r="T322" s="16"/>
      <c r="U322" s="36"/>
      <c r="V322" s="16"/>
      <c r="W322" s="36"/>
      <c r="X322" s="16"/>
      <c r="Y322" s="36"/>
      <c r="Z322" s="16"/>
      <c r="AA322" s="36"/>
      <c r="AB322" s="16"/>
      <c r="AC322" s="36"/>
      <c r="AD322" s="16"/>
      <c r="AE322" s="36"/>
      <c r="AF322" s="16"/>
      <c r="AG322" s="36"/>
      <c r="AH322" s="16"/>
      <c r="AI322" s="36"/>
      <c r="AJ322" s="16"/>
      <c r="AK322" s="36"/>
      <c r="AL322" s="16"/>
      <c r="AM322" s="36"/>
      <c r="AN322" s="16"/>
      <c r="AO322" s="36"/>
      <c r="AP322" s="16"/>
      <c r="AQ322" s="135"/>
      <c r="AR322" s="36"/>
      <c r="AS322" s="37"/>
      <c r="AT322" s="137"/>
      <c r="AU322" s="37"/>
      <c r="AV322" s="137"/>
      <c r="AW322" s="37"/>
      <c r="AX322" t="str">
        <f t="shared" si="190"/>
        <v/>
      </c>
      <c r="BQ322" s="12" t="str">
        <f t="shared" si="191"/>
        <v/>
      </c>
      <c r="BR322" s="12" t="str">
        <f t="shared" si="200"/>
        <v/>
      </c>
      <c r="BS322" s="12" t="str">
        <f t="shared" si="192"/>
        <v/>
      </c>
      <c r="BT322" s="12" t="str">
        <f t="shared" si="193"/>
        <v/>
      </c>
      <c r="BU322" s="12" t="str">
        <f t="shared" si="194"/>
        <v/>
      </c>
      <c r="BV322" s="12" t="str">
        <f t="shared" si="195"/>
        <v/>
      </c>
      <c r="BW322"/>
      <c r="BX322"/>
      <c r="BZ322"/>
      <c r="CA322"/>
      <c r="CB322" s="14">
        <f t="shared" si="201"/>
        <v>0</v>
      </c>
      <c r="CC322" s="14">
        <f t="shared" si="202"/>
        <v>0</v>
      </c>
      <c r="CD322" s="14">
        <f t="shared" si="196"/>
        <v>0</v>
      </c>
      <c r="CE322" s="14">
        <f t="shared" si="197"/>
        <v>0</v>
      </c>
      <c r="CF322" s="14">
        <f t="shared" si="198"/>
        <v>0</v>
      </c>
      <c r="CG322" s="14">
        <f t="shared" si="199"/>
        <v>0</v>
      </c>
    </row>
    <row r="323" spans="1:85" x14ac:dyDescent="0.25">
      <c r="A323" s="2860"/>
      <c r="B323" s="179" t="s">
        <v>9</v>
      </c>
      <c r="C323" s="175">
        <f t="shared" si="188"/>
        <v>2</v>
      </c>
      <c r="D323" s="176">
        <f t="shared" si="203"/>
        <v>2</v>
      </c>
      <c r="E323" s="233">
        <f t="shared" si="203"/>
        <v>0</v>
      </c>
      <c r="F323" s="16"/>
      <c r="G323" s="36"/>
      <c r="H323" s="16"/>
      <c r="I323" s="36"/>
      <c r="J323" s="16"/>
      <c r="K323" s="37"/>
      <c r="L323" s="16"/>
      <c r="M323" s="134"/>
      <c r="N323" s="16"/>
      <c r="O323" s="37"/>
      <c r="P323" s="16"/>
      <c r="Q323" s="36"/>
      <c r="R323" s="16"/>
      <c r="S323" s="36"/>
      <c r="T323" s="16"/>
      <c r="U323" s="36"/>
      <c r="V323" s="16"/>
      <c r="W323" s="36"/>
      <c r="X323" s="16"/>
      <c r="Y323" s="36"/>
      <c r="Z323" s="16"/>
      <c r="AA323" s="36"/>
      <c r="AB323" s="16">
        <v>2</v>
      </c>
      <c r="AC323" s="36"/>
      <c r="AD323" s="16"/>
      <c r="AE323" s="36"/>
      <c r="AF323" s="16"/>
      <c r="AG323" s="36"/>
      <c r="AH323" s="16"/>
      <c r="AI323" s="36"/>
      <c r="AJ323" s="16"/>
      <c r="AK323" s="36"/>
      <c r="AL323" s="16"/>
      <c r="AM323" s="36"/>
      <c r="AN323" s="16"/>
      <c r="AO323" s="36"/>
      <c r="AP323" s="16"/>
      <c r="AQ323" s="135"/>
      <c r="AR323" s="36">
        <v>0</v>
      </c>
      <c r="AS323" s="37">
        <v>0</v>
      </c>
      <c r="AT323" s="137">
        <v>0</v>
      </c>
      <c r="AU323" s="37">
        <v>0</v>
      </c>
      <c r="AV323" s="137">
        <v>0</v>
      </c>
      <c r="AW323" s="37">
        <v>0</v>
      </c>
      <c r="AX323" t="str">
        <f t="shared" si="190"/>
        <v/>
      </c>
      <c r="BQ323" s="12" t="str">
        <f t="shared" si="191"/>
        <v/>
      </c>
      <c r="BR323" s="12" t="str">
        <f t="shared" si="200"/>
        <v/>
      </c>
      <c r="BS323" s="12" t="str">
        <f t="shared" si="192"/>
        <v/>
      </c>
      <c r="BT323" s="12" t="str">
        <f t="shared" si="193"/>
        <v/>
      </c>
      <c r="BU323" s="12" t="str">
        <f t="shared" si="194"/>
        <v/>
      </c>
      <c r="BV323" s="12" t="str">
        <f t="shared" si="195"/>
        <v/>
      </c>
      <c r="BW323"/>
      <c r="BX323"/>
      <c r="BZ323"/>
      <c r="CA323"/>
      <c r="CB323" s="14">
        <f t="shared" si="201"/>
        <v>0</v>
      </c>
      <c r="CC323" s="14">
        <f t="shared" si="202"/>
        <v>0</v>
      </c>
      <c r="CD323" s="14">
        <f t="shared" si="196"/>
        <v>0</v>
      </c>
      <c r="CE323" s="14">
        <f t="shared" si="197"/>
        <v>0</v>
      </c>
      <c r="CF323" s="14">
        <f t="shared" si="198"/>
        <v>0</v>
      </c>
      <c r="CG323" s="14">
        <f t="shared" si="199"/>
        <v>0</v>
      </c>
    </row>
    <row r="324" spans="1:85" x14ac:dyDescent="0.25">
      <c r="A324" s="3638"/>
      <c r="B324" s="2013" t="s">
        <v>291</v>
      </c>
      <c r="C324" s="139">
        <f t="shared" si="188"/>
        <v>1</v>
      </c>
      <c r="D324" s="199">
        <f t="shared" si="203"/>
        <v>1</v>
      </c>
      <c r="E324" s="1832">
        <f t="shared" si="203"/>
        <v>0</v>
      </c>
      <c r="F324" s="1915"/>
      <c r="G324" s="2014"/>
      <c r="H324" s="1915"/>
      <c r="I324" s="2014"/>
      <c r="J324" s="1915"/>
      <c r="K324" s="2015"/>
      <c r="L324" s="1915"/>
      <c r="M324" s="1793"/>
      <c r="N324" s="1915"/>
      <c r="O324" s="2015"/>
      <c r="P324" s="1915"/>
      <c r="Q324" s="2014"/>
      <c r="R324" s="1915"/>
      <c r="S324" s="2014"/>
      <c r="T324" s="1915"/>
      <c r="U324" s="2014"/>
      <c r="V324" s="1915"/>
      <c r="W324" s="2014"/>
      <c r="X324" s="1915">
        <v>1</v>
      </c>
      <c r="Y324" s="2014"/>
      <c r="Z324" s="1915"/>
      <c r="AA324" s="2014"/>
      <c r="AB324" s="1915"/>
      <c r="AC324" s="2014"/>
      <c r="AD324" s="1915"/>
      <c r="AE324" s="2014"/>
      <c r="AF324" s="1915"/>
      <c r="AG324" s="2014"/>
      <c r="AH324" s="1915"/>
      <c r="AI324" s="2014"/>
      <c r="AJ324" s="1915"/>
      <c r="AK324" s="2014"/>
      <c r="AL324" s="1915"/>
      <c r="AM324" s="2014"/>
      <c r="AN324" s="1915"/>
      <c r="AO324" s="2014"/>
      <c r="AP324" s="1915"/>
      <c r="AQ324" s="2016"/>
      <c r="AR324" s="2014">
        <v>0</v>
      </c>
      <c r="AS324" s="2015">
        <v>0</v>
      </c>
      <c r="AT324" s="1916">
        <v>0</v>
      </c>
      <c r="AU324" s="2015">
        <v>0</v>
      </c>
      <c r="AV324" s="1916">
        <v>0</v>
      </c>
      <c r="AW324" s="2015">
        <v>0</v>
      </c>
      <c r="AX324" t="str">
        <f t="shared" si="190"/>
        <v/>
      </c>
      <c r="BQ324" s="12" t="str">
        <f t="shared" si="191"/>
        <v/>
      </c>
      <c r="BR324" s="12" t="str">
        <f t="shared" si="200"/>
        <v/>
      </c>
      <c r="BS324" s="12" t="str">
        <f t="shared" si="192"/>
        <v/>
      </c>
      <c r="BT324" s="12" t="str">
        <f t="shared" si="193"/>
        <v/>
      </c>
      <c r="BU324" s="12" t="str">
        <f t="shared" si="194"/>
        <v/>
      </c>
      <c r="BV324" s="12" t="str">
        <f t="shared" si="195"/>
        <v/>
      </c>
      <c r="BW324"/>
      <c r="BX324"/>
      <c r="BZ324"/>
      <c r="CA324"/>
      <c r="CB324" s="14">
        <f t="shared" si="201"/>
        <v>0</v>
      </c>
      <c r="CC324" s="14">
        <f t="shared" si="202"/>
        <v>0</v>
      </c>
      <c r="CD324" s="14">
        <f t="shared" si="196"/>
        <v>0</v>
      </c>
      <c r="CE324" s="14">
        <f t="shared" si="197"/>
        <v>0</v>
      </c>
      <c r="CF324" s="14">
        <f t="shared" si="198"/>
        <v>0</v>
      </c>
      <c r="CG324" s="14">
        <f t="shared" si="199"/>
        <v>0</v>
      </c>
    </row>
    <row r="325" spans="1:85" s="47" customFormat="1" ht="12" x14ac:dyDescent="0.2">
      <c r="A325" s="27" t="s">
        <v>292</v>
      </c>
      <c r="B325" s="154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85" ht="15" customHeight="1" x14ac:dyDescent="0.25">
      <c r="A326" s="3088" t="s">
        <v>75</v>
      </c>
      <c r="B326" s="2847"/>
      <c r="C326" s="3095" t="s">
        <v>259</v>
      </c>
      <c r="D326" s="3095"/>
      <c r="E326" s="3095"/>
      <c r="F326" s="3100" t="s">
        <v>117</v>
      </c>
      <c r="G326" s="3102"/>
      <c r="H326" s="3102"/>
      <c r="I326" s="3102"/>
      <c r="J326" s="3102"/>
      <c r="K326" s="3102"/>
      <c r="L326" s="3102"/>
      <c r="M326" s="3102"/>
      <c r="N326" s="3102"/>
      <c r="O326" s="3102"/>
      <c r="P326" s="3102"/>
      <c r="Q326" s="3102"/>
      <c r="R326" s="3102"/>
      <c r="S326" s="3102"/>
      <c r="T326" s="3102"/>
      <c r="U326" s="3102"/>
      <c r="V326" s="3102"/>
      <c r="W326" s="3102"/>
      <c r="X326" s="3102"/>
      <c r="Y326" s="3102"/>
      <c r="Z326" s="3102"/>
      <c r="AA326" s="3102"/>
      <c r="AB326" s="3102"/>
      <c r="AC326" s="3102"/>
      <c r="AD326" s="3102"/>
      <c r="AE326" s="3102"/>
      <c r="AF326" s="3102"/>
      <c r="AG326" s="3103"/>
      <c r="AH326" s="2869" t="s">
        <v>185</v>
      </c>
      <c r="AI326" s="2847"/>
      <c r="AJ326" s="3081" t="s">
        <v>7</v>
      </c>
      <c r="AK326" s="2847" t="s">
        <v>8</v>
      </c>
      <c r="BQ326"/>
      <c r="BR326"/>
      <c r="BS326"/>
      <c r="BT326"/>
      <c r="BU326"/>
      <c r="BV326"/>
      <c r="BW326"/>
      <c r="BX326"/>
      <c r="BZ326"/>
      <c r="CA326"/>
      <c r="CB326"/>
    </row>
    <row r="327" spans="1:85" ht="15" customHeight="1" x14ac:dyDescent="0.25">
      <c r="A327" s="2910"/>
      <c r="B327" s="2848"/>
      <c r="C327" s="3095"/>
      <c r="D327" s="3095"/>
      <c r="E327" s="3095"/>
      <c r="F327" s="3095" t="s">
        <v>12</v>
      </c>
      <c r="G327" s="3095"/>
      <c r="H327" s="3100" t="s">
        <v>13</v>
      </c>
      <c r="I327" s="3101"/>
      <c r="J327" s="3070" t="s">
        <v>14</v>
      </c>
      <c r="K327" s="3070"/>
      <c r="L327" s="3070" t="s">
        <v>15</v>
      </c>
      <c r="M327" s="3070"/>
      <c r="N327" s="3070" t="s">
        <v>16</v>
      </c>
      <c r="O327" s="3070"/>
      <c r="P327" s="3070" t="s">
        <v>17</v>
      </c>
      <c r="Q327" s="3070"/>
      <c r="R327" s="3070" t="s">
        <v>18</v>
      </c>
      <c r="S327" s="3070"/>
      <c r="T327" s="3070" t="s">
        <v>19</v>
      </c>
      <c r="U327" s="3070"/>
      <c r="V327" s="3070" t="s">
        <v>48</v>
      </c>
      <c r="W327" s="3070"/>
      <c r="X327" s="3070" t="s">
        <v>49</v>
      </c>
      <c r="Y327" s="3070"/>
      <c r="Z327" s="3070" t="s">
        <v>50</v>
      </c>
      <c r="AA327" s="3070"/>
      <c r="AB327" s="3070" t="s">
        <v>126</v>
      </c>
      <c r="AC327" s="3070"/>
      <c r="AD327" s="3070" t="s">
        <v>127</v>
      </c>
      <c r="AE327" s="3070"/>
      <c r="AF327" s="3070" t="s">
        <v>128</v>
      </c>
      <c r="AG327" s="3724"/>
      <c r="AH327" s="3605"/>
      <c r="AI327" s="3636"/>
      <c r="AJ327" s="2903"/>
      <c r="AK327" s="2848"/>
      <c r="BQ327"/>
      <c r="BR327"/>
      <c r="BS327"/>
      <c r="BT327"/>
      <c r="BU327"/>
      <c r="BV327"/>
      <c r="BW327"/>
      <c r="BX327"/>
      <c r="BZ327"/>
      <c r="CA327"/>
      <c r="CB327"/>
    </row>
    <row r="328" spans="1:85" x14ac:dyDescent="0.25">
      <c r="A328" s="3641"/>
      <c r="B328" s="3636"/>
      <c r="C328" s="2110" t="s">
        <v>96</v>
      </c>
      <c r="D328" s="636" t="s">
        <v>65</v>
      </c>
      <c r="E328" s="1847" t="s">
        <v>97</v>
      </c>
      <c r="F328" s="2110" t="s">
        <v>264</v>
      </c>
      <c r="G328" s="2111" t="s">
        <v>97</v>
      </c>
      <c r="H328" s="2110" t="s">
        <v>264</v>
      </c>
      <c r="I328" s="2111" t="s">
        <v>97</v>
      </c>
      <c r="J328" s="2110" t="s">
        <v>264</v>
      </c>
      <c r="K328" s="2111" t="s">
        <v>97</v>
      </c>
      <c r="L328" s="2110" t="s">
        <v>264</v>
      </c>
      <c r="M328" s="2111" t="s">
        <v>97</v>
      </c>
      <c r="N328" s="2110" t="s">
        <v>264</v>
      </c>
      <c r="O328" s="2111" t="s">
        <v>97</v>
      </c>
      <c r="P328" s="2110" t="s">
        <v>264</v>
      </c>
      <c r="Q328" s="2111" t="s">
        <v>97</v>
      </c>
      <c r="R328" s="2110" t="s">
        <v>264</v>
      </c>
      <c r="S328" s="2111" t="s">
        <v>97</v>
      </c>
      <c r="T328" s="2110" t="s">
        <v>264</v>
      </c>
      <c r="U328" s="2111" t="s">
        <v>97</v>
      </c>
      <c r="V328" s="2110" t="s">
        <v>264</v>
      </c>
      <c r="W328" s="2111" t="s">
        <v>97</v>
      </c>
      <c r="X328" s="2110" t="s">
        <v>264</v>
      </c>
      <c r="Y328" s="2111" t="s">
        <v>97</v>
      </c>
      <c r="Z328" s="2110" t="s">
        <v>264</v>
      </c>
      <c r="AA328" s="2111" t="s">
        <v>97</v>
      </c>
      <c r="AB328" s="2110" t="s">
        <v>264</v>
      </c>
      <c r="AC328" s="2111" t="s">
        <v>97</v>
      </c>
      <c r="AD328" s="2110" t="s">
        <v>264</v>
      </c>
      <c r="AE328" s="2111" t="s">
        <v>97</v>
      </c>
      <c r="AF328" s="2110" t="s">
        <v>264</v>
      </c>
      <c r="AG328" s="2112" t="s">
        <v>97</v>
      </c>
      <c r="AH328" s="706" t="s">
        <v>187</v>
      </c>
      <c r="AI328" s="2017" t="s">
        <v>188</v>
      </c>
      <c r="AJ328" s="3643"/>
      <c r="AK328" s="3636"/>
      <c r="BQ328"/>
      <c r="BR328"/>
      <c r="BS328"/>
      <c r="BT328"/>
      <c r="BU328"/>
      <c r="BV328"/>
      <c r="BW328"/>
      <c r="BX328"/>
      <c r="BZ328"/>
      <c r="CA328"/>
      <c r="CB328"/>
    </row>
    <row r="329" spans="1:85" x14ac:dyDescent="0.25">
      <c r="A329" s="3098" t="s">
        <v>282</v>
      </c>
      <c r="B329" s="3098"/>
      <c r="C329" s="2120">
        <f>SUM(D329+E329)</f>
        <v>0</v>
      </c>
      <c r="D329" s="644">
        <f t="shared" ref="D329:E331" si="204">SUM(F329+H329+J329+L329+N329+P329+R329+T329+V329+X329+Z329+AB329+AD329+AF329)</f>
        <v>0</v>
      </c>
      <c r="E329" s="1850">
        <f t="shared" si="204"/>
        <v>0</v>
      </c>
      <c r="F329" s="2121"/>
      <c r="G329" s="715"/>
      <c r="H329" s="2121"/>
      <c r="I329" s="715"/>
      <c r="J329" s="2121"/>
      <c r="K329" s="715"/>
      <c r="L329" s="2121"/>
      <c r="M329" s="715"/>
      <c r="N329" s="2121"/>
      <c r="O329" s="715"/>
      <c r="P329" s="2121"/>
      <c r="Q329" s="715"/>
      <c r="R329" s="2121"/>
      <c r="S329" s="715"/>
      <c r="T329" s="2121"/>
      <c r="U329" s="715"/>
      <c r="V329" s="2121"/>
      <c r="W329" s="715"/>
      <c r="X329" s="2121"/>
      <c r="Y329" s="715"/>
      <c r="Z329" s="2121"/>
      <c r="AA329" s="715"/>
      <c r="AB329" s="2121"/>
      <c r="AC329" s="715"/>
      <c r="AD329" s="2121"/>
      <c r="AE329" s="715"/>
      <c r="AF329" s="2121"/>
      <c r="AG329" s="716"/>
      <c r="AH329" s="715"/>
      <c r="AI329" s="677"/>
      <c r="AJ329" s="2121"/>
      <c r="AK329" s="677"/>
      <c r="AL329" t="str">
        <f>BQ329&amp;BR329&amp;BS329&amp;BT329</f>
        <v/>
      </c>
      <c r="BQ329" s="12" t="str">
        <f>IF(AND(E329&gt;0,OR(AH329=""))," * No olvide digitar la variable Trans (Masculino). Digite Cero si no tiene.",IF((AH329)&gt;E329,"*  La variable Trans (Masculino) No puede ser mayor al Total Mujeres.",""))</f>
        <v/>
      </c>
      <c r="BR329" s="12" t="str">
        <f>IF(AND(D329&gt;0,OR(AI329=""))," * No olvide digitar la variable Trans (Femenino). Digite Cero si no tiene.",IF((AI329)&gt;D329,"*  La variable Trans (Femenino) No puede ser mayor al Total Hombres.",""))</f>
        <v/>
      </c>
      <c r="BS329" s="12" t="str">
        <f>IF(AND(C329&gt;0,AJ329="")," * No olvide digitar la variable Pueblos originarios. Digite Cero si no tiene.",IF(AJ329&gt;C329," * La variable Pueblos originarios No puede ser mayor al Total.",""))</f>
        <v/>
      </c>
      <c r="BT329" s="12" t="str">
        <f>IF(AND(C329&gt;0,AK329="")," * No olvide digitar la variable Migrantes. Digite Cero si no tiene.",IF(AK329&gt;C329," * La variable Migrantes No puede ser mayor al Total.",""))</f>
        <v/>
      </c>
      <c r="BU329"/>
      <c r="BV329"/>
      <c r="BW329"/>
      <c r="BX329"/>
      <c r="BZ329"/>
      <c r="CA329"/>
      <c r="CB329" s="14">
        <f>IF(AND(E329&gt;0,OR(AH329="")),1,IF((AH329)&gt;E329,1,0))</f>
        <v>0</v>
      </c>
      <c r="CC329" s="14">
        <f>IF(AND(D329&gt;0,OR(AI329="")),1,IF((AI329)&gt;D329,1,0))</f>
        <v>0</v>
      </c>
      <c r="CD329" s="14">
        <f>IF(AND(C329&gt;0,AJ329=""),1,IF(AJ329&gt;C329,1,0))</f>
        <v>0</v>
      </c>
      <c r="CE329" s="14">
        <f>IF(AND(C329&gt;0,AK329=""),1,IF(AK329&gt;C329,1,0))</f>
        <v>0</v>
      </c>
    </row>
    <row r="330" spans="1:85" x14ac:dyDescent="0.25">
      <c r="A330" s="3098" t="s">
        <v>284</v>
      </c>
      <c r="B330" s="3098"/>
      <c r="C330" s="2120">
        <f>SUM(D330+E330)</f>
        <v>0</v>
      </c>
      <c r="D330" s="644">
        <f t="shared" si="204"/>
        <v>0</v>
      </c>
      <c r="E330" s="1850">
        <f t="shared" si="204"/>
        <v>0</v>
      </c>
      <c r="F330" s="2121"/>
      <c r="G330" s="715"/>
      <c r="H330" s="2121"/>
      <c r="I330" s="715"/>
      <c r="J330" s="2121"/>
      <c r="K330" s="715"/>
      <c r="L330" s="2121"/>
      <c r="M330" s="715"/>
      <c r="N330" s="2121"/>
      <c r="O330" s="715"/>
      <c r="P330" s="2121"/>
      <c r="Q330" s="715"/>
      <c r="R330" s="2121"/>
      <c r="S330" s="715"/>
      <c r="T330" s="2121"/>
      <c r="U330" s="715"/>
      <c r="V330" s="2121"/>
      <c r="W330" s="715"/>
      <c r="X330" s="2121"/>
      <c r="Y330" s="715"/>
      <c r="Z330" s="2121"/>
      <c r="AA330" s="715"/>
      <c r="AB330" s="2121"/>
      <c r="AC330" s="715"/>
      <c r="AD330" s="2121"/>
      <c r="AE330" s="715"/>
      <c r="AF330" s="2121"/>
      <c r="AG330" s="716"/>
      <c r="AH330" s="715"/>
      <c r="AI330" s="677"/>
      <c r="AJ330" s="2121"/>
      <c r="AK330" s="677"/>
      <c r="AL330" t="str">
        <f t="shared" ref="AL330:AL331" si="205">BQ330&amp;BR330&amp;BS330&amp;BT330</f>
        <v/>
      </c>
      <c r="BQ330" s="12" t="str">
        <f>IF(AND(E330&gt;0,OR(AH330=""))," * No olvide digitar la variable Trans (Masculino). Digite Cero si no tiene.",IF((AH330)&gt;E330,"*  La variable Trans (Masculino) No puede ser mayor al Total Mujeres.",""))</f>
        <v/>
      </c>
      <c r="BR330" s="12" t="str">
        <f>IF(AND(D330&gt;0,OR(AI330=""))," * No olvide digitar la variable Trans (Femenino). Digite Cero si no tiene.",IF((AI330)&gt;D330,"*  La variable Trans (Femenino) No puede ser mayor al Total Hombres.",""))</f>
        <v/>
      </c>
      <c r="BS330" s="12" t="str">
        <f>IF(AND(C330&gt;0,AJ330="")," * No olvide digitar la variable Pueblos originarios. Digite Cero si no tiene.",IF(AJ330&gt;C330," * La variable Pueblos originarios No puede ser mayor al Total.",""))</f>
        <v/>
      </c>
      <c r="BT330" s="12" t="str">
        <f>IF(AND(C330&gt;0,AK330="")," * No olvide digitar la variable Migrantes. Digite Cero si no tiene.",IF(AK330&gt;C330," * La variable Migrantes No puede ser mayor al Total.",""))</f>
        <v/>
      </c>
      <c r="BU330"/>
      <c r="BV330"/>
      <c r="BW330"/>
      <c r="BX330"/>
      <c r="BZ330"/>
      <c r="CA330"/>
      <c r="CB330" s="14">
        <f>IF(AND(E330&gt;0,OR(AH330="")),1,IF((AH330)&gt;E330,1,0))</f>
        <v>0</v>
      </c>
      <c r="CC330" s="14">
        <f>IF(AND(D330&gt;0,OR(AI330="")),1,IF((AI330)&gt;D330,1,0))</f>
        <v>0</v>
      </c>
      <c r="CD330" s="14">
        <f>IF(AND(C330&gt;0,AJ330=""),1,IF(AJ330&gt;C330,1,0))</f>
        <v>0</v>
      </c>
      <c r="CE330" s="14">
        <f>IF(AND(C330&gt;0,AK330=""),1,IF(AK330&gt;C330,1,0))</f>
        <v>0</v>
      </c>
    </row>
    <row r="331" spans="1:85" x14ac:dyDescent="0.25">
      <c r="A331" s="3098" t="s">
        <v>293</v>
      </c>
      <c r="B331" s="3098"/>
      <c r="C331" s="2120">
        <f>SUM(D331+E331)</f>
        <v>2</v>
      </c>
      <c r="D331" s="644">
        <f t="shared" si="204"/>
        <v>1</v>
      </c>
      <c r="E331" s="1850">
        <f t="shared" si="204"/>
        <v>1</v>
      </c>
      <c r="F331" s="2121"/>
      <c r="G331" s="715"/>
      <c r="H331" s="2121"/>
      <c r="I331" s="715"/>
      <c r="J331" s="2121"/>
      <c r="K331" s="715"/>
      <c r="L331" s="2121"/>
      <c r="M331" s="715"/>
      <c r="N331" s="2121"/>
      <c r="O331" s="715"/>
      <c r="P331" s="2121">
        <v>1</v>
      </c>
      <c r="Q331" s="715">
        <v>1</v>
      </c>
      <c r="R331" s="2121"/>
      <c r="S331" s="715"/>
      <c r="T331" s="2121"/>
      <c r="U331" s="715"/>
      <c r="V331" s="2121"/>
      <c r="W331" s="715"/>
      <c r="X331" s="2121"/>
      <c r="Y331" s="715"/>
      <c r="Z331" s="2121"/>
      <c r="AA331" s="715"/>
      <c r="AB331" s="2121"/>
      <c r="AC331" s="715"/>
      <c r="AD331" s="2121"/>
      <c r="AE331" s="715"/>
      <c r="AF331" s="2121"/>
      <c r="AG331" s="716"/>
      <c r="AH331" s="715">
        <v>0</v>
      </c>
      <c r="AI331" s="677">
        <v>1</v>
      </c>
      <c r="AJ331" s="2121">
        <v>0</v>
      </c>
      <c r="AK331" s="677">
        <v>0</v>
      </c>
      <c r="AL331" t="str">
        <f t="shared" si="205"/>
        <v/>
      </c>
      <c r="BQ331" s="12" t="str">
        <f>IF(AND(E331&gt;0,OR(AH331=""))," * No olvide digitar la variable Trans (Masculino). Digite Cero si no tiene.",IF((AH331)&gt;E331,"*  La variable Trans (Masculino) No puede ser mayor al Total Mujeres.",""))</f>
        <v/>
      </c>
      <c r="BR331" s="12" t="str">
        <f>IF(AND(D331&gt;0,OR(AI331=""))," * No olvide digitar la variable Trans (Femenino). Digite Cero si no tiene.",IF((AI331)&gt;D331,"*  La variable Trans (Femenino) No puede ser mayor al Total Hombres.",""))</f>
        <v/>
      </c>
      <c r="BS331" s="12" t="str">
        <f>IF(AND(C331&gt;0,AJ331="")," * No olvide digitar la variable Pueblos originarios. Digite Cero si no tiene.",IF(AJ331&gt;C331," * La variable Pueblos originarios No puede ser mayor al Total.",""))</f>
        <v/>
      </c>
      <c r="BT331" s="12" t="str">
        <f>IF(AND(C331&gt;0,AK331="")," * No olvide digitar la variable Migrantes. Digite Cero si no tiene.",IF(AK331&gt;C331," * La variable Migrantes No puede ser mayor al Total.",""))</f>
        <v/>
      </c>
      <c r="BU331"/>
      <c r="BV331"/>
      <c r="BW331"/>
      <c r="BX331"/>
      <c r="BZ331"/>
      <c r="CA331"/>
      <c r="CB331" s="14">
        <f>IF(AND(E331&gt;0,OR(AH331="")),1,IF((AH331)&gt;E331,1,0))</f>
        <v>0</v>
      </c>
      <c r="CC331" s="14">
        <f>IF(AND(D331&gt;0,OR(AI331="")),1,IF((AI331)&gt;D331,1,0))</f>
        <v>0</v>
      </c>
      <c r="CD331" s="14">
        <f>IF(AND(C331&gt;0,AJ331=""),1,IF(AJ331&gt;C331,1,0))</f>
        <v>0</v>
      </c>
      <c r="CE331" s="14">
        <f>IF(AND(C331&gt;0,AK331=""),1,IF(AK331&gt;C331,1,0))</f>
        <v>0</v>
      </c>
    </row>
    <row r="332" spans="1:85" s="47" customFormat="1" ht="12" x14ac:dyDescent="0.2">
      <c r="A332" s="2122" t="s">
        <v>294</v>
      </c>
      <c r="B332" s="2123"/>
      <c r="C332" s="2123"/>
      <c r="D332" s="2123"/>
      <c r="E332" s="2123"/>
      <c r="F332" s="2123"/>
      <c r="G332" s="2123"/>
      <c r="H332" s="2123"/>
      <c r="I332" s="2123"/>
      <c r="J332" s="2123"/>
      <c r="K332" s="2123"/>
      <c r="L332" s="2123"/>
      <c r="M332" s="2123"/>
      <c r="N332" s="2123"/>
      <c r="O332" s="46"/>
      <c r="P332" s="46"/>
      <c r="Q332" s="46"/>
      <c r="R332" s="46"/>
    </row>
    <row r="333" spans="1:85" ht="15" customHeight="1" x14ac:dyDescent="0.25">
      <c r="A333" s="3074" t="s">
        <v>295</v>
      </c>
      <c r="B333" s="2891" t="s">
        <v>296</v>
      </c>
      <c r="C333" s="2892"/>
      <c r="D333" s="2893"/>
      <c r="E333" s="2894" t="s">
        <v>117</v>
      </c>
      <c r="F333" s="2895"/>
      <c r="G333" s="2895"/>
      <c r="H333" s="2895"/>
      <c r="I333" s="2895"/>
      <c r="J333" s="2895"/>
      <c r="K333" s="2895"/>
      <c r="L333" s="2895"/>
      <c r="M333" s="2895"/>
      <c r="N333" s="447"/>
      <c r="O333" s="3215" t="s">
        <v>297</v>
      </c>
      <c r="P333" s="3216" t="s">
        <v>298</v>
      </c>
      <c r="Q333" s="3216" t="s">
        <v>299</v>
      </c>
      <c r="R333" s="3213" t="s">
        <v>7</v>
      </c>
      <c r="S333" s="3074" t="s">
        <v>8</v>
      </c>
      <c r="T333" s="3108" t="s">
        <v>185</v>
      </c>
      <c r="U333" s="2888"/>
      <c r="BQ333"/>
      <c r="BR333"/>
      <c r="BS333"/>
      <c r="BT333"/>
      <c r="BU333"/>
      <c r="BV333"/>
      <c r="BW333"/>
      <c r="BX333"/>
      <c r="BZ333"/>
      <c r="CA333"/>
      <c r="CB333"/>
    </row>
    <row r="334" spans="1:85" x14ac:dyDescent="0.25">
      <c r="A334" s="2851"/>
      <c r="B334" s="3641"/>
      <c r="C334" s="3605"/>
      <c r="D334" s="3636"/>
      <c r="E334" s="3076" t="s">
        <v>178</v>
      </c>
      <c r="F334" s="3077"/>
      <c r="G334" s="3076" t="s">
        <v>179</v>
      </c>
      <c r="H334" s="3077"/>
      <c r="I334" s="3076" t="s">
        <v>180</v>
      </c>
      <c r="J334" s="3077"/>
      <c r="K334" s="3076" t="s">
        <v>12</v>
      </c>
      <c r="L334" s="3077"/>
      <c r="M334" s="3076" t="s">
        <v>13</v>
      </c>
      <c r="N334" s="3078"/>
      <c r="O334" s="2897"/>
      <c r="P334" s="3217"/>
      <c r="Q334" s="3217"/>
      <c r="R334" s="2885"/>
      <c r="S334" s="3075"/>
      <c r="T334" s="3644"/>
      <c r="U334" s="3645"/>
      <c r="BQ334"/>
      <c r="BR334"/>
      <c r="BS334"/>
      <c r="BT334"/>
      <c r="BU334"/>
      <c r="BV334"/>
      <c r="BW334"/>
      <c r="BX334"/>
      <c r="BZ334"/>
      <c r="CA334"/>
      <c r="CB334"/>
    </row>
    <row r="335" spans="1:85" x14ac:dyDescent="0.25">
      <c r="A335" s="3637"/>
      <c r="B335" s="1840" t="s">
        <v>96</v>
      </c>
      <c r="C335" s="2020" t="s">
        <v>65</v>
      </c>
      <c r="D335" s="2017" t="s">
        <v>97</v>
      </c>
      <c r="E335" s="2110" t="s">
        <v>65</v>
      </c>
      <c r="F335" s="1838" t="s">
        <v>97</v>
      </c>
      <c r="G335" s="2110" t="s">
        <v>65</v>
      </c>
      <c r="H335" s="1838" t="s">
        <v>97</v>
      </c>
      <c r="I335" s="2110" t="s">
        <v>65</v>
      </c>
      <c r="J335" s="1838" t="s">
        <v>97</v>
      </c>
      <c r="K335" s="2110" t="s">
        <v>65</v>
      </c>
      <c r="L335" s="1838" t="s">
        <v>97</v>
      </c>
      <c r="M335" s="2110" t="s">
        <v>65</v>
      </c>
      <c r="N335" s="1839" t="s">
        <v>97</v>
      </c>
      <c r="O335" s="2898"/>
      <c r="P335" s="3646"/>
      <c r="Q335" s="3646"/>
      <c r="R335" s="2886"/>
      <c r="S335" s="3637"/>
      <c r="T335" s="1835" t="s">
        <v>187</v>
      </c>
      <c r="U335" s="1835" t="s">
        <v>188</v>
      </c>
      <c r="BQ335"/>
      <c r="BR335"/>
      <c r="BS335"/>
      <c r="BT335"/>
      <c r="BU335"/>
      <c r="BV335"/>
      <c r="BW335"/>
      <c r="BX335"/>
      <c r="BZ335"/>
      <c r="CA335"/>
      <c r="CB335"/>
    </row>
    <row r="336" spans="1:85" x14ac:dyDescent="0.25">
      <c r="A336" s="2124" t="s">
        <v>77</v>
      </c>
      <c r="B336" s="2124">
        <f>SUM(C336+D336)</f>
        <v>0</v>
      </c>
      <c r="C336" s="954">
        <f>SUM(E336+G336+I336+K336+M336)</f>
        <v>0</v>
      </c>
      <c r="D336" s="1195">
        <f>SUM(F336+H336+J336+L336+N336)</f>
        <v>0</v>
      </c>
      <c r="E336" s="2155"/>
      <c r="F336" s="864"/>
      <c r="G336" s="2155"/>
      <c r="H336" s="864"/>
      <c r="I336" s="2155"/>
      <c r="J336" s="2188"/>
      <c r="K336" s="2155"/>
      <c r="L336" s="2188"/>
      <c r="M336" s="2125"/>
      <c r="N336" s="2189"/>
      <c r="O336" s="454"/>
      <c r="P336" s="957"/>
      <c r="Q336" s="957"/>
      <c r="R336" s="2190"/>
      <c r="S336" s="864"/>
      <c r="T336" s="864"/>
      <c r="U336" s="864"/>
      <c r="W336" t="str">
        <f>BS336&amp;BT336&amp;BU336&amp;BV336</f>
        <v/>
      </c>
      <c r="BQ336"/>
      <c r="BR336"/>
      <c r="BS336" s="12" t="str">
        <f>IF(AND(B336&gt;0,R336="")," * No olvide digitar la variable Pueblos originarios. Digite Cero si no tiene.",IF(R336&gt;B336," * La variable Pueblos originarios No puede ser mayor al Total.",""))</f>
        <v/>
      </c>
      <c r="BT336" s="12" t="str">
        <f>IF(AND(B336&gt;0,S336="")," * No olvide digitar la variable Migrantes. Digite Cero si no tiene.",IF(S336&gt;B336," * La variable Migrantes No puede ser mayor al Total.",""))</f>
        <v/>
      </c>
      <c r="BU336" s="194" t="str">
        <f>IF(AND(D336&gt;0,OR(T336=""))," * No olvide digitar la variable Trans (Masculino). Digite Cero si no tiene.",IF((T336)&gt;D336," * La variable Trans Masculino No puede ser mayor al Total Mujeres.",""))</f>
        <v/>
      </c>
      <c r="BV336" s="194" t="str">
        <f>IF(AND(C336&gt;0,OR(U336=""))," * No olvide digitar la variable Trans (Femenino). Digite Cero si no tiene.",IF((U336)&gt;C336," * La variable Trans Femenino No puede ser mayor al Total Hombres.",""))</f>
        <v/>
      </c>
      <c r="BY336" s="194"/>
      <c r="BZ336" s="194"/>
      <c r="CA336"/>
      <c r="CB336"/>
      <c r="CD336" s="14">
        <f>IF(AND(B336&gt;0,R336=""),1,IF(R336&gt;B336,1,0))</f>
        <v>0</v>
      </c>
      <c r="CE336" s="14">
        <f>IF(AND(B336&gt;0,S336=""),1,IF(S336&gt;B336,1,0))</f>
        <v>0</v>
      </c>
      <c r="CF336" s="14">
        <f>IF(AND(D336&gt;0,OR(T336="")),1,IF((T336)&gt;D336,1,0))</f>
        <v>0</v>
      </c>
      <c r="CG336" s="14">
        <f>IF(AND(C336&gt;0,OR(U336="")),1,IF((U336)&gt;C336,1,0))</f>
        <v>0</v>
      </c>
    </row>
    <row r="337" spans="1:85" x14ac:dyDescent="0.25">
      <c r="A337" s="2013" t="s">
        <v>89</v>
      </c>
      <c r="B337" s="2013">
        <f>SUM(C337+D337)</f>
        <v>0</v>
      </c>
      <c r="C337" s="2031">
        <f>SUM(E337+G337+I337+K337+M337)</f>
        <v>0</v>
      </c>
      <c r="D337" s="2032">
        <f>SUM(F337+H337+J337+L337+N337)</f>
        <v>0</v>
      </c>
      <c r="E337" s="1915"/>
      <c r="F337" s="2015"/>
      <c r="G337" s="1915"/>
      <c r="H337" s="323"/>
      <c r="I337" s="1915"/>
      <c r="J337" s="2015"/>
      <c r="K337" s="1915"/>
      <c r="L337" s="2015"/>
      <c r="M337" s="1793"/>
      <c r="N337" s="458"/>
      <c r="O337" s="459"/>
      <c r="P337" s="2015"/>
      <c r="Q337" s="2015"/>
      <c r="R337" s="459"/>
      <c r="S337" s="2015"/>
      <c r="T337" s="2015"/>
      <c r="U337" s="2015"/>
      <c r="W337" t="str">
        <f>BS337&amp;BT337&amp;BU337&amp;BV337</f>
        <v/>
      </c>
      <c r="BQ337"/>
      <c r="BR337"/>
      <c r="BS337" s="12" t="str">
        <f>IF(AND(B337&gt;0,R337="")," * No olvide digitar la variable Pueblos originarios. Digite Cero si no tiene.",IF(R337&gt;B337," * La variable Pueblos originarios No puede ser mayor al Total.",""))</f>
        <v/>
      </c>
      <c r="BT337" s="12" t="str">
        <f>IF(AND(B337&gt;0,S337="")," * No olvide digitar la variable Migrantes. Digite Cero si no tiene.",IF(S337&gt;B337," * La variable Migrantes No puede ser mayor al Total.",""))</f>
        <v/>
      </c>
      <c r="BU337" s="194" t="str">
        <f>IF(AND(D337&gt;0,OR(T337=""))," * No olvide digitar la variable Trans (Masculino). Digite Cero si no tiene.",IF((T337)&gt;D337," * La variable Trans Masculino No puede ser mayor al Total Mujeres.",""))</f>
        <v/>
      </c>
      <c r="BV337" s="194" t="str">
        <f>IF(AND(C337&gt;0,OR(U337=""))," * No olvide digitar la variable Trans (Femenino). Digite Cero si no tiene.",IF((U337)&gt;C337," * La variable Trans Femenino No puede ser mayor al Total Hombres.",""))</f>
        <v/>
      </c>
      <c r="BY337" s="194"/>
      <c r="BZ337" s="194"/>
      <c r="CA337"/>
      <c r="CB337"/>
      <c r="CD337" s="14">
        <f>IF(AND(B337&gt;0,R337=""),1,IF(R337&gt;B337,1,0))</f>
        <v>0</v>
      </c>
      <c r="CE337" s="14">
        <f>IF(AND(B337&gt;0,S337=""),1,IF(S337&gt;B337,1,0))</f>
        <v>0</v>
      </c>
      <c r="CF337" s="14">
        <f>IF(AND(D337&gt;0,OR(T337="")),1,IF((T337)&gt;D337,1,0))</f>
        <v>0</v>
      </c>
      <c r="CG337" s="14">
        <f>IF(AND(C337&gt;0,OR(U337="")),1,IF((U337)&gt;C337,1,0))</f>
        <v>0</v>
      </c>
    </row>
    <row r="338" spans="1:85" s="47" customFormat="1" ht="12" x14ac:dyDescent="0.2">
      <c r="A338" s="27" t="s">
        <v>300</v>
      </c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</row>
    <row r="339" spans="1:85" ht="15" customHeight="1" x14ac:dyDescent="0.25">
      <c r="A339" s="3074" t="s">
        <v>295</v>
      </c>
      <c r="B339" s="3074" t="s">
        <v>301</v>
      </c>
      <c r="C339" s="3070" t="s">
        <v>296</v>
      </c>
      <c r="D339" s="3070"/>
      <c r="E339" s="3070"/>
      <c r="F339" s="3076" t="s">
        <v>117</v>
      </c>
      <c r="G339" s="3078"/>
      <c r="H339" s="3078"/>
      <c r="I339" s="3078"/>
      <c r="J339" s="3078"/>
      <c r="K339" s="3078"/>
      <c r="L339" s="3078"/>
      <c r="M339" s="3078"/>
      <c r="N339" s="3078"/>
      <c r="O339" s="3078"/>
      <c r="P339" s="3078"/>
      <c r="Q339" s="3078"/>
      <c r="R339" s="3078"/>
      <c r="S339" s="3078"/>
      <c r="T339" s="3078"/>
      <c r="U339" s="3078"/>
      <c r="V339" s="3078"/>
      <c r="W339" s="3078"/>
      <c r="X339" s="3078"/>
      <c r="Y339" s="3078"/>
      <c r="Z339" s="3078"/>
      <c r="AA339" s="3078"/>
      <c r="AB339" s="3078"/>
      <c r="AC339" s="3078"/>
      <c r="AD339" s="3078"/>
      <c r="AE339" s="3078"/>
      <c r="AF339" s="3078"/>
      <c r="AG339" s="3094"/>
      <c r="AH339" s="3395" t="s">
        <v>7</v>
      </c>
      <c r="AI339" s="2847" t="s">
        <v>8</v>
      </c>
      <c r="AJ339" s="3076" t="s">
        <v>302</v>
      </c>
      <c r="AK339" s="3078"/>
      <c r="AL339" s="3077"/>
      <c r="AM339" s="3074" t="s">
        <v>303</v>
      </c>
      <c r="BQ339"/>
      <c r="BR339"/>
      <c r="BS339"/>
      <c r="BT339"/>
      <c r="BU339"/>
      <c r="BV339"/>
      <c r="BW339"/>
      <c r="BX339"/>
      <c r="BZ339"/>
      <c r="CA339"/>
      <c r="CB339"/>
    </row>
    <row r="340" spans="1:85" ht="15" customHeight="1" x14ac:dyDescent="0.25">
      <c r="A340" s="3075"/>
      <c r="B340" s="3075"/>
      <c r="C340" s="3070"/>
      <c r="D340" s="3070"/>
      <c r="E340" s="3070"/>
      <c r="F340" s="3076" t="s">
        <v>12</v>
      </c>
      <c r="G340" s="3077"/>
      <c r="H340" s="3076" t="s">
        <v>13</v>
      </c>
      <c r="I340" s="3077"/>
      <c r="J340" s="3076" t="s">
        <v>14</v>
      </c>
      <c r="K340" s="3077"/>
      <c r="L340" s="3076" t="s">
        <v>15</v>
      </c>
      <c r="M340" s="3077"/>
      <c r="N340" s="3076" t="s">
        <v>16</v>
      </c>
      <c r="O340" s="3077"/>
      <c r="P340" s="3076" t="s">
        <v>17</v>
      </c>
      <c r="Q340" s="3077"/>
      <c r="R340" s="3076" t="s">
        <v>18</v>
      </c>
      <c r="S340" s="3077"/>
      <c r="T340" s="3076" t="s">
        <v>19</v>
      </c>
      <c r="U340" s="3077"/>
      <c r="V340" s="3076" t="s">
        <v>48</v>
      </c>
      <c r="W340" s="3077"/>
      <c r="X340" s="3076" t="s">
        <v>49</v>
      </c>
      <c r="Y340" s="3077"/>
      <c r="Z340" s="3076" t="s">
        <v>50</v>
      </c>
      <c r="AA340" s="3077"/>
      <c r="AB340" s="3076" t="s">
        <v>126</v>
      </c>
      <c r="AC340" s="3077"/>
      <c r="AD340" s="3076" t="s">
        <v>127</v>
      </c>
      <c r="AE340" s="3077"/>
      <c r="AF340" s="3076" t="s">
        <v>128</v>
      </c>
      <c r="AG340" s="3094"/>
      <c r="AH340" s="2883"/>
      <c r="AI340" s="2848"/>
      <c r="AJ340" s="3081" t="s">
        <v>304</v>
      </c>
      <c r="AK340" s="3082" t="s">
        <v>305</v>
      </c>
      <c r="AL340" s="3096" t="s">
        <v>306</v>
      </c>
      <c r="AM340" s="2851"/>
      <c r="BQ340"/>
      <c r="BR340"/>
      <c r="BS340"/>
      <c r="BT340"/>
      <c r="BU340"/>
      <c r="BV340"/>
      <c r="BW340"/>
      <c r="BX340"/>
      <c r="BZ340"/>
      <c r="CA340"/>
      <c r="CB340"/>
    </row>
    <row r="341" spans="1:85" x14ac:dyDescent="0.25">
      <c r="A341" s="3637"/>
      <c r="B341" s="3637"/>
      <c r="C341" s="1835" t="s">
        <v>96</v>
      </c>
      <c r="D341" s="2126" t="s">
        <v>65</v>
      </c>
      <c r="E341" s="1838" t="s">
        <v>97</v>
      </c>
      <c r="F341" s="2110" t="s">
        <v>65</v>
      </c>
      <c r="G341" s="1838" t="s">
        <v>97</v>
      </c>
      <c r="H341" s="2110" t="s">
        <v>65</v>
      </c>
      <c r="I341" s="1838" t="s">
        <v>97</v>
      </c>
      <c r="J341" s="2110" t="s">
        <v>264</v>
      </c>
      <c r="K341" s="1838" t="s">
        <v>97</v>
      </c>
      <c r="L341" s="2110" t="s">
        <v>264</v>
      </c>
      <c r="M341" s="1838" t="s">
        <v>97</v>
      </c>
      <c r="N341" s="2110" t="s">
        <v>264</v>
      </c>
      <c r="O341" s="1838" t="s">
        <v>97</v>
      </c>
      <c r="P341" s="2110" t="s">
        <v>264</v>
      </c>
      <c r="Q341" s="1838" t="s">
        <v>97</v>
      </c>
      <c r="R341" s="2110" t="s">
        <v>264</v>
      </c>
      <c r="S341" s="1838" t="s">
        <v>97</v>
      </c>
      <c r="T341" s="2110" t="s">
        <v>264</v>
      </c>
      <c r="U341" s="1838" t="s">
        <v>97</v>
      </c>
      <c r="V341" s="2110" t="s">
        <v>264</v>
      </c>
      <c r="W341" s="1838" t="s">
        <v>97</v>
      </c>
      <c r="X341" s="2110" t="s">
        <v>264</v>
      </c>
      <c r="Y341" s="1838" t="s">
        <v>97</v>
      </c>
      <c r="Z341" s="2110" t="s">
        <v>264</v>
      </c>
      <c r="AA341" s="1838" t="s">
        <v>97</v>
      </c>
      <c r="AB341" s="2110" t="s">
        <v>264</v>
      </c>
      <c r="AC341" s="1838" t="s">
        <v>97</v>
      </c>
      <c r="AD341" s="2110" t="s">
        <v>264</v>
      </c>
      <c r="AE341" s="1838" t="s">
        <v>97</v>
      </c>
      <c r="AF341" s="2110" t="s">
        <v>264</v>
      </c>
      <c r="AG341" s="1842" t="s">
        <v>97</v>
      </c>
      <c r="AH341" s="2879"/>
      <c r="AI341" s="3636"/>
      <c r="AJ341" s="3643"/>
      <c r="AK341" s="2879"/>
      <c r="AL341" s="2881"/>
      <c r="AM341" s="3637"/>
      <c r="BQ341"/>
      <c r="BR341"/>
      <c r="BS341"/>
      <c r="BT341"/>
      <c r="BU341"/>
      <c r="BV341"/>
      <c r="BW341"/>
      <c r="BX341"/>
      <c r="BZ341"/>
      <c r="CA341"/>
      <c r="CB341"/>
    </row>
    <row r="342" spans="1:85" x14ac:dyDescent="0.25">
      <c r="A342" s="3083" t="s">
        <v>307</v>
      </c>
      <c r="B342" s="2100" t="s">
        <v>308</v>
      </c>
      <c r="C342" s="2127">
        <f>SUM(D342+E342)</f>
        <v>0</v>
      </c>
      <c r="D342" s="2127">
        <f>SUM(F342+H342+J342+L342+N342+P342+R342+T342+V342+X342+Z342+AB342+AD342+AF342)</f>
        <v>0</v>
      </c>
      <c r="E342" s="2127">
        <f>SUM(G342+I342+K342+M342+O342+Q342+S342+U342+W342+Y342+AA342+AC342+AE342+AG342)</f>
        <v>0</v>
      </c>
      <c r="F342" s="2155"/>
      <c r="G342" s="864"/>
      <c r="H342" s="2155"/>
      <c r="I342" s="864"/>
      <c r="J342" s="2155"/>
      <c r="K342" s="864"/>
      <c r="L342" s="2155"/>
      <c r="M342" s="864"/>
      <c r="N342" s="2155"/>
      <c r="O342" s="864"/>
      <c r="P342" s="2155"/>
      <c r="Q342" s="864"/>
      <c r="R342" s="2155"/>
      <c r="S342" s="864"/>
      <c r="T342" s="2155"/>
      <c r="U342" s="864"/>
      <c r="V342" s="2155"/>
      <c r="W342" s="864"/>
      <c r="X342" s="2155"/>
      <c r="Y342" s="864"/>
      <c r="Z342" s="2155"/>
      <c r="AA342" s="864"/>
      <c r="AB342" s="2155"/>
      <c r="AC342" s="864"/>
      <c r="AD342" s="2155"/>
      <c r="AE342" s="864"/>
      <c r="AF342" s="2155"/>
      <c r="AG342" s="851"/>
      <c r="AH342" s="2084"/>
      <c r="AI342" s="2188"/>
      <c r="AJ342" s="840"/>
      <c r="AK342" s="2084"/>
      <c r="AL342" s="2188"/>
      <c r="AM342" s="2188"/>
      <c r="AN342" t="str">
        <f>BQ342&amp;BR342</f>
        <v/>
      </c>
      <c r="BQ342" s="12" t="str">
        <f>IF(AND(C342&gt;0,AH342="")," * No olvide digitar la variable Pueblos originarios. Digite Cero si no tiene.",IF(AH342&gt;C342," * La variable Pueblos originarios No puede ser mayor al Total.",""))</f>
        <v/>
      </c>
      <c r="BR342" s="12" t="str">
        <f>IF(AND(C342&gt;0,AI342="")," * No olvide digitar la variable Migrantes. Digite Cero si no tiene.",IF(AI342&gt;C342," * La variable Migrantes No puede ser mayor al Total.",""))</f>
        <v/>
      </c>
      <c r="BZ342"/>
      <c r="CA342"/>
      <c r="CB342" s="14">
        <f>IF(AND(C342&gt;0,AH342=""),1,IF(AH342&gt;C342,1,0))</f>
        <v>0</v>
      </c>
      <c r="CC342" s="14">
        <f>IF(AND(C342&gt;0,AI342=""),1,IF(AI342&gt;C342,1,0))</f>
        <v>0</v>
      </c>
      <c r="CD342" s="14"/>
    </row>
    <row r="343" spans="1:85" x14ac:dyDescent="0.25">
      <c r="A343" s="2860"/>
      <c r="B343" s="86" t="s">
        <v>309</v>
      </c>
      <c r="C343" s="461">
        <f t="shared" ref="C343:C351" si="206">SUM(D343+E343)</f>
        <v>0</v>
      </c>
      <c r="D343" s="461">
        <f t="shared" ref="D343:E351" si="207">SUM(F343+H343+J343+L343+N343+P343+R343+T343+V343+X343+Z343+AB343+AD343+AF343)</f>
        <v>0</v>
      </c>
      <c r="E343" s="461">
        <f t="shared" si="207"/>
        <v>0</v>
      </c>
      <c r="F343" s="16"/>
      <c r="G343" s="37"/>
      <c r="H343" s="16"/>
      <c r="I343" s="37"/>
      <c r="J343" s="16"/>
      <c r="K343" s="37"/>
      <c r="L343" s="16"/>
      <c r="M343" s="37"/>
      <c r="N343" s="16"/>
      <c r="O343" s="37"/>
      <c r="P343" s="16"/>
      <c r="Q343" s="37"/>
      <c r="R343" s="16"/>
      <c r="S343" s="37"/>
      <c r="T343" s="16"/>
      <c r="U343" s="37"/>
      <c r="V343" s="16"/>
      <c r="W343" s="37"/>
      <c r="X343" s="16"/>
      <c r="Y343" s="37"/>
      <c r="Z343" s="16"/>
      <c r="AA343" s="37"/>
      <c r="AB343" s="16"/>
      <c r="AC343" s="37"/>
      <c r="AD343" s="16"/>
      <c r="AE343" s="37"/>
      <c r="AF343" s="16"/>
      <c r="AG343" s="135"/>
      <c r="AH343" s="17"/>
      <c r="AI343" s="20"/>
      <c r="AJ343" s="36"/>
      <c r="AK343" s="17"/>
      <c r="AL343" s="20"/>
      <c r="AM343" s="20"/>
      <c r="AN343" t="str">
        <f t="shared" ref="AN343:AN351" si="208">BQ343&amp;BR343</f>
        <v/>
      </c>
      <c r="BQ343" s="12" t="str">
        <f t="shared" ref="BQ343:BQ351" si="209">IF(AND(C343&gt;0,AH343="")," * No olvide digitar la variable Pueblos originarios. Digite Cero si no tiene.",IF(AH343&gt;C343," * La variable Pueblos originarios No puede ser mayor al Total.",""))</f>
        <v/>
      </c>
      <c r="BR343" s="12" t="str">
        <f t="shared" ref="BR343:BR351" si="210">IF(AND(C343&gt;0,AI343="")," * No olvide digitar la variable Migrantes. Digite Cero si no tiene.",IF(AI343&gt;C343," * La variable Migrantes No puede ser mayor al Total.",""))</f>
        <v/>
      </c>
      <c r="BZ343"/>
      <c r="CA343"/>
      <c r="CB343" s="14">
        <f t="shared" ref="CB343:CB351" si="211">IF(AND(C343&gt;0,AH343=""),1,IF(AH343&gt;C343,1,0))</f>
        <v>0</v>
      </c>
      <c r="CC343" s="14">
        <f t="shared" ref="CC343:CC351" si="212">IF(AND(C343&gt;0,AI343=""),1,IF(AI343&gt;C343,1,0))</f>
        <v>0</v>
      </c>
      <c r="CD343" s="14"/>
    </row>
    <row r="344" spans="1:85" x14ac:dyDescent="0.25">
      <c r="A344" s="3638"/>
      <c r="B344" s="2036" t="s">
        <v>310</v>
      </c>
      <c r="C344" s="463">
        <f t="shared" si="206"/>
        <v>0</v>
      </c>
      <c r="D344" s="463">
        <f t="shared" si="207"/>
        <v>0</v>
      </c>
      <c r="E344" s="463">
        <f t="shared" si="207"/>
        <v>0</v>
      </c>
      <c r="F344" s="22"/>
      <c r="G344" s="43"/>
      <c r="H344" s="22"/>
      <c r="I344" s="43"/>
      <c r="J344" s="22"/>
      <c r="K344" s="43"/>
      <c r="L344" s="22"/>
      <c r="M344" s="43"/>
      <c r="N344" s="22"/>
      <c r="O344" s="43"/>
      <c r="P344" s="22"/>
      <c r="Q344" s="43"/>
      <c r="R344" s="22"/>
      <c r="S344" s="43"/>
      <c r="T344" s="22"/>
      <c r="U344" s="43"/>
      <c r="V344" s="22"/>
      <c r="W344" s="43"/>
      <c r="X344" s="22"/>
      <c r="Y344" s="43"/>
      <c r="Z344" s="22"/>
      <c r="AA344" s="43"/>
      <c r="AB344" s="22"/>
      <c r="AC344" s="43"/>
      <c r="AD344" s="22"/>
      <c r="AE344" s="43"/>
      <c r="AF344" s="22"/>
      <c r="AG344" s="142"/>
      <c r="AH344" s="23"/>
      <c r="AI344" s="26"/>
      <c r="AJ344" s="42"/>
      <c r="AK344" s="23"/>
      <c r="AL344" s="26"/>
      <c r="AM344" s="26"/>
      <c r="AN344" t="str">
        <f t="shared" si="208"/>
        <v/>
      </c>
      <c r="BQ344" s="12" t="str">
        <f t="shared" si="209"/>
        <v/>
      </c>
      <c r="BR344" s="12" t="str">
        <f t="shared" si="210"/>
        <v/>
      </c>
      <c r="BZ344"/>
      <c r="CA344"/>
      <c r="CB344" s="14">
        <f t="shared" si="211"/>
        <v>0</v>
      </c>
      <c r="CC344" s="14">
        <f t="shared" si="212"/>
        <v>0</v>
      </c>
      <c r="CD344" s="14"/>
    </row>
    <row r="345" spans="1:85" x14ac:dyDescent="0.25">
      <c r="A345" s="3083" t="s">
        <v>311</v>
      </c>
      <c r="B345" s="2100" t="s">
        <v>308</v>
      </c>
      <c r="C345" s="2127">
        <f t="shared" si="206"/>
        <v>0</v>
      </c>
      <c r="D345" s="2127">
        <f t="shared" si="207"/>
        <v>0</v>
      </c>
      <c r="E345" s="2127">
        <f t="shared" si="207"/>
        <v>0</v>
      </c>
      <c r="F345" s="32"/>
      <c r="G345" s="35"/>
      <c r="H345" s="32"/>
      <c r="I345" s="35"/>
      <c r="J345" s="32"/>
      <c r="K345" s="35"/>
      <c r="L345" s="32"/>
      <c r="M345" s="35"/>
      <c r="N345" s="32"/>
      <c r="O345" s="35"/>
      <c r="P345" s="32"/>
      <c r="Q345" s="35"/>
      <c r="R345" s="32"/>
      <c r="S345" s="35"/>
      <c r="T345" s="32"/>
      <c r="U345" s="35"/>
      <c r="V345" s="32"/>
      <c r="W345" s="35"/>
      <c r="X345" s="32"/>
      <c r="Y345" s="35"/>
      <c r="Z345" s="32"/>
      <c r="AA345" s="35"/>
      <c r="AB345" s="32"/>
      <c r="AC345" s="35"/>
      <c r="AD345" s="32"/>
      <c r="AE345" s="35"/>
      <c r="AF345" s="32"/>
      <c r="AG345" s="226"/>
      <c r="AH345" s="87"/>
      <c r="AI345" s="291"/>
      <c r="AJ345" s="34"/>
      <c r="AK345" s="87"/>
      <c r="AL345" s="291"/>
      <c r="AM345" s="291"/>
      <c r="AN345" t="str">
        <f t="shared" si="208"/>
        <v/>
      </c>
      <c r="BQ345" s="12" t="str">
        <f t="shared" si="209"/>
        <v/>
      </c>
      <c r="BR345" s="12" t="str">
        <f t="shared" si="210"/>
        <v/>
      </c>
      <c r="BZ345"/>
      <c r="CA345"/>
      <c r="CB345" s="14">
        <f t="shared" si="211"/>
        <v>0</v>
      </c>
      <c r="CC345" s="14">
        <f t="shared" si="212"/>
        <v>0</v>
      </c>
      <c r="CD345" s="14"/>
    </row>
    <row r="346" spans="1:85" x14ac:dyDescent="0.25">
      <c r="A346" s="2860"/>
      <c r="B346" s="86" t="s">
        <v>309</v>
      </c>
      <c r="C346" s="461">
        <f t="shared" si="206"/>
        <v>0</v>
      </c>
      <c r="D346" s="461">
        <f t="shared" si="207"/>
        <v>0</v>
      </c>
      <c r="E346" s="461">
        <f t="shared" si="207"/>
        <v>0</v>
      </c>
      <c r="F346" s="16"/>
      <c r="G346" s="37"/>
      <c r="H346" s="16"/>
      <c r="I346" s="37"/>
      <c r="J346" s="16"/>
      <c r="K346" s="37"/>
      <c r="L346" s="16"/>
      <c r="M346" s="37"/>
      <c r="N346" s="16"/>
      <c r="O346" s="37"/>
      <c r="P346" s="16"/>
      <c r="Q346" s="37"/>
      <c r="R346" s="16"/>
      <c r="S346" s="37"/>
      <c r="T346" s="16"/>
      <c r="U346" s="37"/>
      <c r="V346" s="16"/>
      <c r="W346" s="37"/>
      <c r="X346" s="16"/>
      <c r="Y346" s="37"/>
      <c r="Z346" s="16"/>
      <c r="AA346" s="37"/>
      <c r="AB346" s="16"/>
      <c r="AC346" s="37"/>
      <c r="AD346" s="16"/>
      <c r="AE346" s="37"/>
      <c r="AF346" s="16"/>
      <c r="AG346" s="135"/>
      <c r="AH346" s="17"/>
      <c r="AI346" s="20"/>
      <c r="AJ346" s="36"/>
      <c r="AK346" s="17"/>
      <c r="AL346" s="20"/>
      <c r="AM346" s="20"/>
      <c r="AN346" t="str">
        <f t="shared" si="208"/>
        <v/>
      </c>
      <c r="BQ346" s="12" t="str">
        <f t="shared" si="209"/>
        <v/>
      </c>
      <c r="BR346" s="12" t="str">
        <f t="shared" si="210"/>
        <v/>
      </c>
      <c r="BZ346"/>
      <c r="CA346"/>
      <c r="CB346" s="14">
        <f t="shared" si="211"/>
        <v>0</v>
      </c>
      <c r="CC346" s="14">
        <f t="shared" si="212"/>
        <v>0</v>
      </c>
      <c r="CD346" s="14"/>
    </row>
    <row r="347" spans="1:85" x14ac:dyDescent="0.25">
      <c r="A347" s="3638"/>
      <c r="B347" s="2036" t="s">
        <v>310</v>
      </c>
      <c r="C347" s="464">
        <f t="shared" si="206"/>
        <v>0</v>
      </c>
      <c r="D347" s="464">
        <f t="shared" si="207"/>
        <v>0</v>
      </c>
      <c r="E347" s="464">
        <f t="shared" si="207"/>
        <v>0</v>
      </c>
      <c r="F347" s="1915"/>
      <c r="G347" s="2015"/>
      <c r="H347" s="1915"/>
      <c r="I347" s="2015"/>
      <c r="J347" s="1915"/>
      <c r="K347" s="2015"/>
      <c r="L347" s="1915"/>
      <c r="M347" s="2015"/>
      <c r="N347" s="1915"/>
      <c r="O347" s="2015"/>
      <c r="P347" s="1915"/>
      <c r="Q347" s="2015"/>
      <c r="R347" s="1915"/>
      <c r="S347" s="2015"/>
      <c r="T347" s="1915"/>
      <c r="U347" s="2015"/>
      <c r="V347" s="1915"/>
      <c r="W347" s="2015"/>
      <c r="X347" s="1915"/>
      <c r="Y347" s="2015"/>
      <c r="Z347" s="1915"/>
      <c r="AA347" s="2015"/>
      <c r="AB347" s="1915"/>
      <c r="AC347" s="2015"/>
      <c r="AD347" s="1915"/>
      <c r="AE347" s="2015"/>
      <c r="AF347" s="1915"/>
      <c r="AG347" s="2016"/>
      <c r="AH347" s="23"/>
      <c r="AI347" s="26"/>
      <c r="AJ347" s="42"/>
      <c r="AK347" s="23"/>
      <c r="AL347" s="26"/>
      <c r="AM347" s="26"/>
      <c r="AN347" t="str">
        <f t="shared" si="208"/>
        <v/>
      </c>
      <c r="BQ347" s="12" t="str">
        <f t="shared" si="209"/>
        <v/>
      </c>
      <c r="BR347" s="12" t="str">
        <f t="shared" si="210"/>
        <v/>
      </c>
      <c r="BZ347"/>
      <c r="CA347"/>
      <c r="CB347" s="14">
        <f t="shared" si="211"/>
        <v>0</v>
      </c>
      <c r="CC347" s="14">
        <f t="shared" si="212"/>
        <v>0</v>
      </c>
      <c r="CD347" s="14"/>
    </row>
    <row r="348" spans="1:85" x14ac:dyDescent="0.25">
      <c r="A348" s="2862" t="s">
        <v>312</v>
      </c>
      <c r="B348" s="2100" t="s">
        <v>313</v>
      </c>
      <c r="C348" s="465">
        <f t="shared" si="206"/>
        <v>0</v>
      </c>
      <c r="D348" s="465">
        <f t="shared" si="207"/>
        <v>0</v>
      </c>
      <c r="E348" s="465">
        <f t="shared" si="207"/>
        <v>0</v>
      </c>
      <c r="F348" s="32"/>
      <c r="G348" s="35"/>
      <c r="H348" s="32"/>
      <c r="I348" s="35"/>
      <c r="J348" s="32"/>
      <c r="K348" s="35"/>
      <c r="L348" s="32"/>
      <c r="M348" s="35"/>
      <c r="N348" s="32"/>
      <c r="O348" s="35"/>
      <c r="P348" s="32"/>
      <c r="Q348" s="35"/>
      <c r="R348" s="32"/>
      <c r="S348" s="35"/>
      <c r="T348" s="32"/>
      <c r="U348" s="35"/>
      <c r="V348" s="32"/>
      <c r="W348" s="35"/>
      <c r="X348" s="32"/>
      <c r="Y348" s="35"/>
      <c r="Z348" s="32"/>
      <c r="AA348" s="35"/>
      <c r="AB348" s="32"/>
      <c r="AC348" s="35"/>
      <c r="AD348" s="32"/>
      <c r="AE348" s="35"/>
      <c r="AF348" s="32"/>
      <c r="AG348" s="226"/>
      <c r="AH348" s="87"/>
      <c r="AI348" s="291"/>
      <c r="AJ348" s="34"/>
      <c r="AK348" s="87"/>
      <c r="AL348" s="291"/>
      <c r="AM348" s="291"/>
      <c r="AN348" t="str">
        <f t="shared" si="208"/>
        <v/>
      </c>
      <c r="BQ348" s="12" t="str">
        <f t="shared" si="209"/>
        <v/>
      </c>
      <c r="BR348" s="12" t="str">
        <f t="shared" si="210"/>
        <v/>
      </c>
      <c r="BZ348"/>
      <c r="CA348"/>
      <c r="CB348" s="14">
        <f t="shared" si="211"/>
        <v>0</v>
      </c>
      <c r="CC348" s="14">
        <f t="shared" si="212"/>
        <v>0</v>
      </c>
      <c r="CD348" s="14"/>
    </row>
    <row r="349" spans="1:85" x14ac:dyDescent="0.25">
      <c r="A349" s="2863"/>
      <c r="B349" s="1833" t="s">
        <v>314</v>
      </c>
      <c r="C349" s="461">
        <f t="shared" si="206"/>
        <v>0</v>
      </c>
      <c r="D349" s="461">
        <f t="shared" si="207"/>
        <v>0</v>
      </c>
      <c r="E349" s="461">
        <f t="shared" si="207"/>
        <v>0</v>
      </c>
      <c r="F349" s="16"/>
      <c r="G349" s="37"/>
      <c r="H349" s="16"/>
      <c r="I349" s="37"/>
      <c r="J349" s="16"/>
      <c r="K349" s="37"/>
      <c r="L349" s="16"/>
      <c r="M349" s="37"/>
      <c r="N349" s="16"/>
      <c r="O349" s="37"/>
      <c r="P349" s="16"/>
      <c r="Q349" s="37"/>
      <c r="R349" s="16"/>
      <c r="S349" s="37"/>
      <c r="T349" s="16"/>
      <c r="U349" s="37"/>
      <c r="V349" s="16"/>
      <c r="W349" s="37"/>
      <c r="X349" s="16"/>
      <c r="Y349" s="37"/>
      <c r="Z349" s="16"/>
      <c r="AA349" s="37"/>
      <c r="AB349" s="16"/>
      <c r="AC349" s="37"/>
      <c r="AD349" s="16"/>
      <c r="AE349" s="37"/>
      <c r="AF349" s="16"/>
      <c r="AG349" s="135"/>
      <c r="AH349" s="17"/>
      <c r="AI349" s="20"/>
      <c r="AJ349" s="36"/>
      <c r="AK349" s="17"/>
      <c r="AL349" s="20"/>
      <c r="AM349" s="20"/>
      <c r="AN349" t="str">
        <f t="shared" si="208"/>
        <v/>
      </c>
      <c r="BQ349" s="12" t="str">
        <f t="shared" si="209"/>
        <v/>
      </c>
      <c r="BR349" s="12" t="str">
        <f t="shared" si="210"/>
        <v/>
      </c>
      <c r="BZ349"/>
      <c r="CA349"/>
      <c r="CB349" s="14">
        <f t="shared" si="211"/>
        <v>0</v>
      </c>
      <c r="CC349" s="14">
        <f t="shared" si="212"/>
        <v>0</v>
      </c>
      <c r="CD349" s="14"/>
    </row>
    <row r="350" spans="1:85" x14ac:dyDescent="0.25">
      <c r="A350" s="2863"/>
      <c r="B350" s="1833" t="s">
        <v>315</v>
      </c>
      <c r="C350" s="461">
        <f t="shared" si="206"/>
        <v>0</v>
      </c>
      <c r="D350" s="461">
        <f t="shared" si="207"/>
        <v>0</v>
      </c>
      <c r="E350" s="461">
        <f t="shared" si="207"/>
        <v>0</v>
      </c>
      <c r="F350" s="16"/>
      <c r="G350" s="37"/>
      <c r="H350" s="16"/>
      <c r="I350" s="37"/>
      <c r="J350" s="16"/>
      <c r="K350" s="37"/>
      <c r="L350" s="16"/>
      <c r="M350" s="37"/>
      <c r="N350" s="16"/>
      <c r="O350" s="37"/>
      <c r="P350" s="16"/>
      <c r="Q350" s="37"/>
      <c r="R350" s="16"/>
      <c r="S350" s="37"/>
      <c r="T350" s="16"/>
      <c r="U350" s="37"/>
      <c r="V350" s="16"/>
      <c r="W350" s="37"/>
      <c r="X350" s="16"/>
      <c r="Y350" s="37"/>
      <c r="Z350" s="16"/>
      <c r="AA350" s="37"/>
      <c r="AB350" s="16"/>
      <c r="AC350" s="37"/>
      <c r="AD350" s="16"/>
      <c r="AE350" s="37"/>
      <c r="AF350" s="16"/>
      <c r="AG350" s="135"/>
      <c r="AH350" s="17"/>
      <c r="AI350" s="20"/>
      <c r="AJ350" s="36"/>
      <c r="AK350" s="17"/>
      <c r="AL350" s="20"/>
      <c r="AM350" s="20"/>
      <c r="AN350" t="str">
        <f t="shared" si="208"/>
        <v/>
      </c>
      <c r="BQ350" s="12" t="str">
        <f t="shared" si="209"/>
        <v/>
      </c>
      <c r="BR350" s="12" t="str">
        <f t="shared" si="210"/>
        <v/>
      </c>
      <c r="BZ350"/>
      <c r="CA350"/>
      <c r="CB350" s="14">
        <f t="shared" si="211"/>
        <v>0</v>
      </c>
      <c r="CC350" s="14">
        <f t="shared" si="212"/>
        <v>0</v>
      </c>
      <c r="CD350" s="14"/>
    </row>
    <row r="351" spans="1:85" x14ac:dyDescent="0.25">
      <c r="A351" s="3639"/>
      <c r="B351" s="2036" t="s">
        <v>316</v>
      </c>
      <c r="C351" s="464">
        <f t="shared" si="206"/>
        <v>0</v>
      </c>
      <c r="D351" s="464">
        <f t="shared" si="207"/>
        <v>0</v>
      </c>
      <c r="E351" s="464">
        <f t="shared" si="207"/>
        <v>0</v>
      </c>
      <c r="F351" s="1915"/>
      <c r="G351" s="2015"/>
      <c r="H351" s="1915"/>
      <c r="I351" s="2015"/>
      <c r="J351" s="1915"/>
      <c r="K351" s="2015"/>
      <c r="L351" s="1915"/>
      <c r="M351" s="2015"/>
      <c r="N351" s="1915"/>
      <c r="O351" s="2015"/>
      <c r="P351" s="1915"/>
      <c r="Q351" s="2015"/>
      <c r="R351" s="1915"/>
      <c r="S351" s="2015"/>
      <c r="T351" s="1915"/>
      <c r="U351" s="2015"/>
      <c r="V351" s="1915"/>
      <c r="W351" s="2015"/>
      <c r="X351" s="1915"/>
      <c r="Y351" s="2015"/>
      <c r="Z351" s="1915"/>
      <c r="AA351" s="2015"/>
      <c r="AB351" s="1915"/>
      <c r="AC351" s="2015"/>
      <c r="AD351" s="1915"/>
      <c r="AE351" s="2015"/>
      <c r="AF351" s="1915"/>
      <c r="AG351" s="2016"/>
      <c r="AH351" s="93"/>
      <c r="AI351" s="323"/>
      <c r="AJ351" s="2014"/>
      <c r="AK351" s="93"/>
      <c r="AL351" s="323"/>
      <c r="AM351" s="323"/>
      <c r="AN351" t="str">
        <f t="shared" si="208"/>
        <v/>
      </c>
      <c r="BQ351" s="12" t="str">
        <f t="shared" si="209"/>
        <v/>
      </c>
      <c r="BR351" s="12" t="str">
        <f t="shared" si="210"/>
        <v/>
      </c>
      <c r="BZ351"/>
      <c r="CA351"/>
      <c r="CB351" s="14">
        <f t="shared" si="211"/>
        <v>0</v>
      </c>
      <c r="CC351" s="14">
        <f t="shared" si="212"/>
        <v>0</v>
      </c>
      <c r="CD351" s="14"/>
    </row>
    <row r="352" spans="1:85" s="466" customFormat="1" ht="12" x14ac:dyDescent="0.2">
      <c r="A352" s="2" t="s">
        <v>317</v>
      </c>
    </row>
    <row r="353" spans="1:82" s="47" customFormat="1" ht="12" x14ac:dyDescent="0.2">
      <c r="A353" s="27" t="s">
        <v>318</v>
      </c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</row>
    <row r="354" spans="1:82" ht="15" customHeight="1" x14ac:dyDescent="0.25">
      <c r="A354" s="3086" t="s">
        <v>295</v>
      </c>
      <c r="B354" s="3086" t="s">
        <v>319</v>
      </c>
      <c r="C354" s="3088" t="s">
        <v>296</v>
      </c>
      <c r="D354" s="2869"/>
      <c r="E354" s="2847"/>
      <c r="F354" s="3091" t="s">
        <v>117</v>
      </c>
      <c r="G354" s="3092"/>
      <c r="H354" s="3092"/>
      <c r="I354" s="3092"/>
      <c r="J354" s="3092"/>
      <c r="K354" s="3092"/>
      <c r="L354" s="3092"/>
      <c r="M354" s="3092"/>
      <c r="N354" s="3092"/>
      <c r="O354" s="3092"/>
      <c r="P354" s="3092"/>
      <c r="Q354" s="3092"/>
      <c r="R354" s="3092"/>
      <c r="S354" s="3092"/>
      <c r="T354" s="3092"/>
      <c r="U354" s="3092"/>
      <c r="V354" s="3092"/>
      <c r="W354" s="3092"/>
      <c r="X354" s="3092"/>
      <c r="Y354" s="3092"/>
      <c r="Z354" s="3092"/>
      <c r="AA354" s="3092"/>
      <c r="AB354" s="3092"/>
      <c r="AC354" s="3092"/>
      <c r="AD354" s="3092"/>
      <c r="AE354" s="3092"/>
      <c r="AF354" s="3092"/>
      <c r="AG354" s="3092"/>
      <c r="AH354" s="3092"/>
      <c r="AI354" s="3092"/>
      <c r="AJ354" s="3092"/>
      <c r="AK354" s="3092"/>
      <c r="AL354" s="3092"/>
      <c r="AM354" s="3093"/>
      <c r="AN354" s="2847" t="s">
        <v>320</v>
      </c>
      <c r="AO354" s="3074" t="s">
        <v>7</v>
      </c>
      <c r="BQ354"/>
      <c r="BR354"/>
      <c r="BS354"/>
      <c r="BT354"/>
      <c r="BU354"/>
      <c r="BV354"/>
      <c r="BW354"/>
      <c r="BX354"/>
      <c r="BZ354"/>
      <c r="CA354"/>
      <c r="CB354"/>
    </row>
    <row r="355" spans="1:82" ht="15" customHeight="1" x14ac:dyDescent="0.25">
      <c r="A355" s="2866"/>
      <c r="B355" s="2866"/>
      <c r="C355" s="3641"/>
      <c r="D355" s="3605"/>
      <c r="E355" s="3636"/>
      <c r="F355" s="3076" t="s">
        <v>178</v>
      </c>
      <c r="G355" s="3077"/>
      <c r="H355" s="3076" t="s">
        <v>179</v>
      </c>
      <c r="I355" s="3077"/>
      <c r="J355" s="3076" t="s">
        <v>180</v>
      </c>
      <c r="K355" s="3077"/>
      <c r="L355" s="3076" t="s">
        <v>12</v>
      </c>
      <c r="M355" s="3077"/>
      <c r="N355" s="3076" t="s">
        <v>13</v>
      </c>
      <c r="O355" s="3077"/>
      <c r="P355" s="3078" t="s">
        <v>14</v>
      </c>
      <c r="Q355" s="3077"/>
      <c r="R355" s="3076" t="s">
        <v>15</v>
      </c>
      <c r="S355" s="3077"/>
      <c r="T355" s="3076" t="s">
        <v>16</v>
      </c>
      <c r="U355" s="3077"/>
      <c r="V355" s="3076" t="s">
        <v>17</v>
      </c>
      <c r="W355" s="3077"/>
      <c r="X355" s="3076" t="s">
        <v>18</v>
      </c>
      <c r="Y355" s="3077"/>
      <c r="Z355" s="3076" t="s">
        <v>19</v>
      </c>
      <c r="AA355" s="3077"/>
      <c r="AB355" s="3076" t="s">
        <v>48</v>
      </c>
      <c r="AC355" s="3077"/>
      <c r="AD355" s="3076" t="s">
        <v>49</v>
      </c>
      <c r="AE355" s="3077"/>
      <c r="AF355" s="3076" t="s">
        <v>50</v>
      </c>
      <c r="AG355" s="3077"/>
      <c r="AH355" s="3076" t="s">
        <v>126</v>
      </c>
      <c r="AI355" s="3077"/>
      <c r="AJ355" s="3076" t="s">
        <v>127</v>
      </c>
      <c r="AK355" s="3077"/>
      <c r="AL355" s="3076" t="s">
        <v>128</v>
      </c>
      <c r="AM355" s="3094"/>
      <c r="AN355" s="2848"/>
      <c r="AO355" s="2851"/>
      <c r="BQ355"/>
      <c r="BR355"/>
      <c r="BS355"/>
      <c r="BT355"/>
      <c r="BU355"/>
      <c r="BV355"/>
      <c r="BW355"/>
      <c r="BX355"/>
      <c r="BZ355"/>
      <c r="CA355"/>
      <c r="CB355"/>
    </row>
    <row r="356" spans="1:82" x14ac:dyDescent="0.25">
      <c r="A356" s="3640"/>
      <c r="B356" s="3640"/>
      <c r="C356" s="1843" t="s">
        <v>96</v>
      </c>
      <c r="D356" s="1844" t="s">
        <v>65</v>
      </c>
      <c r="E356" s="1824" t="s">
        <v>97</v>
      </c>
      <c r="F356" s="2110" t="s">
        <v>65</v>
      </c>
      <c r="G356" s="1824" t="s">
        <v>97</v>
      </c>
      <c r="H356" s="2110" t="s">
        <v>65</v>
      </c>
      <c r="I356" s="1824" t="s">
        <v>97</v>
      </c>
      <c r="J356" s="2110" t="s">
        <v>65</v>
      </c>
      <c r="K356" s="1824" t="s">
        <v>97</v>
      </c>
      <c r="L356" s="2110" t="s">
        <v>65</v>
      </c>
      <c r="M356" s="1824" t="s">
        <v>97</v>
      </c>
      <c r="N356" s="2110" t="s">
        <v>65</v>
      </c>
      <c r="O356" s="1824" t="s">
        <v>97</v>
      </c>
      <c r="P356" s="2110" t="s">
        <v>65</v>
      </c>
      <c r="Q356" s="1824" t="s">
        <v>97</v>
      </c>
      <c r="R356" s="2110" t="s">
        <v>65</v>
      </c>
      <c r="S356" s="1824" t="s">
        <v>97</v>
      </c>
      <c r="T356" s="2110" t="s">
        <v>65</v>
      </c>
      <c r="U356" s="1824" t="s">
        <v>97</v>
      </c>
      <c r="V356" s="2110" t="s">
        <v>65</v>
      </c>
      <c r="W356" s="1824" t="s">
        <v>97</v>
      </c>
      <c r="X356" s="2110" t="s">
        <v>65</v>
      </c>
      <c r="Y356" s="1824" t="s">
        <v>97</v>
      </c>
      <c r="Z356" s="2110" t="s">
        <v>65</v>
      </c>
      <c r="AA356" s="1824" t="s">
        <v>97</v>
      </c>
      <c r="AB356" s="2110" t="s">
        <v>65</v>
      </c>
      <c r="AC356" s="1824" t="s">
        <v>97</v>
      </c>
      <c r="AD356" s="2110" t="s">
        <v>65</v>
      </c>
      <c r="AE356" s="1824" t="s">
        <v>97</v>
      </c>
      <c r="AF356" s="2110" t="s">
        <v>65</v>
      </c>
      <c r="AG356" s="1824" t="s">
        <v>97</v>
      </c>
      <c r="AH356" s="2110" t="s">
        <v>65</v>
      </c>
      <c r="AI356" s="1824" t="s">
        <v>97</v>
      </c>
      <c r="AJ356" s="2110" t="s">
        <v>65</v>
      </c>
      <c r="AK356" s="1824" t="s">
        <v>97</v>
      </c>
      <c r="AL356" s="2110" t="s">
        <v>65</v>
      </c>
      <c r="AM356" s="468" t="s">
        <v>97</v>
      </c>
      <c r="AN356" s="3636"/>
      <c r="AO356" s="3637"/>
      <c r="BQ356"/>
      <c r="BR356"/>
      <c r="BS356"/>
      <c r="BT356"/>
      <c r="BU356"/>
      <c r="BV356"/>
      <c r="BW356"/>
      <c r="BX356"/>
      <c r="BZ356"/>
      <c r="CA356"/>
      <c r="CB356"/>
    </row>
    <row r="357" spans="1:82" ht="15" customHeight="1" x14ac:dyDescent="0.25">
      <c r="A357" s="3071" t="s">
        <v>321</v>
      </c>
      <c r="B357" s="2128" t="s">
        <v>322</v>
      </c>
      <c r="C357" s="2191">
        <f>SUM(D357,E357)</f>
        <v>0</v>
      </c>
      <c r="D357" s="2129">
        <f t="shared" ref="D357:E360" si="213">SUM(F357,H357,J357,L357,N357,P357,R357,T357,V357,X357,Z357,AB357,AD357,AF357,AH357,AJ357,AL357)</f>
        <v>0</v>
      </c>
      <c r="E357" s="1202">
        <f t="shared" si="213"/>
        <v>0</v>
      </c>
      <c r="F357" s="2155"/>
      <c r="G357" s="2188"/>
      <c r="H357" s="2155"/>
      <c r="I357" s="2188"/>
      <c r="J357" s="2155"/>
      <c r="K357" s="2188"/>
      <c r="L357" s="2155"/>
      <c r="M357" s="2188"/>
      <c r="N357" s="2155"/>
      <c r="O357" s="2188"/>
      <c r="P357" s="2155"/>
      <c r="Q357" s="2188"/>
      <c r="R357" s="2155"/>
      <c r="S357" s="2188"/>
      <c r="T357" s="2155"/>
      <c r="U357" s="2188"/>
      <c r="V357" s="2155"/>
      <c r="W357" s="2188"/>
      <c r="X357" s="2155"/>
      <c r="Y357" s="2188"/>
      <c r="Z357" s="2155"/>
      <c r="AA357" s="2188"/>
      <c r="AB357" s="2155"/>
      <c r="AC357" s="2188"/>
      <c r="AD357" s="2155"/>
      <c r="AE357" s="2188"/>
      <c r="AF357" s="2155"/>
      <c r="AG357" s="2188"/>
      <c r="AH357" s="2155"/>
      <c r="AI357" s="2188"/>
      <c r="AJ357" s="2155"/>
      <c r="AK357" s="2188"/>
      <c r="AL357" s="2155"/>
      <c r="AM357" s="2192"/>
      <c r="AN357" s="864"/>
      <c r="AO357" s="2119"/>
      <c r="AP357" t="str">
        <f>BQ357&amp;BR357</f>
        <v/>
      </c>
      <c r="BQ357" s="12" t="str">
        <f>IF(AND(C357&gt;0,AN357="")," * No olvide digitar la variable Niños, niñas, adolescentes y jóvenes SENAME. Digite Cero si no tiene.",IF(AN357&gt;C357," * La variable Niños, niñas, adolescentes y jóvenes SENAME No puede ser mayor al Total.",""))</f>
        <v/>
      </c>
      <c r="BR357" s="12" t="str">
        <f>IF(AND(C357&gt;0,AO357="")," * No olvide digitar la variable Pueblos originarios. Digite Cero si no tiene.",IF(AO357&gt;C357," * La variable Pueblos originarios No puede ser mayor al Total.",""))</f>
        <v/>
      </c>
      <c r="BZ357"/>
      <c r="CA357"/>
      <c r="CB357" s="14">
        <f>IF(AND(C357&gt;0,AN357=""),1,IF(AN357&gt;C357,1,0))</f>
        <v>0</v>
      </c>
      <c r="CC357" s="14">
        <f>IF(AND(C357&gt;0,AO357=""),1,IF(AO357&gt;C357,1,0))</f>
        <v>0</v>
      </c>
      <c r="CD357" s="14"/>
    </row>
    <row r="358" spans="1:82" x14ac:dyDescent="0.25">
      <c r="A358" s="2845"/>
      <c r="B358" s="473" t="s">
        <v>323</v>
      </c>
      <c r="C358" s="474">
        <f>SUM(D358,E358)</f>
        <v>0</v>
      </c>
      <c r="D358" s="475">
        <f t="shared" si="213"/>
        <v>0</v>
      </c>
      <c r="E358" s="476">
        <f t="shared" si="213"/>
        <v>0</v>
      </c>
      <c r="F358" s="32"/>
      <c r="G358" s="291"/>
      <c r="H358" s="32"/>
      <c r="I358" s="291"/>
      <c r="J358" s="32"/>
      <c r="K358" s="291"/>
      <c r="L358" s="32"/>
      <c r="M358" s="291"/>
      <c r="N358" s="32"/>
      <c r="O358" s="291"/>
      <c r="P358" s="32"/>
      <c r="Q358" s="291"/>
      <c r="R358" s="32"/>
      <c r="S358" s="291"/>
      <c r="T358" s="32"/>
      <c r="U358" s="291"/>
      <c r="V358" s="32"/>
      <c r="W358" s="291"/>
      <c r="X358" s="32"/>
      <c r="Y358" s="291"/>
      <c r="Z358" s="32"/>
      <c r="AA358" s="291"/>
      <c r="AB358" s="32"/>
      <c r="AC358" s="291"/>
      <c r="AD358" s="32"/>
      <c r="AE358" s="291"/>
      <c r="AF358" s="32"/>
      <c r="AG358" s="291"/>
      <c r="AH358" s="32"/>
      <c r="AI358" s="291"/>
      <c r="AJ358" s="32"/>
      <c r="AK358" s="291"/>
      <c r="AL358" s="32"/>
      <c r="AM358" s="33"/>
      <c r="AN358" s="35"/>
      <c r="AO358" s="337"/>
      <c r="AP358" t="str">
        <f t="shared" ref="AP358:AP359" si="214">BQ358&amp;BR358</f>
        <v/>
      </c>
      <c r="BQ358" s="12" t="str">
        <f t="shared" ref="BQ358:BQ359" si="215">IF(AND(C358&gt;0,AN358="")," * No olvide digitar la variable Niños, niñas, adolescentes y jóvenes SENAME. Digite Cero si no tiene.",IF(AN358&gt;C358," * La variable Niños, niñas, adolescentes y jóvenes SENAME No puede ser mayor al Total.",""))</f>
        <v/>
      </c>
      <c r="BR358" s="12" t="str">
        <f t="shared" ref="BR358:BR359" si="216">IF(AND(C358&gt;0,AO358="")," * No olvide digitar la variable Pueblos originarios. Digite Cero si no tiene.",IF(AO358&gt;C358," * La variable Pueblos originarios No puede ser mayor al Total.",""))</f>
        <v/>
      </c>
      <c r="BZ358"/>
      <c r="CA358"/>
      <c r="CB358" s="14">
        <f t="shared" ref="CB358:CB359" si="217">IF(AND(C358&gt;0,AN358=""),1,IF(AN358&gt;C358,1,0))</f>
        <v>0</v>
      </c>
      <c r="CC358" s="14">
        <f t="shared" ref="CC358:CC359" si="218">IF(AND(C358&gt;0,AO358=""),1,IF(AO358&gt;C358,1,0))</f>
        <v>0</v>
      </c>
      <c r="CD358" s="14"/>
    </row>
    <row r="359" spans="1:82" x14ac:dyDescent="0.25">
      <c r="A359" s="3635"/>
      <c r="B359" s="477" t="s">
        <v>324</v>
      </c>
      <c r="C359" s="478">
        <f>SUM(D359,E359)</f>
        <v>0</v>
      </c>
      <c r="D359" s="479">
        <f t="shared" si="213"/>
        <v>0</v>
      </c>
      <c r="E359" s="480">
        <f t="shared" si="213"/>
        <v>0</v>
      </c>
      <c r="F359" s="16"/>
      <c r="G359" s="20"/>
      <c r="H359" s="16"/>
      <c r="I359" s="20"/>
      <c r="J359" s="16"/>
      <c r="K359" s="20"/>
      <c r="L359" s="16"/>
      <c r="M359" s="20"/>
      <c r="N359" s="16"/>
      <c r="O359" s="20"/>
      <c r="P359" s="16"/>
      <c r="Q359" s="20"/>
      <c r="R359" s="16"/>
      <c r="S359" s="20"/>
      <c r="T359" s="16"/>
      <c r="U359" s="20"/>
      <c r="V359" s="16"/>
      <c r="W359" s="20"/>
      <c r="X359" s="16"/>
      <c r="Y359" s="20"/>
      <c r="Z359" s="16"/>
      <c r="AA359" s="20"/>
      <c r="AB359" s="16"/>
      <c r="AC359" s="20"/>
      <c r="AD359" s="16"/>
      <c r="AE359" s="20"/>
      <c r="AF359" s="16"/>
      <c r="AG359" s="20"/>
      <c r="AH359" s="16"/>
      <c r="AI359" s="20"/>
      <c r="AJ359" s="16"/>
      <c r="AK359" s="20"/>
      <c r="AL359" s="16"/>
      <c r="AM359" s="19"/>
      <c r="AN359" s="37"/>
      <c r="AO359" s="137"/>
      <c r="AP359" t="str">
        <f t="shared" si="214"/>
        <v/>
      </c>
      <c r="BQ359" s="12" t="str">
        <f t="shared" si="215"/>
        <v/>
      </c>
      <c r="BR359" s="12" t="str">
        <f t="shared" si="216"/>
        <v/>
      </c>
      <c r="BZ359"/>
      <c r="CA359"/>
      <c r="CB359" s="14">
        <f t="shared" si="217"/>
        <v>0</v>
      </c>
      <c r="CC359" s="14">
        <f t="shared" si="218"/>
        <v>0</v>
      </c>
      <c r="CD359" s="14"/>
    </row>
    <row r="360" spans="1:82" x14ac:dyDescent="0.25">
      <c r="A360" s="3079" t="s">
        <v>76</v>
      </c>
      <c r="B360" s="3080"/>
      <c r="C360" s="2130">
        <f>SUM(D360,E360)</f>
        <v>0</v>
      </c>
      <c r="D360" s="660">
        <f t="shared" si="213"/>
        <v>0</v>
      </c>
      <c r="E360" s="661">
        <f t="shared" si="213"/>
        <v>0</v>
      </c>
      <c r="F360" s="2120">
        <f t="shared" ref="F360:AO360" si="219">SUM(F357:F359)</f>
        <v>0</v>
      </c>
      <c r="G360" s="1854">
        <f t="shared" si="219"/>
        <v>0</v>
      </c>
      <c r="H360" s="2120">
        <f t="shared" si="219"/>
        <v>0</v>
      </c>
      <c r="I360" s="1854">
        <f t="shared" si="219"/>
        <v>0</v>
      </c>
      <c r="J360" s="2120">
        <f t="shared" si="219"/>
        <v>0</v>
      </c>
      <c r="K360" s="2131">
        <f t="shared" si="219"/>
        <v>0</v>
      </c>
      <c r="L360" s="2120">
        <f t="shared" si="219"/>
        <v>0</v>
      </c>
      <c r="M360" s="2131">
        <f t="shared" si="219"/>
        <v>0</v>
      </c>
      <c r="N360" s="2120">
        <f t="shared" si="219"/>
        <v>0</v>
      </c>
      <c r="O360" s="2131">
        <f t="shared" si="219"/>
        <v>0</v>
      </c>
      <c r="P360" s="2120">
        <f t="shared" si="219"/>
        <v>0</v>
      </c>
      <c r="Q360" s="2131">
        <f t="shared" si="219"/>
        <v>0</v>
      </c>
      <c r="R360" s="2120">
        <f t="shared" si="219"/>
        <v>0</v>
      </c>
      <c r="S360" s="2131">
        <f t="shared" si="219"/>
        <v>0</v>
      </c>
      <c r="T360" s="2120">
        <f t="shared" si="219"/>
        <v>0</v>
      </c>
      <c r="U360" s="2131">
        <f t="shared" si="219"/>
        <v>0</v>
      </c>
      <c r="V360" s="2120">
        <f t="shared" si="219"/>
        <v>0</v>
      </c>
      <c r="W360" s="2131">
        <f t="shared" si="219"/>
        <v>0</v>
      </c>
      <c r="X360" s="2120">
        <f t="shared" si="219"/>
        <v>0</v>
      </c>
      <c r="Y360" s="2131">
        <f t="shared" si="219"/>
        <v>0</v>
      </c>
      <c r="Z360" s="2120">
        <f t="shared" si="219"/>
        <v>0</v>
      </c>
      <c r="AA360" s="2131">
        <f t="shared" si="219"/>
        <v>0</v>
      </c>
      <c r="AB360" s="2120">
        <f t="shared" si="219"/>
        <v>0</v>
      </c>
      <c r="AC360" s="2131">
        <f t="shared" si="219"/>
        <v>0</v>
      </c>
      <c r="AD360" s="2120">
        <f t="shared" si="219"/>
        <v>0</v>
      </c>
      <c r="AE360" s="2131">
        <f t="shared" si="219"/>
        <v>0</v>
      </c>
      <c r="AF360" s="2120">
        <f t="shared" si="219"/>
        <v>0</v>
      </c>
      <c r="AG360" s="2131">
        <f t="shared" si="219"/>
        <v>0</v>
      </c>
      <c r="AH360" s="2120">
        <f t="shared" si="219"/>
        <v>0</v>
      </c>
      <c r="AI360" s="2131">
        <f t="shared" si="219"/>
        <v>0</v>
      </c>
      <c r="AJ360" s="2120">
        <f t="shared" si="219"/>
        <v>0</v>
      </c>
      <c r="AK360" s="2131">
        <f t="shared" si="219"/>
        <v>0</v>
      </c>
      <c r="AL360" s="1855">
        <f t="shared" si="219"/>
        <v>0</v>
      </c>
      <c r="AM360" s="2132">
        <f t="shared" si="219"/>
        <v>0</v>
      </c>
      <c r="AN360" s="1854">
        <f t="shared" si="219"/>
        <v>0</v>
      </c>
      <c r="AO360" s="1846">
        <f t="shared" si="219"/>
        <v>0</v>
      </c>
      <c r="BQ360"/>
      <c r="BR360"/>
      <c r="BS360"/>
      <c r="BT360"/>
      <c r="BU360"/>
      <c r="BV360"/>
      <c r="BW360"/>
      <c r="BX360"/>
      <c r="BZ360"/>
      <c r="CA360"/>
      <c r="CB360"/>
    </row>
    <row r="361" spans="1:82" s="47" customFormat="1" ht="12" x14ac:dyDescent="0.2">
      <c r="A361" s="27" t="s">
        <v>325</v>
      </c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</row>
    <row r="362" spans="1:82" ht="15" customHeight="1" x14ac:dyDescent="0.25">
      <c r="A362" s="3070" t="s">
        <v>326</v>
      </c>
      <c r="B362" s="3070" t="s">
        <v>327</v>
      </c>
      <c r="C362" s="3070" t="s">
        <v>328</v>
      </c>
      <c r="D362" s="3070"/>
      <c r="E362" s="3070"/>
      <c r="F362" s="3070"/>
      <c r="G362" s="3070"/>
      <c r="H362" s="3070"/>
      <c r="I362" s="3070"/>
      <c r="J362" s="3070"/>
      <c r="K362" s="3095" t="s">
        <v>329</v>
      </c>
      <c r="L362" s="3095"/>
      <c r="M362" s="3095"/>
      <c r="N362" s="3095"/>
      <c r="O362" s="3095"/>
      <c r="P362" s="3070" t="s">
        <v>330</v>
      </c>
      <c r="BQ362"/>
      <c r="BR362"/>
      <c r="BS362"/>
      <c r="BT362"/>
      <c r="BU362"/>
      <c r="BV362"/>
      <c r="BW362"/>
      <c r="BX362"/>
      <c r="BZ362"/>
      <c r="CA362"/>
      <c r="CB362"/>
    </row>
    <row r="363" spans="1:82" ht="15" customHeight="1" x14ac:dyDescent="0.25">
      <c r="A363" s="3070"/>
      <c r="B363" s="3070"/>
      <c r="C363" s="3070" t="s">
        <v>331</v>
      </c>
      <c r="D363" s="3070" t="s">
        <v>332</v>
      </c>
      <c r="E363" s="3070" t="s">
        <v>333</v>
      </c>
      <c r="F363" s="3070" t="s">
        <v>334</v>
      </c>
      <c r="G363" s="3070" t="s">
        <v>335</v>
      </c>
      <c r="H363" s="3070"/>
      <c r="I363" s="3070"/>
      <c r="J363" s="3070"/>
      <c r="K363" s="3070" t="s">
        <v>336</v>
      </c>
      <c r="L363" s="3070" t="s">
        <v>337</v>
      </c>
      <c r="M363" s="3070" t="s">
        <v>338</v>
      </c>
      <c r="N363" s="3070" t="s">
        <v>339</v>
      </c>
      <c r="O363" s="3070" t="s">
        <v>340</v>
      </c>
      <c r="P363" s="3070"/>
      <c r="BQ363"/>
      <c r="BR363"/>
      <c r="BS363"/>
      <c r="BT363"/>
      <c r="BU363"/>
      <c r="BV363"/>
      <c r="BW363"/>
      <c r="BX363"/>
      <c r="BZ363"/>
      <c r="CA363"/>
      <c r="CB363"/>
    </row>
    <row r="364" spans="1:82" ht="21" x14ac:dyDescent="0.25">
      <c r="A364" s="3070"/>
      <c r="B364" s="3070"/>
      <c r="C364" s="3070"/>
      <c r="D364" s="3070"/>
      <c r="E364" s="3070"/>
      <c r="F364" s="3070"/>
      <c r="G364" s="1834" t="s">
        <v>337</v>
      </c>
      <c r="H364" s="1834" t="s">
        <v>340</v>
      </c>
      <c r="I364" s="1834" t="s">
        <v>341</v>
      </c>
      <c r="J364" s="1834" t="s">
        <v>100</v>
      </c>
      <c r="K364" s="3070"/>
      <c r="L364" s="3070"/>
      <c r="M364" s="3070"/>
      <c r="N364" s="3070"/>
      <c r="O364" s="3070"/>
      <c r="P364" s="3070"/>
      <c r="BQ364"/>
      <c r="BR364"/>
      <c r="BS364"/>
      <c r="BT364"/>
      <c r="BU364"/>
      <c r="BV364"/>
      <c r="BW364"/>
      <c r="BX364"/>
      <c r="BZ364"/>
      <c r="CA364"/>
      <c r="CB364"/>
    </row>
    <row r="365" spans="1:82" x14ac:dyDescent="0.25">
      <c r="A365" s="2133" t="s">
        <v>342</v>
      </c>
      <c r="B365" s="2134">
        <f>SUM(D365:O365)</f>
        <v>0</v>
      </c>
      <c r="C365" s="2135"/>
      <c r="D365" s="2119"/>
      <c r="E365" s="2119"/>
      <c r="F365" s="2119"/>
      <c r="G365" s="2119"/>
      <c r="H365" s="2119"/>
      <c r="I365" s="2119"/>
      <c r="J365" s="2119"/>
      <c r="K365" s="2119"/>
      <c r="L365" s="2119"/>
      <c r="M365" s="2119"/>
      <c r="N365" s="2119"/>
      <c r="O365" s="2125"/>
      <c r="P365" s="2136"/>
      <c r="BQ365"/>
      <c r="BR365"/>
      <c r="BS365"/>
      <c r="BT365"/>
      <c r="BU365"/>
      <c r="BV365"/>
      <c r="BW365"/>
      <c r="BX365"/>
      <c r="BZ365"/>
      <c r="CA365"/>
      <c r="CB365"/>
    </row>
    <row r="366" spans="1:82" x14ac:dyDescent="0.25">
      <c r="A366" s="490" t="s">
        <v>343</v>
      </c>
      <c r="B366" s="15">
        <f>SUM(C366:O366)</f>
        <v>0</v>
      </c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6"/>
      <c r="P366" s="491"/>
      <c r="BQ366"/>
      <c r="BR366"/>
      <c r="BS366"/>
      <c r="BT366"/>
      <c r="BU366"/>
      <c r="BV366"/>
      <c r="BW366"/>
      <c r="BX366"/>
      <c r="BZ366"/>
      <c r="CA366"/>
      <c r="CB366"/>
    </row>
    <row r="367" spans="1:82" x14ac:dyDescent="0.25">
      <c r="A367" s="490" t="s">
        <v>344</v>
      </c>
      <c r="B367" s="15">
        <f>SUM(C367:O367)</f>
        <v>0</v>
      </c>
      <c r="C367" s="137"/>
      <c r="D367" s="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6"/>
      <c r="P367" s="491"/>
      <c r="BQ367"/>
      <c r="BR367"/>
      <c r="BS367"/>
      <c r="BT367"/>
      <c r="BU367"/>
      <c r="BV367"/>
      <c r="BW367"/>
      <c r="BX367"/>
      <c r="BZ367"/>
      <c r="CA367"/>
      <c r="CB367"/>
    </row>
    <row r="368" spans="1:82" ht="21" x14ac:dyDescent="0.25">
      <c r="A368" s="490" t="s">
        <v>345</v>
      </c>
      <c r="B368" s="15"/>
      <c r="C368" s="492"/>
      <c r="D368" s="493"/>
      <c r="E368" s="494"/>
      <c r="F368" s="494"/>
      <c r="G368" s="494"/>
      <c r="H368" s="494"/>
      <c r="I368" s="494"/>
      <c r="J368" s="494"/>
      <c r="K368" s="494"/>
      <c r="L368" s="494"/>
      <c r="M368" s="494"/>
      <c r="N368" s="494"/>
      <c r="O368" s="494"/>
      <c r="P368" s="495"/>
      <c r="BQ368"/>
      <c r="BR368"/>
      <c r="BS368"/>
      <c r="BT368"/>
      <c r="BU368"/>
      <c r="BV368"/>
      <c r="BW368"/>
      <c r="BX368"/>
      <c r="BZ368"/>
      <c r="CA368"/>
      <c r="CB368"/>
    </row>
    <row r="369" spans="1:80" x14ac:dyDescent="0.25">
      <c r="A369" s="490" t="s">
        <v>346</v>
      </c>
      <c r="B369" s="15"/>
      <c r="C369" s="496"/>
      <c r="D369" s="497"/>
      <c r="E369" s="497"/>
      <c r="F369" s="497"/>
      <c r="G369" s="497"/>
      <c r="H369" s="497"/>
      <c r="I369" s="497"/>
      <c r="J369" s="497"/>
      <c r="K369" s="497"/>
      <c r="L369" s="497"/>
      <c r="M369" s="497"/>
      <c r="N369" s="497"/>
      <c r="O369" s="497"/>
      <c r="P369" s="498"/>
      <c r="BQ369"/>
      <c r="BR369"/>
      <c r="BS369"/>
      <c r="BT369"/>
      <c r="BU369"/>
      <c r="BV369"/>
      <c r="BW369"/>
      <c r="BX369"/>
      <c r="BZ369"/>
      <c r="CA369"/>
      <c r="CB369"/>
    </row>
    <row r="370" spans="1:80" x14ac:dyDescent="0.25">
      <c r="A370" s="1837" t="s">
        <v>76</v>
      </c>
      <c r="B370" s="1846">
        <f>SUM(B365:B369)</f>
        <v>0</v>
      </c>
      <c r="C370" s="1846">
        <f>SUM(C366:C367)</f>
        <v>0</v>
      </c>
      <c r="D370" s="1846">
        <f>SUM(D365:D367)</f>
        <v>0</v>
      </c>
      <c r="E370" s="1846">
        <f t="shared" ref="E370:N370" si="220">SUM(E365:E367)</f>
        <v>0</v>
      </c>
      <c r="F370" s="1846">
        <f t="shared" si="220"/>
        <v>0</v>
      </c>
      <c r="G370" s="1846">
        <f t="shared" si="220"/>
        <v>0</v>
      </c>
      <c r="H370" s="1846">
        <f t="shared" si="220"/>
        <v>0</v>
      </c>
      <c r="I370" s="1846">
        <f t="shared" si="220"/>
        <v>0</v>
      </c>
      <c r="J370" s="1846">
        <f t="shared" si="220"/>
        <v>0</v>
      </c>
      <c r="K370" s="1846">
        <f t="shared" si="220"/>
        <v>0</v>
      </c>
      <c r="L370" s="1846">
        <f t="shared" si="220"/>
        <v>0</v>
      </c>
      <c r="M370" s="1846">
        <f t="shared" si="220"/>
        <v>0</v>
      </c>
      <c r="N370" s="1846">
        <f t="shared" si="220"/>
        <v>0</v>
      </c>
      <c r="O370" s="1846">
        <f>SUM(O365:O367)</f>
        <v>0</v>
      </c>
      <c r="P370" s="1846"/>
      <c r="BQ370"/>
      <c r="BR370"/>
      <c r="BS370"/>
      <c r="BT370"/>
      <c r="BU370"/>
      <c r="BV370"/>
      <c r="BW370"/>
      <c r="BX370"/>
      <c r="BZ370"/>
      <c r="CA370"/>
      <c r="CB370"/>
    </row>
    <row r="371" spans="1:80" x14ac:dyDescent="0.25">
      <c r="BQ371"/>
      <c r="BR371"/>
      <c r="BS371"/>
      <c r="BT371"/>
      <c r="BU371"/>
      <c r="BV371"/>
      <c r="BW371"/>
      <c r="BX371"/>
      <c r="BZ371"/>
      <c r="CA371"/>
      <c r="CB371"/>
    </row>
    <row r="372" spans="1:80" x14ac:dyDescent="0.25">
      <c r="BQ372"/>
      <c r="BR372"/>
      <c r="BS372"/>
      <c r="BT372"/>
      <c r="BU372"/>
      <c r="BV372"/>
      <c r="BW372"/>
      <c r="BX372"/>
      <c r="BZ372"/>
      <c r="CA372"/>
      <c r="CB372"/>
    </row>
    <row r="373" spans="1:80" x14ac:dyDescent="0.25">
      <c r="BQ373"/>
      <c r="BR373"/>
      <c r="BS373"/>
      <c r="BT373"/>
      <c r="BU373"/>
      <c r="BV373"/>
      <c r="BW373"/>
      <c r="BX373"/>
      <c r="BZ373"/>
      <c r="CA373"/>
      <c r="CB373"/>
    </row>
    <row r="374" spans="1:80" x14ac:dyDescent="0.25">
      <c r="BQ374"/>
      <c r="BR374"/>
      <c r="BS374"/>
      <c r="BT374"/>
      <c r="BU374"/>
      <c r="BV374"/>
      <c r="BW374"/>
      <c r="BX374"/>
      <c r="BZ374"/>
      <c r="CA374"/>
      <c r="CB374"/>
    </row>
    <row r="375" spans="1:80" x14ac:dyDescent="0.25">
      <c r="BQ375"/>
      <c r="BR375"/>
      <c r="BS375"/>
      <c r="BT375"/>
      <c r="BU375"/>
      <c r="BV375"/>
      <c r="BW375"/>
      <c r="BX375"/>
      <c r="BZ375"/>
      <c r="CA375"/>
      <c r="CB375"/>
    </row>
    <row r="376" spans="1:80" x14ac:dyDescent="0.25">
      <c r="BQ376"/>
      <c r="BR376"/>
      <c r="BS376"/>
      <c r="BT376"/>
      <c r="BU376"/>
      <c r="BV376"/>
      <c r="BW376"/>
      <c r="BX376"/>
      <c r="BZ376"/>
      <c r="CA376"/>
      <c r="CB376"/>
    </row>
    <row r="377" spans="1:80" x14ac:dyDescent="0.25">
      <c r="BQ377"/>
      <c r="BR377"/>
      <c r="BS377"/>
      <c r="BT377"/>
      <c r="BU377"/>
      <c r="BV377"/>
      <c r="BW377"/>
      <c r="BX377"/>
      <c r="BZ377"/>
      <c r="CA377"/>
      <c r="CB377"/>
    </row>
    <row r="378" spans="1:80" x14ac:dyDescent="0.25">
      <c r="BQ378"/>
      <c r="BR378"/>
      <c r="BS378"/>
      <c r="BT378"/>
      <c r="BU378"/>
      <c r="BV378"/>
      <c r="BW378"/>
      <c r="BX378"/>
      <c r="BZ378"/>
      <c r="CA378"/>
      <c r="CB378"/>
    </row>
    <row r="379" spans="1:80" x14ac:dyDescent="0.25">
      <c r="BQ379"/>
      <c r="BR379"/>
      <c r="BS379"/>
      <c r="BT379"/>
      <c r="BU379"/>
      <c r="BV379"/>
      <c r="BW379"/>
      <c r="BX379"/>
      <c r="BZ379"/>
      <c r="CA379"/>
      <c r="CB379"/>
    </row>
    <row r="380" spans="1:80" x14ac:dyDescent="0.25">
      <c r="BQ380"/>
      <c r="BR380"/>
      <c r="BS380"/>
      <c r="BT380"/>
      <c r="BU380"/>
      <c r="BV380"/>
      <c r="BW380"/>
      <c r="BX380"/>
      <c r="BZ380"/>
      <c r="CA380"/>
      <c r="CB380"/>
    </row>
    <row r="381" spans="1:80" x14ac:dyDescent="0.25">
      <c r="BQ381"/>
      <c r="BR381"/>
      <c r="BS381"/>
      <c r="BT381"/>
      <c r="BU381"/>
      <c r="BV381"/>
      <c r="BW381"/>
      <c r="BX381"/>
      <c r="BZ381"/>
      <c r="CA381"/>
      <c r="CB381"/>
    </row>
    <row r="382" spans="1:80" x14ac:dyDescent="0.25">
      <c r="BQ382"/>
      <c r="BR382"/>
      <c r="BS382"/>
      <c r="BT382"/>
      <c r="BU382"/>
      <c r="BV382"/>
      <c r="BW382"/>
      <c r="BX382"/>
      <c r="BZ382"/>
      <c r="CA382"/>
      <c r="CB382"/>
    </row>
    <row r="383" spans="1:80" x14ac:dyDescent="0.25">
      <c r="BQ383"/>
      <c r="BR383"/>
      <c r="BS383"/>
      <c r="BT383"/>
      <c r="BU383"/>
      <c r="BV383"/>
      <c r="BW383"/>
      <c r="BX383"/>
      <c r="BZ383"/>
      <c r="CA383"/>
      <c r="CB383"/>
    </row>
    <row r="384" spans="1:80" x14ac:dyDescent="0.25">
      <c r="BQ384"/>
      <c r="BR384"/>
      <c r="BS384"/>
      <c r="BT384"/>
      <c r="BU384"/>
      <c r="BV384"/>
      <c r="BW384"/>
      <c r="BX384"/>
      <c r="BZ384"/>
      <c r="CA384"/>
      <c r="CB384"/>
    </row>
    <row r="385" spans="1:80" x14ac:dyDescent="0.25">
      <c r="BQ385"/>
      <c r="BR385"/>
      <c r="BS385"/>
      <c r="BT385"/>
      <c r="BU385"/>
      <c r="BV385"/>
      <c r="BW385"/>
      <c r="BX385"/>
      <c r="BZ385"/>
      <c r="CA385"/>
      <c r="CB385"/>
    </row>
    <row r="386" spans="1:80" x14ac:dyDescent="0.25">
      <c r="BQ386"/>
      <c r="BR386"/>
      <c r="BS386"/>
      <c r="BT386"/>
      <c r="BU386"/>
      <c r="BV386"/>
      <c r="BW386"/>
      <c r="BX386"/>
      <c r="BZ386"/>
      <c r="CA386"/>
      <c r="CB386"/>
    </row>
    <row r="387" spans="1:80" x14ac:dyDescent="0.25">
      <c r="BQ387"/>
      <c r="BR387"/>
      <c r="BS387"/>
      <c r="BT387"/>
      <c r="BU387"/>
      <c r="BV387"/>
      <c r="BW387"/>
      <c r="BX387"/>
      <c r="BZ387"/>
      <c r="CA387"/>
      <c r="CB387"/>
    </row>
    <row r="388" spans="1:80" x14ac:dyDescent="0.25">
      <c r="BQ388"/>
      <c r="BR388"/>
      <c r="BS388"/>
      <c r="BT388"/>
      <c r="BU388"/>
      <c r="BV388"/>
      <c r="BW388"/>
      <c r="BX388"/>
      <c r="BZ388"/>
      <c r="CA388"/>
      <c r="CB388"/>
    </row>
    <row r="389" spans="1:80" x14ac:dyDescent="0.25">
      <c r="BQ389"/>
      <c r="BR389"/>
      <c r="BS389"/>
      <c r="BT389"/>
      <c r="BU389"/>
      <c r="BV389"/>
      <c r="BW389"/>
      <c r="BX389"/>
      <c r="BZ389"/>
      <c r="CA389"/>
      <c r="CB389"/>
    </row>
    <row r="390" spans="1:80" x14ac:dyDescent="0.25">
      <c r="BQ390"/>
      <c r="BR390"/>
      <c r="BS390"/>
      <c r="BT390"/>
      <c r="BU390"/>
      <c r="BV390"/>
      <c r="BW390"/>
      <c r="BX390"/>
      <c r="BZ390"/>
      <c r="CA390"/>
      <c r="CB390"/>
    </row>
    <row r="391" spans="1:80" x14ac:dyDescent="0.25">
      <c r="BQ391"/>
      <c r="BR391"/>
      <c r="BS391"/>
      <c r="BT391"/>
      <c r="BU391"/>
      <c r="BV391"/>
      <c r="BW391"/>
      <c r="BX391"/>
      <c r="BZ391"/>
      <c r="CA391"/>
      <c r="CB391"/>
    </row>
    <row r="392" spans="1:80" x14ac:dyDescent="0.25">
      <c r="BQ392"/>
      <c r="BR392"/>
      <c r="BS392"/>
      <c r="BT392"/>
      <c r="BU392"/>
      <c r="BV392"/>
      <c r="BW392"/>
      <c r="BX392"/>
      <c r="BZ392"/>
      <c r="CA392"/>
      <c r="CB392"/>
    </row>
    <row r="393" spans="1:80" x14ac:dyDescent="0.25">
      <c r="BQ393"/>
      <c r="BR393"/>
      <c r="BS393"/>
      <c r="BT393"/>
      <c r="BU393"/>
      <c r="BV393"/>
      <c r="BW393"/>
      <c r="BX393"/>
      <c r="BZ393"/>
      <c r="CA393"/>
      <c r="CB393"/>
    </row>
    <row r="394" spans="1:80" x14ac:dyDescent="0.25">
      <c r="BQ394"/>
      <c r="BR394"/>
      <c r="BS394"/>
      <c r="BT394"/>
      <c r="BU394"/>
      <c r="BV394"/>
      <c r="BW394"/>
      <c r="BX394"/>
      <c r="BZ394"/>
      <c r="CA394"/>
      <c r="CB394"/>
    </row>
    <row r="395" spans="1:80" x14ac:dyDescent="0.25">
      <c r="BQ395"/>
      <c r="BR395"/>
      <c r="BS395"/>
      <c r="BT395"/>
      <c r="BU395"/>
      <c r="BV395"/>
      <c r="BW395"/>
      <c r="BX395"/>
      <c r="BZ395"/>
      <c r="CA395"/>
      <c r="CB395"/>
    </row>
    <row r="396" spans="1:80" x14ac:dyDescent="0.25">
      <c r="BQ396"/>
      <c r="BR396"/>
      <c r="BS396"/>
      <c r="BT396"/>
      <c r="BU396"/>
      <c r="BV396"/>
      <c r="BW396"/>
      <c r="BX396"/>
      <c r="BZ396"/>
      <c r="CA396"/>
      <c r="CB396"/>
    </row>
    <row r="397" spans="1:80" x14ac:dyDescent="0.25">
      <c r="BQ397"/>
      <c r="BR397"/>
      <c r="BS397"/>
      <c r="BT397"/>
      <c r="BU397"/>
      <c r="BV397"/>
      <c r="BW397"/>
      <c r="BX397"/>
      <c r="BZ397"/>
      <c r="CA397"/>
      <c r="CB397"/>
    </row>
    <row r="398" spans="1:80" x14ac:dyDescent="0.25">
      <c r="BQ398"/>
      <c r="BR398"/>
      <c r="BS398"/>
      <c r="BT398"/>
      <c r="BU398"/>
      <c r="BV398"/>
      <c r="BW398"/>
      <c r="BX398"/>
      <c r="BZ398"/>
      <c r="CA398"/>
      <c r="CB398"/>
    </row>
    <row r="399" spans="1:80" x14ac:dyDescent="0.25">
      <c r="BQ399"/>
      <c r="BR399"/>
      <c r="BS399"/>
      <c r="BT399"/>
      <c r="BU399"/>
      <c r="BV399"/>
      <c r="BW399"/>
      <c r="BX399"/>
      <c r="BZ399"/>
      <c r="CA399"/>
      <c r="CB399"/>
    </row>
    <row r="400" spans="1:80" x14ac:dyDescent="0.25">
      <c r="A400" s="500">
        <f>SUM(C11:C14,C18:F31,C35:C55,C59:C79,B82,C85,C90:C93,C98:C101,C98:C101,C106:C109,C114:C122,C127:C134,C139:C143,C147:C156,C160:C169,C173:C180,C186,C188:C230,C234,C236:C278,C283:C286,C291:C309,C314:C324,C329:C331,B336:B337,C342:C351,C357:C360,B365:B370)</f>
        <v>370</v>
      </c>
      <c r="B400" s="501">
        <f>SUM(CB11:CK359)</f>
        <v>0</v>
      </c>
      <c r="BQ400"/>
      <c r="BR400"/>
      <c r="BS400"/>
      <c r="BT400"/>
      <c r="BU400"/>
      <c r="BV400"/>
      <c r="BW400"/>
      <c r="BX400"/>
      <c r="BZ400"/>
      <c r="CA400"/>
      <c r="CB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</sheetData>
  <protectedRanges>
    <protectedRange sqref="F357:AO359" name="Rango1_2_3_2"/>
  </protectedRanges>
  <mergeCells count="527"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A84:B84"/>
    <mergeCell ref="A85:B85"/>
    <mergeCell ref="A87:B89"/>
    <mergeCell ref="C87:E88"/>
    <mergeCell ref="F87:K87"/>
    <mergeCell ref="L87:Q87"/>
    <mergeCell ref="P88:Q88"/>
    <mergeCell ref="A71:A72"/>
    <mergeCell ref="A73:B73"/>
    <mergeCell ref="A74:B74"/>
    <mergeCell ref="A75:A76"/>
    <mergeCell ref="A77:A78"/>
    <mergeCell ref="A79:B79"/>
    <mergeCell ref="X88:AA88"/>
    <mergeCell ref="A90:B90"/>
    <mergeCell ref="A91:B91"/>
    <mergeCell ref="R87:W87"/>
    <mergeCell ref="X87:AA87"/>
    <mergeCell ref="AB87:AC88"/>
    <mergeCell ref="AD87:AD89"/>
    <mergeCell ref="AE87:AE89"/>
    <mergeCell ref="F88:G88"/>
    <mergeCell ref="H88:I88"/>
    <mergeCell ref="J88:K88"/>
    <mergeCell ref="L88:M88"/>
    <mergeCell ref="N88:O88"/>
    <mergeCell ref="A92:B92"/>
    <mergeCell ref="A93:B93"/>
    <mergeCell ref="A95:B97"/>
    <mergeCell ref="C95:E96"/>
    <mergeCell ref="F95:K95"/>
    <mergeCell ref="L95:Q95"/>
    <mergeCell ref="R88:S88"/>
    <mergeCell ref="T88:U88"/>
    <mergeCell ref="V88:W88"/>
    <mergeCell ref="AB96:AC96"/>
    <mergeCell ref="A98:B98"/>
    <mergeCell ref="R95:W95"/>
    <mergeCell ref="X95:AC95"/>
    <mergeCell ref="AD95:AD97"/>
    <mergeCell ref="AE95:AE97"/>
    <mergeCell ref="F96:G96"/>
    <mergeCell ref="H96:I96"/>
    <mergeCell ref="J96:K96"/>
    <mergeCell ref="L96:M96"/>
    <mergeCell ref="N96:O96"/>
    <mergeCell ref="P96:Q96"/>
    <mergeCell ref="F103:M103"/>
    <mergeCell ref="F104:G104"/>
    <mergeCell ref="H104:I104"/>
    <mergeCell ref="J104:K104"/>
    <mergeCell ref="L104:M104"/>
    <mergeCell ref="R96:S96"/>
    <mergeCell ref="T96:U96"/>
    <mergeCell ref="V96:W96"/>
    <mergeCell ref="X96:AA96"/>
    <mergeCell ref="A106:B106"/>
    <mergeCell ref="A107:B107"/>
    <mergeCell ref="A108:B108"/>
    <mergeCell ref="A109:B109"/>
    <mergeCell ref="A111:B113"/>
    <mergeCell ref="C111:E112"/>
    <mergeCell ref="A99:B99"/>
    <mergeCell ref="A100:B100"/>
    <mergeCell ref="A101:B101"/>
    <mergeCell ref="A103:B105"/>
    <mergeCell ref="C103:E104"/>
    <mergeCell ref="F111:AG111"/>
    <mergeCell ref="AH111:AH113"/>
    <mergeCell ref="AI111:AI113"/>
    <mergeCell ref="F112:G112"/>
    <mergeCell ref="H112:I112"/>
    <mergeCell ref="J112:K112"/>
    <mergeCell ref="L112:M112"/>
    <mergeCell ref="N112:O112"/>
    <mergeCell ref="P112:Q112"/>
    <mergeCell ref="R112:S112"/>
    <mergeCell ref="AF112:AG112"/>
    <mergeCell ref="T112:U112"/>
    <mergeCell ref="V112:W112"/>
    <mergeCell ref="X112:Y112"/>
    <mergeCell ref="Z112:AA112"/>
    <mergeCell ref="AB112:AC112"/>
    <mergeCell ref="AD112:AE112"/>
    <mergeCell ref="A114:B114"/>
    <mergeCell ref="A115:A121"/>
    <mergeCell ref="A122:B122"/>
    <mergeCell ref="A124:B126"/>
    <mergeCell ref="C124:E125"/>
    <mergeCell ref="F124:AG124"/>
    <mergeCell ref="T125:U125"/>
    <mergeCell ref="V125:W125"/>
    <mergeCell ref="X125:Y125"/>
    <mergeCell ref="AH124:AK124"/>
    <mergeCell ref="AL124:AL126"/>
    <mergeCell ref="AM124:AM126"/>
    <mergeCell ref="F125:G125"/>
    <mergeCell ref="H125:I125"/>
    <mergeCell ref="J125:K125"/>
    <mergeCell ref="L125:M125"/>
    <mergeCell ref="N125:O125"/>
    <mergeCell ref="P125:Q125"/>
    <mergeCell ref="R125:S125"/>
    <mergeCell ref="AJ125:AJ126"/>
    <mergeCell ref="AK125:AK126"/>
    <mergeCell ref="A127:B127"/>
    <mergeCell ref="A128:A134"/>
    <mergeCell ref="A136:B138"/>
    <mergeCell ref="C136:E137"/>
    <mergeCell ref="F136:AM136"/>
    <mergeCell ref="T137:U137"/>
    <mergeCell ref="V137:W137"/>
    <mergeCell ref="X137:Y137"/>
    <mergeCell ref="Z125:AA125"/>
    <mergeCell ref="AB125:AC125"/>
    <mergeCell ref="AD125:AE125"/>
    <mergeCell ref="AF125:AG125"/>
    <mergeCell ref="AH125:AH126"/>
    <mergeCell ref="AI125:AI126"/>
    <mergeCell ref="AN136:AP136"/>
    <mergeCell ref="AQ136:AQ138"/>
    <mergeCell ref="AR136:AR138"/>
    <mergeCell ref="F137:G137"/>
    <mergeCell ref="H137:I137"/>
    <mergeCell ref="J137:K137"/>
    <mergeCell ref="L137:M137"/>
    <mergeCell ref="N137:O137"/>
    <mergeCell ref="P137:Q137"/>
    <mergeCell ref="R137:S137"/>
    <mergeCell ref="AL137:AM137"/>
    <mergeCell ref="AN137:AN138"/>
    <mergeCell ref="AO137:AO138"/>
    <mergeCell ref="AP137:AP138"/>
    <mergeCell ref="A139:B139"/>
    <mergeCell ref="A140:B140"/>
    <mergeCell ref="Z137:AA137"/>
    <mergeCell ref="AB137:AC137"/>
    <mergeCell ref="AD137:AE137"/>
    <mergeCell ref="AF137:AG137"/>
    <mergeCell ref="AH137:AI137"/>
    <mergeCell ref="AJ137:AK137"/>
    <mergeCell ref="J145:K145"/>
    <mergeCell ref="L145:M145"/>
    <mergeCell ref="N145:N146"/>
    <mergeCell ref="O145:O146"/>
    <mergeCell ref="A147:A149"/>
    <mergeCell ref="A150:B150"/>
    <mergeCell ref="A141:A142"/>
    <mergeCell ref="A143:B143"/>
    <mergeCell ref="A145:B146"/>
    <mergeCell ref="C145:E145"/>
    <mergeCell ref="F145:G145"/>
    <mergeCell ref="H145:I145"/>
    <mergeCell ref="N158:P158"/>
    <mergeCell ref="Q158:Q159"/>
    <mergeCell ref="R158:R159"/>
    <mergeCell ref="A151:A154"/>
    <mergeCell ref="A155:B155"/>
    <mergeCell ref="A156:B156"/>
    <mergeCell ref="A158:B159"/>
    <mergeCell ref="C158:E158"/>
    <mergeCell ref="F158:G158"/>
    <mergeCell ref="A160:A162"/>
    <mergeCell ref="A163:B163"/>
    <mergeCell ref="A164:A167"/>
    <mergeCell ref="A168:B168"/>
    <mergeCell ref="A169:B169"/>
    <mergeCell ref="A171:B172"/>
    <mergeCell ref="H158:I158"/>
    <mergeCell ref="J158:K158"/>
    <mergeCell ref="L158:M158"/>
    <mergeCell ref="N184:O184"/>
    <mergeCell ref="P184:Q184"/>
    <mergeCell ref="R184:S184"/>
    <mergeCell ref="T184:U184"/>
    <mergeCell ref="V184:W184"/>
    <mergeCell ref="X184:Y184"/>
    <mergeCell ref="P171:P172"/>
    <mergeCell ref="Q171:Q172"/>
    <mergeCell ref="A173:A176"/>
    <mergeCell ref="A177:A180"/>
    <mergeCell ref="A184:B185"/>
    <mergeCell ref="C184:E184"/>
    <mergeCell ref="F184:G184"/>
    <mergeCell ref="H184:I184"/>
    <mergeCell ref="J184:K184"/>
    <mergeCell ref="L184:M184"/>
    <mergeCell ref="C171:E171"/>
    <mergeCell ref="F171:G171"/>
    <mergeCell ref="H171:I171"/>
    <mergeCell ref="J171:K171"/>
    <mergeCell ref="L171:M171"/>
    <mergeCell ref="N171:O171"/>
    <mergeCell ref="A191:A192"/>
    <mergeCell ref="A194:A201"/>
    <mergeCell ref="A202:A206"/>
    <mergeCell ref="A207:A210"/>
    <mergeCell ref="A211:A215"/>
    <mergeCell ref="A216:A218"/>
    <mergeCell ref="AT184:AU184"/>
    <mergeCell ref="AV184:AW184"/>
    <mergeCell ref="A186:B186"/>
    <mergeCell ref="A187:B187"/>
    <mergeCell ref="A188:A189"/>
    <mergeCell ref="A190:B190"/>
    <mergeCell ref="AL184:AM184"/>
    <mergeCell ref="AN184:AN185"/>
    <mergeCell ref="AO184:AO185"/>
    <mergeCell ref="AP184:AQ184"/>
    <mergeCell ref="AR184:AR185"/>
    <mergeCell ref="AS184:AS185"/>
    <mergeCell ref="Z184:AA184"/>
    <mergeCell ref="AB184:AC184"/>
    <mergeCell ref="AD184:AE184"/>
    <mergeCell ref="AF184:AG184"/>
    <mergeCell ref="AH184:AI184"/>
    <mergeCell ref="AJ184:AK184"/>
    <mergeCell ref="A229:B229"/>
    <mergeCell ref="A230:B230"/>
    <mergeCell ref="A232:B233"/>
    <mergeCell ref="C232:E232"/>
    <mergeCell ref="F232:G232"/>
    <mergeCell ref="H232:I232"/>
    <mergeCell ref="A219:B219"/>
    <mergeCell ref="A220:B220"/>
    <mergeCell ref="A221:B221"/>
    <mergeCell ref="A222:B222"/>
    <mergeCell ref="A223:B223"/>
    <mergeCell ref="A224:A228"/>
    <mergeCell ref="AW232:AW233"/>
    <mergeCell ref="AX232:AX233"/>
    <mergeCell ref="A234:B234"/>
    <mergeCell ref="AH232:AI232"/>
    <mergeCell ref="AJ232:AK232"/>
    <mergeCell ref="AL232:AM232"/>
    <mergeCell ref="AN232:AP232"/>
    <mergeCell ref="AQ232:AQ233"/>
    <mergeCell ref="AR232:AR233"/>
    <mergeCell ref="V232:W232"/>
    <mergeCell ref="X232:Y232"/>
    <mergeCell ref="Z232:AA232"/>
    <mergeCell ref="AB232:AC232"/>
    <mergeCell ref="AD232:AE232"/>
    <mergeCell ref="AF232:AG232"/>
    <mergeCell ref="J232:K232"/>
    <mergeCell ref="L232:M232"/>
    <mergeCell ref="N232:O232"/>
    <mergeCell ref="P232:Q232"/>
    <mergeCell ref="R232:S232"/>
    <mergeCell ref="T232:U232"/>
    <mergeCell ref="A235:B235"/>
    <mergeCell ref="A236:A237"/>
    <mergeCell ref="A238:B238"/>
    <mergeCell ref="A239:A240"/>
    <mergeCell ref="A242:A249"/>
    <mergeCell ref="A250:A254"/>
    <mergeCell ref="AS232:AT232"/>
    <mergeCell ref="AU232:AU233"/>
    <mergeCell ref="AV232:AV233"/>
    <mergeCell ref="A270:B270"/>
    <mergeCell ref="A271:B271"/>
    <mergeCell ref="A272:A276"/>
    <mergeCell ref="A277:B277"/>
    <mergeCell ref="A278:B278"/>
    <mergeCell ref="A280:A282"/>
    <mergeCell ref="B280:B282"/>
    <mergeCell ref="A255:A258"/>
    <mergeCell ref="A259:A263"/>
    <mergeCell ref="A264:A266"/>
    <mergeCell ref="A267:B267"/>
    <mergeCell ref="A268:B268"/>
    <mergeCell ref="A269:B269"/>
    <mergeCell ref="C280:E281"/>
    <mergeCell ref="F280:AK280"/>
    <mergeCell ref="AL280:AL282"/>
    <mergeCell ref="AM280:AM282"/>
    <mergeCell ref="AN280:AN282"/>
    <mergeCell ref="AO280:AO282"/>
    <mergeCell ref="F281:G281"/>
    <mergeCell ref="H281:I281"/>
    <mergeCell ref="J281:K281"/>
    <mergeCell ref="L281:M281"/>
    <mergeCell ref="Z281:AA281"/>
    <mergeCell ref="AB281:AC281"/>
    <mergeCell ref="AD281:AE281"/>
    <mergeCell ref="AF281:AG281"/>
    <mergeCell ref="AH281:AI281"/>
    <mergeCell ref="AJ281:AK281"/>
    <mergeCell ref="N281:O281"/>
    <mergeCell ref="P281:Q281"/>
    <mergeCell ref="R281:S281"/>
    <mergeCell ref="T281:U281"/>
    <mergeCell ref="V281:W281"/>
    <mergeCell ref="X281:Y281"/>
    <mergeCell ref="A283:A284"/>
    <mergeCell ref="A285:A286"/>
    <mergeCell ref="A288:B290"/>
    <mergeCell ref="C288:E289"/>
    <mergeCell ref="F288:AM288"/>
    <mergeCell ref="AN288:AP288"/>
    <mergeCell ref="P289:Q289"/>
    <mergeCell ref="R289:S289"/>
    <mergeCell ref="T289:U289"/>
    <mergeCell ref="V289:W289"/>
    <mergeCell ref="AQ288:AR289"/>
    <mergeCell ref="AS288:AS290"/>
    <mergeCell ref="AT288:AT290"/>
    <mergeCell ref="AU288:AU290"/>
    <mergeCell ref="AV288:AV290"/>
    <mergeCell ref="F289:G289"/>
    <mergeCell ref="H289:I289"/>
    <mergeCell ref="J289:K289"/>
    <mergeCell ref="L289:M289"/>
    <mergeCell ref="N289:O289"/>
    <mergeCell ref="AJ289:AK289"/>
    <mergeCell ref="AL289:AM289"/>
    <mergeCell ref="AN289:AN290"/>
    <mergeCell ref="AO289:AO290"/>
    <mergeCell ref="AP289:AP290"/>
    <mergeCell ref="A291:B291"/>
    <mergeCell ref="X289:Y289"/>
    <mergeCell ref="Z289:AA289"/>
    <mergeCell ref="AB289:AC289"/>
    <mergeCell ref="AD289:AE289"/>
    <mergeCell ref="AF289:AG289"/>
    <mergeCell ref="AH289:AI289"/>
    <mergeCell ref="A292:A300"/>
    <mergeCell ref="A301:A309"/>
    <mergeCell ref="AU311:AU313"/>
    <mergeCell ref="AV311:AV313"/>
    <mergeCell ref="AW311:AW313"/>
    <mergeCell ref="F312:G312"/>
    <mergeCell ref="H312:I312"/>
    <mergeCell ref="J312:K312"/>
    <mergeCell ref="L312:M312"/>
    <mergeCell ref="N312:O312"/>
    <mergeCell ref="P312:Q312"/>
    <mergeCell ref="AL312:AM312"/>
    <mergeCell ref="AN312:AO312"/>
    <mergeCell ref="AP312:AQ312"/>
    <mergeCell ref="F311:AQ311"/>
    <mergeCell ref="AR311:AS312"/>
    <mergeCell ref="R312:S312"/>
    <mergeCell ref="T312:U312"/>
    <mergeCell ref="V312:W312"/>
    <mergeCell ref="X312:Y312"/>
    <mergeCell ref="AT311:AT313"/>
    <mergeCell ref="A314:A315"/>
    <mergeCell ref="A316:B316"/>
    <mergeCell ref="A317:B317"/>
    <mergeCell ref="Z312:AA312"/>
    <mergeCell ref="AB312:AC312"/>
    <mergeCell ref="AD312:AE312"/>
    <mergeCell ref="AF312:AG312"/>
    <mergeCell ref="AH312:AI312"/>
    <mergeCell ref="AJ312:AK312"/>
    <mergeCell ref="A311:B313"/>
    <mergeCell ref="C311:E312"/>
    <mergeCell ref="A318:B318"/>
    <mergeCell ref="A319:B319"/>
    <mergeCell ref="A320:A324"/>
    <mergeCell ref="A326:B328"/>
    <mergeCell ref="C326:E327"/>
    <mergeCell ref="F326:AG326"/>
    <mergeCell ref="T327:U327"/>
    <mergeCell ref="V327:W327"/>
    <mergeCell ref="X327:Y327"/>
    <mergeCell ref="Z327:AA327"/>
    <mergeCell ref="AB327:AC327"/>
    <mergeCell ref="AD327:AE327"/>
    <mergeCell ref="AF327:AG327"/>
    <mergeCell ref="A329:B329"/>
    <mergeCell ref="A330:B330"/>
    <mergeCell ref="A331:B331"/>
    <mergeCell ref="AH326:AI327"/>
    <mergeCell ref="AJ326:AJ328"/>
    <mergeCell ref="AK326:AK328"/>
    <mergeCell ref="F327:G327"/>
    <mergeCell ref="H327:I327"/>
    <mergeCell ref="J327:K327"/>
    <mergeCell ref="L327:M327"/>
    <mergeCell ref="N327:O327"/>
    <mergeCell ref="P327:Q327"/>
    <mergeCell ref="R327:S327"/>
    <mergeCell ref="R333:R335"/>
    <mergeCell ref="S333:S335"/>
    <mergeCell ref="T333:U334"/>
    <mergeCell ref="E334:F334"/>
    <mergeCell ref="G334:H334"/>
    <mergeCell ref="I334:J334"/>
    <mergeCell ref="K334:L334"/>
    <mergeCell ref="M334:N334"/>
    <mergeCell ref="A333:A335"/>
    <mergeCell ref="B333:D334"/>
    <mergeCell ref="E333:M333"/>
    <mergeCell ref="O333:O335"/>
    <mergeCell ref="P333:P335"/>
    <mergeCell ref="Q333:Q335"/>
    <mergeCell ref="A339:A341"/>
    <mergeCell ref="B339:B341"/>
    <mergeCell ref="C339:E340"/>
    <mergeCell ref="F339:AG339"/>
    <mergeCell ref="AH339:AH341"/>
    <mergeCell ref="AI339:AI341"/>
    <mergeCell ref="V340:W340"/>
    <mergeCell ref="X340:Y340"/>
    <mergeCell ref="Z340:AA340"/>
    <mergeCell ref="AB340:AC340"/>
    <mergeCell ref="AJ339:AL339"/>
    <mergeCell ref="AM339:AM341"/>
    <mergeCell ref="F340:G340"/>
    <mergeCell ref="H340:I340"/>
    <mergeCell ref="J340:K340"/>
    <mergeCell ref="L340:M340"/>
    <mergeCell ref="N340:O340"/>
    <mergeCell ref="P340:Q340"/>
    <mergeCell ref="R340:S340"/>
    <mergeCell ref="T340:U340"/>
    <mergeCell ref="N363:N364"/>
    <mergeCell ref="O363:O364"/>
    <mergeCell ref="A360:B360"/>
    <mergeCell ref="AD340:AE340"/>
    <mergeCell ref="AF340:AG340"/>
    <mergeCell ref="A345:A347"/>
    <mergeCell ref="A348:A351"/>
    <mergeCell ref="A354:A356"/>
    <mergeCell ref="B354:B356"/>
    <mergeCell ref="C354:E355"/>
    <mergeCell ref="F354:AM354"/>
    <mergeCell ref="V355:W355"/>
    <mergeCell ref="X355:Y355"/>
    <mergeCell ref="Z355:AA355"/>
    <mergeCell ref="AB355:AC355"/>
    <mergeCell ref="AL355:AM355"/>
    <mergeCell ref="A362:A364"/>
    <mergeCell ref="B362:B364"/>
    <mergeCell ref="C362:J362"/>
    <mergeCell ref="K362:O362"/>
    <mergeCell ref="AJ340:AJ341"/>
    <mergeCell ref="AK340:AK341"/>
    <mergeCell ref="AL340:AL341"/>
    <mergeCell ref="A342:A344"/>
    <mergeCell ref="P362:P364"/>
    <mergeCell ref="C363:C364"/>
    <mergeCell ref="D363:D364"/>
    <mergeCell ref="E363:E364"/>
    <mergeCell ref="A357:A359"/>
    <mergeCell ref="F363:F364"/>
    <mergeCell ref="AN354:AN356"/>
    <mergeCell ref="AO354:AO356"/>
    <mergeCell ref="F355:G355"/>
    <mergeCell ref="H355:I355"/>
    <mergeCell ref="J355:K355"/>
    <mergeCell ref="L355:M355"/>
    <mergeCell ref="N355:O355"/>
    <mergeCell ref="P355:Q355"/>
    <mergeCell ref="R355:S355"/>
    <mergeCell ref="T355:U355"/>
    <mergeCell ref="AD355:AE355"/>
    <mergeCell ref="AF355:AG355"/>
    <mergeCell ref="AH355:AI355"/>
    <mergeCell ref="AJ355:AK355"/>
    <mergeCell ref="G363:J363"/>
    <mergeCell ref="K363:K364"/>
    <mergeCell ref="L363:L364"/>
    <mergeCell ref="M363:M364"/>
  </mergeCells>
  <dataValidations count="2">
    <dataValidation type="whole" operator="greaterThanOrEqual" allowBlank="1" showInputMessage="1" showErrorMessage="1" sqref="D11:R14 C18:F31 F234:AX278 D60:R79 B82 D85:E85 F106:M109 F114:AI122 F139:AR143 F127:AM134 F147:O149 F160:R162 F164:R167 F151:O154 F173:Q175 F186:AW230 E336:U337 F283:AO286 F292:AV309 F314:AW324 F329:AK331 F342:AM351 F357:AO359 C365:P369 F98:AE101 F90:AE93 F177:Q180 D36:U55">
      <formula1>0</formula1>
    </dataValidation>
    <dataValidation type="whole" allowBlank="1" showInputMessage="1" showErrorMessage="1" sqref="C354:E360 C362:C363 AN354:AO356 F356:AM356 F360:AO360 G363:G364 H364:J364 D363:F363 L363:O364 K362:K363 P362">
      <formula1>0</formula1>
      <formula2>1E+30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2024-03-18T17:29:55Z</dcterms:created>
  <dcterms:modified xsi:type="dcterms:W3CDTF">2025-01-20T11:42:33Z</dcterms:modified>
</cp:coreProperties>
</file>